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domes_sede\19\SAISTOŠIE NOTEIKUMI\"/>
    </mc:Choice>
  </mc:AlternateContent>
  <bookViews>
    <workbookView xWindow="0" yWindow="0" windowWidth="28800" windowHeight="11700" firstSheet="2" activeTab="15"/>
  </bookViews>
  <sheets>
    <sheet name="03.2.1." sheetId="6" r:id="rId1"/>
    <sheet name="04.3.1." sheetId="3" r:id="rId2"/>
    <sheet name="09.2.1." sheetId="1" r:id="rId3"/>
    <sheet name="09.10.3." sheetId="5" r:id="rId4"/>
    <sheet name="09.12.2." sheetId="4" r:id="rId5"/>
    <sheet name="09.30.5." sheetId="2" r:id="rId6"/>
    <sheet name="35.piel." sheetId="19" r:id="rId7"/>
    <sheet name="04.1.20." sheetId="9" r:id="rId8"/>
    <sheet name="08.1.14." sheetId="8" r:id="rId9"/>
    <sheet name="24.piel." sheetId="12" r:id="rId10"/>
    <sheet name="06.1.7." sheetId="14" r:id="rId11"/>
    <sheet name="06.3.1." sheetId="13" r:id="rId12"/>
    <sheet name="08.1.11." sheetId="15" r:id="rId13"/>
    <sheet name="09.29.2." sheetId="17" r:id="rId14"/>
    <sheet name="4.piel." sheetId="16" r:id="rId15"/>
    <sheet name="5_piel." sheetId="18" r:id="rId16"/>
  </sheets>
  <definedNames>
    <definedName name="_xlnm._FilterDatabase" localSheetId="0" hidden="1">'03.2.1.'!$A$18:$P$301</definedName>
    <definedName name="_xlnm._FilterDatabase" localSheetId="7" hidden="1">'04.1.20.'!$A$18:$P$301</definedName>
    <definedName name="_xlnm._FilterDatabase" localSheetId="1" hidden="1">'04.3.1.'!$A$18:$P$301</definedName>
    <definedName name="_xlnm._FilterDatabase" localSheetId="10" hidden="1">'06.1.7.'!$A$18:$P$301</definedName>
    <definedName name="_xlnm._FilterDatabase" localSheetId="11" hidden="1">'06.3.1.'!$A$18:$P$301</definedName>
    <definedName name="_xlnm._FilterDatabase" localSheetId="12" hidden="1">'08.1.11.'!$A$18:$P$301</definedName>
    <definedName name="_xlnm._FilterDatabase" localSheetId="8" hidden="1">'08.1.14.'!$A$18:$P$301</definedName>
    <definedName name="_xlnm._FilterDatabase" localSheetId="3" hidden="1">'09.10.3.'!$A$18:$P$301</definedName>
    <definedName name="_xlnm._FilterDatabase" localSheetId="4" hidden="1">'09.12.2.'!$A$18:$P$301</definedName>
    <definedName name="_xlnm._FilterDatabase" localSheetId="2" hidden="1">'09.2.1.'!$A$18:$P$301</definedName>
    <definedName name="_xlnm._FilterDatabase" localSheetId="13" hidden="1">'09.29.2.'!$A$18:$P$301</definedName>
    <definedName name="_xlnm._FilterDatabase" localSheetId="5" hidden="1">'09.30.5.'!$A$18:$P$301</definedName>
    <definedName name="_xlnm.Print_Area" localSheetId="6">'35.piel.'!$A$1:$R$109</definedName>
    <definedName name="_xlnm.Print_Titles" localSheetId="0">'03.2.1.'!$18:$18</definedName>
    <definedName name="_xlnm.Print_Titles" localSheetId="7">'04.1.20.'!$18:$18</definedName>
    <definedName name="_xlnm.Print_Titles" localSheetId="1">'04.3.1.'!$18:$18</definedName>
    <definedName name="_xlnm.Print_Titles" localSheetId="10">'06.1.7.'!$18:$18</definedName>
    <definedName name="_xlnm.Print_Titles" localSheetId="11">'06.3.1.'!$18:$18</definedName>
    <definedName name="_xlnm.Print_Titles" localSheetId="12">'08.1.11.'!$18:$18</definedName>
    <definedName name="_xlnm.Print_Titles" localSheetId="8">'08.1.14.'!$18:$18</definedName>
    <definedName name="_xlnm.Print_Titles" localSheetId="3">'09.10.3.'!$18:$18</definedName>
    <definedName name="_xlnm.Print_Titles" localSheetId="4">'09.12.2.'!$18:$18</definedName>
    <definedName name="_xlnm.Print_Titles" localSheetId="2">'09.2.1.'!$18:$18</definedName>
    <definedName name="_xlnm.Print_Titles" localSheetId="13">'09.29.2.'!$18:$18</definedName>
    <definedName name="_xlnm.Print_Titles" localSheetId="5">'09.30.5.'!$18:$18</definedName>
    <definedName name="_xlnm.Print_Titles" localSheetId="6">'35.piel.'!$5:$5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11" i="19" l="1"/>
  <c r="P111" i="19"/>
  <c r="O111" i="19"/>
  <c r="N111" i="19"/>
  <c r="M111" i="19"/>
  <c r="L111" i="19"/>
  <c r="K111" i="19"/>
  <c r="J111" i="19"/>
  <c r="I111" i="19"/>
  <c r="H111" i="19"/>
  <c r="G111" i="19"/>
  <c r="F111" i="19"/>
  <c r="E111" i="19"/>
  <c r="D111" i="19"/>
  <c r="R107" i="19"/>
  <c r="R106" i="19"/>
  <c r="R97" i="19"/>
  <c r="R96" i="19"/>
  <c r="F90" i="19"/>
  <c r="E90" i="19"/>
  <c r="E9" i="19" s="1"/>
  <c r="E10" i="19" s="1"/>
  <c r="A90" i="19"/>
  <c r="D82" i="19"/>
  <c r="G78" i="19"/>
  <c r="F78" i="19"/>
  <c r="F9" i="19" s="1"/>
  <c r="F10" i="19" s="1"/>
  <c r="E78" i="19"/>
  <c r="D78" i="19"/>
  <c r="A78" i="19"/>
  <c r="R63" i="19"/>
  <c r="R9" i="19" s="1"/>
  <c r="R62" i="19"/>
  <c r="D62" i="19"/>
  <c r="Q52" i="19"/>
  <c r="P52" i="19"/>
  <c r="O52" i="19"/>
  <c r="N52" i="19"/>
  <c r="M52" i="19"/>
  <c r="K52" i="19"/>
  <c r="J52" i="19"/>
  <c r="I52" i="19"/>
  <c r="H52" i="19"/>
  <c r="E52" i="19"/>
  <c r="F52" i="19" s="1"/>
  <c r="G52" i="19" s="1"/>
  <c r="R50" i="19"/>
  <c r="Q50" i="19"/>
  <c r="P50" i="19"/>
  <c r="O50" i="19"/>
  <c r="N50" i="19"/>
  <c r="M50" i="19"/>
  <c r="L50" i="19"/>
  <c r="K50" i="19"/>
  <c r="J50" i="19"/>
  <c r="I50" i="19"/>
  <c r="H50" i="19"/>
  <c r="G50" i="19"/>
  <c r="E50" i="19"/>
  <c r="F50" i="19" s="1"/>
  <c r="R49" i="19"/>
  <c r="N48" i="19"/>
  <c r="M48" i="19"/>
  <c r="L48" i="19"/>
  <c r="K48" i="19"/>
  <c r="J48" i="19"/>
  <c r="I48" i="19"/>
  <c r="H48" i="19"/>
  <c r="G48" i="19"/>
  <c r="F48" i="19"/>
  <c r="E48" i="19"/>
  <c r="D48" i="19" s="1"/>
  <c r="O46" i="19"/>
  <c r="K46" i="19"/>
  <c r="I46" i="19"/>
  <c r="E46" i="19"/>
  <c r="F46" i="19" s="1"/>
  <c r="A45" i="19"/>
  <c r="N46" i="19" s="1"/>
  <c r="R44" i="19"/>
  <c r="Q44" i="19"/>
  <c r="P44" i="19"/>
  <c r="O44" i="19"/>
  <c r="N44" i="19"/>
  <c r="M44" i="19"/>
  <c r="L44" i="19"/>
  <c r="K44" i="19"/>
  <c r="J44" i="19"/>
  <c r="I44" i="19"/>
  <c r="H44" i="19"/>
  <c r="G44" i="19"/>
  <c r="E44" i="19"/>
  <c r="F44" i="19" s="1"/>
  <c r="R43" i="19"/>
  <c r="P42" i="19"/>
  <c r="O42" i="19"/>
  <c r="N42" i="19"/>
  <c r="M42" i="19"/>
  <c r="L42" i="19"/>
  <c r="K42" i="19"/>
  <c r="J42" i="19"/>
  <c r="I42" i="19"/>
  <c r="H42" i="19"/>
  <c r="G42" i="19"/>
  <c r="E42" i="19"/>
  <c r="F42" i="19" s="1"/>
  <c r="D42" i="19"/>
  <c r="P40" i="19"/>
  <c r="O40" i="19"/>
  <c r="N40" i="19"/>
  <c r="M40" i="19"/>
  <c r="L40" i="19"/>
  <c r="K40" i="19"/>
  <c r="J40" i="19"/>
  <c r="I40" i="19"/>
  <c r="H40" i="19"/>
  <c r="G40" i="19"/>
  <c r="D40" i="19"/>
  <c r="E40" i="19" s="1"/>
  <c r="F40" i="19" s="1"/>
  <c r="O38" i="19"/>
  <c r="I38" i="19"/>
  <c r="D38" i="19"/>
  <c r="E38" i="19" s="1"/>
  <c r="F38" i="19" s="1"/>
  <c r="P37" i="19"/>
  <c r="A37" i="19"/>
  <c r="N38" i="19" s="1"/>
  <c r="A35" i="19"/>
  <c r="H36" i="19" s="1"/>
  <c r="P34" i="19"/>
  <c r="O34" i="19"/>
  <c r="N34" i="19"/>
  <c r="M34" i="19"/>
  <c r="L34" i="19"/>
  <c r="K34" i="19"/>
  <c r="J34" i="19"/>
  <c r="I34" i="19"/>
  <c r="H34" i="19"/>
  <c r="G34" i="19"/>
  <c r="E34" i="19"/>
  <c r="F34" i="19" s="1"/>
  <c r="N32" i="19"/>
  <c r="J32" i="19"/>
  <c r="H32" i="19"/>
  <c r="D32" i="19"/>
  <c r="E32" i="19" s="1"/>
  <c r="F32" i="19" s="1"/>
  <c r="A31" i="19"/>
  <c r="O32" i="19" s="1"/>
  <c r="A29" i="19"/>
  <c r="O30" i="19" s="1"/>
  <c r="J28" i="19"/>
  <c r="I28" i="19"/>
  <c r="H28" i="19"/>
  <c r="G28" i="19"/>
  <c r="F28" i="19"/>
  <c r="D28" i="19"/>
  <c r="E28" i="19" s="1"/>
  <c r="I26" i="19"/>
  <c r="D26" i="19"/>
  <c r="E26" i="19" s="1"/>
  <c r="F26" i="19" s="1"/>
  <c r="A25" i="19"/>
  <c r="K26" i="19" s="1"/>
  <c r="R24" i="19"/>
  <c r="R23" i="19"/>
  <c r="A23" i="19"/>
  <c r="O24" i="19" s="1"/>
  <c r="F22" i="19"/>
  <c r="A21" i="19"/>
  <c r="G22" i="19" s="1"/>
  <c r="A19" i="19"/>
  <c r="G20" i="19" s="1"/>
  <c r="P18" i="19"/>
  <c r="N18" i="19"/>
  <c r="J18" i="19"/>
  <c r="H18" i="19"/>
  <c r="D18" i="19"/>
  <c r="E18" i="19" s="1"/>
  <c r="F18" i="19" s="1"/>
  <c r="A17" i="19"/>
  <c r="O18" i="19" s="1"/>
  <c r="R16" i="19"/>
  <c r="R6" i="19" s="1"/>
  <c r="P16" i="19"/>
  <c r="N16" i="19"/>
  <c r="I16" i="19"/>
  <c r="G16" i="19"/>
  <c r="R15" i="19"/>
  <c r="A15" i="19"/>
  <c r="O16" i="19" s="1"/>
  <c r="R14" i="19"/>
  <c r="R13" i="19"/>
  <c r="Q13" i="19"/>
  <c r="P13" i="19"/>
  <c r="O13" i="19"/>
  <c r="N13" i="19"/>
  <c r="M13" i="19"/>
  <c r="L13" i="19"/>
  <c r="K13" i="19"/>
  <c r="J13" i="19"/>
  <c r="I13" i="19"/>
  <c r="H13" i="19"/>
  <c r="G13" i="19"/>
  <c r="F13" i="19"/>
  <c r="E13" i="19"/>
  <c r="D13" i="19"/>
  <c r="K10" i="19"/>
  <c r="Q9" i="19"/>
  <c r="Q10" i="19" s="1"/>
  <c r="P9" i="19"/>
  <c r="P10" i="19" s="1"/>
  <c r="O9" i="19"/>
  <c r="O10" i="19" s="1"/>
  <c r="N9" i="19"/>
  <c r="N10" i="19" s="1"/>
  <c r="M9" i="19"/>
  <c r="M10" i="19" s="1"/>
  <c r="L9" i="19"/>
  <c r="L10" i="19" s="1"/>
  <c r="K9" i="19"/>
  <c r="J9" i="19"/>
  <c r="J10" i="19" s="1"/>
  <c r="I9" i="19"/>
  <c r="I10" i="19" s="1"/>
  <c r="H9" i="19"/>
  <c r="H10" i="19" s="1"/>
  <c r="G9" i="19"/>
  <c r="G10" i="19" s="1"/>
  <c r="D9" i="19"/>
  <c r="H24" i="19" l="1"/>
  <c r="J30" i="19"/>
  <c r="K16" i="19"/>
  <c r="L18" i="19"/>
  <c r="L6" i="19" s="1"/>
  <c r="L7" i="19" s="1"/>
  <c r="D20" i="19"/>
  <c r="E20" i="19" s="1"/>
  <c r="J20" i="19"/>
  <c r="H22" i="19"/>
  <c r="I24" i="19"/>
  <c r="N24" i="19"/>
  <c r="J26" i="19"/>
  <c r="D30" i="19"/>
  <c r="E30" i="19" s="1"/>
  <c r="F30" i="19" s="1"/>
  <c r="L30" i="19"/>
  <c r="L32" i="19"/>
  <c r="E36" i="19"/>
  <c r="F36" i="19" s="1"/>
  <c r="K36" i="19"/>
  <c r="K38" i="19"/>
  <c r="P38" i="19"/>
  <c r="G46" i="19"/>
  <c r="M46" i="19"/>
  <c r="M24" i="19"/>
  <c r="P30" i="19"/>
  <c r="J36" i="19"/>
  <c r="D10" i="19"/>
  <c r="R11" i="19"/>
  <c r="F20" i="19"/>
  <c r="I22" i="19"/>
  <c r="E24" i="19"/>
  <c r="F24" i="19" s="1"/>
  <c r="G24" i="19" s="1"/>
  <c r="J24" i="19"/>
  <c r="P24" i="19"/>
  <c r="H30" i="19"/>
  <c r="M30" i="19"/>
  <c r="G36" i="19"/>
  <c r="G38" i="19"/>
  <c r="L38" i="19"/>
  <c r="I20" i="19"/>
  <c r="A14" i="19"/>
  <c r="H20" i="19"/>
  <c r="D22" i="19"/>
  <c r="E22" i="19" s="1"/>
  <c r="J22" i="19"/>
  <c r="L24" i="19"/>
  <c r="Q24" i="19"/>
  <c r="H26" i="19"/>
  <c r="I30" i="19"/>
  <c r="N30" i="19"/>
  <c r="N6" i="19" s="1"/>
  <c r="N7" i="19" s="1"/>
  <c r="P32" i="19"/>
  <c r="I36" i="19"/>
  <c r="H38" i="19"/>
  <c r="M38" i="19"/>
  <c r="J46" i="19"/>
  <c r="O11" i="19"/>
  <c r="O12" i="19" s="1"/>
  <c r="O109" i="19"/>
  <c r="O14" i="19"/>
  <c r="O6" i="19"/>
  <c r="O7" i="19" s="1"/>
  <c r="L109" i="19"/>
  <c r="N11" i="19"/>
  <c r="N12" i="19" s="1"/>
  <c r="D16" i="19"/>
  <c r="H16" i="19"/>
  <c r="M16" i="19"/>
  <c r="Q16" i="19"/>
  <c r="I18" i="19"/>
  <c r="M18" i="19"/>
  <c r="K24" i="19"/>
  <c r="G26" i="19"/>
  <c r="G30" i="19"/>
  <c r="K30" i="19"/>
  <c r="K14" i="19" s="1"/>
  <c r="I32" i="19"/>
  <c r="M32" i="19"/>
  <c r="J38" i="19"/>
  <c r="H46" i="19"/>
  <c r="L46" i="19"/>
  <c r="P46" i="19"/>
  <c r="P109" i="19" s="1"/>
  <c r="N109" i="19"/>
  <c r="R109" i="19"/>
  <c r="P11" i="19"/>
  <c r="P12" i="19" s="1"/>
  <c r="J16" i="19"/>
  <c r="G18" i="19"/>
  <c r="K18" i="19"/>
  <c r="G32" i="19"/>
  <c r="K32" i="19"/>
  <c r="G14" i="19" l="1"/>
  <c r="N14" i="19"/>
  <c r="I6" i="19"/>
  <c r="I7" i="19" s="1"/>
  <c r="L11" i="19"/>
  <c r="L12" i="19" s="1"/>
  <c r="L14" i="19"/>
  <c r="K6" i="19"/>
  <c r="K7" i="19" s="1"/>
  <c r="K11" i="19"/>
  <c r="K12" i="19" s="1"/>
  <c r="G11" i="19"/>
  <c r="G12" i="19" s="1"/>
  <c r="G6" i="19"/>
  <c r="G7" i="19" s="1"/>
  <c r="Q11" i="19"/>
  <c r="Q12" i="19" s="1"/>
  <c r="Q6" i="19"/>
  <c r="Q7" i="19" s="1"/>
  <c r="Q109" i="19"/>
  <c r="Q14" i="19"/>
  <c r="I14" i="19"/>
  <c r="I11" i="19"/>
  <c r="I12" i="19" s="1"/>
  <c r="I109" i="19"/>
  <c r="J6" i="19"/>
  <c r="J7" i="19" s="1"/>
  <c r="J109" i="19"/>
  <c r="J14" i="19"/>
  <c r="J11" i="19"/>
  <c r="J12" i="19" s="1"/>
  <c r="M109" i="19"/>
  <c r="M14" i="19"/>
  <c r="M11" i="19"/>
  <c r="M12" i="19" s="1"/>
  <c r="M6" i="19"/>
  <c r="M7" i="19" s="1"/>
  <c r="P14" i="19"/>
  <c r="H109" i="19"/>
  <c r="H14" i="19"/>
  <c r="H11" i="19"/>
  <c r="H12" i="19" s="1"/>
  <c r="H6" i="19"/>
  <c r="H7" i="19" s="1"/>
  <c r="P6" i="19"/>
  <c r="P7" i="19" s="1"/>
  <c r="D109" i="19"/>
  <c r="D14" i="19"/>
  <c r="E16" i="19"/>
  <c r="D11" i="19"/>
  <c r="D12" i="19" s="1"/>
  <c r="D6" i="19"/>
  <c r="D7" i="19" s="1"/>
  <c r="G109" i="19"/>
  <c r="K109" i="19"/>
  <c r="E11" i="19" l="1"/>
  <c r="E12" i="19" s="1"/>
  <c r="F16" i="19"/>
  <c r="E109" i="19"/>
  <c r="E14" i="19"/>
  <c r="E6" i="19"/>
  <c r="E7" i="19" s="1"/>
  <c r="F6" i="19" l="1"/>
  <c r="F7" i="19" s="1"/>
  <c r="F109" i="19"/>
  <c r="F14" i="19"/>
  <c r="F11" i="19"/>
  <c r="F12" i="19" s="1"/>
  <c r="H249" i="18" l="1"/>
  <c r="H248" i="18"/>
  <c r="H247" i="18"/>
  <c r="H246" i="18"/>
  <c r="G246" i="18"/>
  <c r="F246" i="18"/>
  <c r="E246" i="18"/>
  <c r="D246" i="18"/>
  <c r="I245" i="18"/>
  <c r="H245" i="18"/>
  <c r="I244" i="18"/>
  <c r="H244" i="18"/>
  <c r="I243" i="18"/>
  <c r="H243" i="18"/>
  <c r="I242" i="18"/>
  <c r="H242" i="18"/>
  <c r="H240" i="18" s="1"/>
  <c r="I241" i="18"/>
  <c r="H241" i="18"/>
  <c r="G240" i="18"/>
  <c r="F240" i="18"/>
  <c r="E240" i="18"/>
  <c r="D240" i="18"/>
  <c r="I239" i="18"/>
  <c r="H239" i="18"/>
  <c r="I238" i="18"/>
  <c r="H238" i="18"/>
  <c r="I237" i="18"/>
  <c r="H237" i="18"/>
  <c r="I236" i="18"/>
  <c r="H236" i="18"/>
  <c r="I235" i="18"/>
  <c r="G235" i="18"/>
  <c r="G224" i="18" s="1"/>
  <c r="F235" i="18"/>
  <c r="E235" i="18"/>
  <c r="D235" i="18"/>
  <c r="D234" i="18" s="1"/>
  <c r="I233" i="18"/>
  <c r="H233" i="18"/>
  <c r="I232" i="18"/>
  <c r="H232" i="18"/>
  <c r="I231" i="18"/>
  <c r="H231" i="18"/>
  <c r="G230" i="18"/>
  <c r="F230" i="18"/>
  <c r="E230" i="18"/>
  <c r="D230" i="18"/>
  <c r="I229" i="18"/>
  <c r="H229" i="18"/>
  <c r="I228" i="18"/>
  <c r="H228" i="18"/>
  <c r="I227" i="18"/>
  <c r="H227" i="18"/>
  <c r="I226" i="18"/>
  <c r="H226" i="18"/>
  <c r="G225" i="18"/>
  <c r="F225" i="18"/>
  <c r="F224" i="18" s="1"/>
  <c r="E225" i="18"/>
  <c r="E224" i="18" s="1"/>
  <c r="D225" i="18"/>
  <c r="I223" i="18"/>
  <c r="H223" i="18"/>
  <c r="I222" i="18"/>
  <c r="H222" i="18"/>
  <c r="I221" i="18"/>
  <c r="H221" i="18"/>
  <c r="G220" i="18"/>
  <c r="F220" i="18"/>
  <c r="E220" i="18"/>
  <c r="D220" i="18"/>
  <c r="I219" i="18"/>
  <c r="H219" i="18"/>
  <c r="I218" i="18"/>
  <c r="H218" i="18"/>
  <c r="I217" i="18"/>
  <c r="H217" i="18"/>
  <c r="I216" i="18"/>
  <c r="H216" i="18"/>
  <c r="I215" i="18"/>
  <c r="H215" i="18"/>
  <c r="G214" i="18"/>
  <c r="F214" i="18"/>
  <c r="E214" i="18"/>
  <c r="D214" i="18"/>
  <c r="I213" i="18"/>
  <c r="I212" i="18" s="1"/>
  <c r="H213" i="18"/>
  <c r="H212" i="18" s="1"/>
  <c r="G212" i="18"/>
  <c r="F212" i="18"/>
  <c r="E212" i="18"/>
  <c r="D212" i="18"/>
  <c r="I210" i="18"/>
  <c r="H210" i="18"/>
  <c r="I209" i="18"/>
  <c r="H209" i="18"/>
  <c r="I208" i="18"/>
  <c r="I207" i="18" s="1"/>
  <c r="H208" i="18"/>
  <c r="G207" i="18"/>
  <c r="F207" i="18"/>
  <c r="E207" i="18"/>
  <c r="D207" i="18"/>
  <c r="I206" i="18"/>
  <c r="H206" i="18"/>
  <c r="I205" i="18"/>
  <c r="H205" i="18"/>
  <c r="I204" i="18"/>
  <c r="H204" i="18"/>
  <c r="I203" i="18"/>
  <c r="I202" i="18" s="1"/>
  <c r="H203" i="18"/>
  <c r="G202" i="18"/>
  <c r="F202" i="18"/>
  <c r="E202" i="18"/>
  <c r="D202" i="18"/>
  <c r="I200" i="18"/>
  <c r="H200" i="18"/>
  <c r="I199" i="18"/>
  <c r="H199" i="18"/>
  <c r="I198" i="18"/>
  <c r="H198" i="18"/>
  <c r="I197" i="18"/>
  <c r="H197" i="18"/>
  <c r="G196" i="18"/>
  <c r="F196" i="18"/>
  <c r="E196" i="18"/>
  <c r="E195" i="18" s="1"/>
  <c r="D196" i="18"/>
  <c r="D195" i="18" s="1"/>
  <c r="G195" i="18"/>
  <c r="F195" i="18"/>
  <c r="I194" i="18"/>
  <c r="H194" i="18"/>
  <c r="I193" i="18"/>
  <c r="H193" i="18"/>
  <c r="I192" i="18"/>
  <c r="H192" i="18"/>
  <c r="G191" i="18"/>
  <c r="F191" i="18"/>
  <c r="E191" i="18"/>
  <c r="D191" i="18"/>
  <c r="I190" i="18"/>
  <c r="H190" i="18"/>
  <c r="I189" i="18"/>
  <c r="H189" i="18"/>
  <c r="I188" i="18"/>
  <c r="H188" i="18"/>
  <c r="H187" i="18" s="1"/>
  <c r="G187" i="18"/>
  <c r="F187" i="18"/>
  <c r="E187" i="18"/>
  <c r="D187" i="18"/>
  <c r="H185" i="18"/>
  <c r="H184" i="18"/>
  <c r="H183" i="18"/>
  <c r="H182" i="18"/>
  <c r="G181" i="18"/>
  <c r="F181" i="18"/>
  <c r="E181" i="18"/>
  <c r="D181" i="18"/>
  <c r="I180" i="18"/>
  <c r="H180" i="18"/>
  <c r="I179" i="18"/>
  <c r="H179" i="18"/>
  <c r="H177" i="18" s="1"/>
  <c r="I178" i="18"/>
  <c r="H178" i="18"/>
  <c r="G177" i="18"/>
  <c r="F177" i="18"/>
  <c r="E177" i="18"/>
  <c r="D177" i="18"/>
  <c r="I176" i="18"/>
  <c r="H176" i="18"/>
  <c r="I175" i="18"/>
  <c r="H175" i="18"/>
  <c r="I174" i="18"/>
  <c r="I173" i="18" s="1"/>
  <c r="H174" i="18"/>
  <c r="G173" i="18"/>
  <c r="F173" i="18"/>
  <c r="E173" i="18"/>
  <c r="D173" i="18"/>
  <c r="I172" i="18"/>
  <c r="H172" i="18"/>
  <c r="I171" i="18"/>
  <c r="H171" i="18"/>
  <c r="I170" i="18"/>
  <c r="H170" i="18"/>
  <c r="I169" i="18"/>
  <c r="H169" i="18"/>
  <c r="I168" i="18"/>
  <c r="H168" i="18"/>
  <c r="I167" i="18"/>
  <c r="I166" i="18" s="1"/>
  <c r="H167" i="18"/>
  <c r="G166" i="18"/>
  <c r="G165" i="18" s="1"/>
  <c r="F166" i="18"/>
  <c r="E166" i="18"/>
  <c r="E165" i="18" s="1"/>
  <c r="D166" i="18"/>
  <c r="D165" i="18" s="1"/>
  <c r="I164" i="18"/>
  <c r="H164" i="18"/>
  <c r="I163" i="18"/>
  <c r="H163" i="18"/>
  <c r="I162" i="18"/>
  <c r="H162" i="18"/>
  <c r="H161" i="18" s="1"/>
  <c r="I161" i="18"/>
  <c r="G161" i="18"/>
  <c r="F161" i="18"/>
  <c r="E161" i="18"/>
  <c r="D161" i="18"/>
  <c r="I160" i="18"/>
  <c r="H160" i="18"/>
  <c r="I159" i="18"/>
  <c r="H159" i="18"/>
  <c r="I158" i="18"/>
  <c r="H158" i="18"/>
  <c r="I157" i="18"/>
  <c r="I156" i="18" s="1"/>
  <c r="H157" i="18"/>
  <c r="G156" i="18"/>
  <c r="G155" i="18" s="1"/>
  <c r="F156" i="18"/>
  <c r="E156" i="18"/>
  <c r="D156" i="18"/>
  <c r="I154" i="18"/>
  <c r="H154" i="18"/>
  <c r="I153" i="18"/>
  <c r="H153" i="18"/>
  <c r="I152" i="18"/>
  <c r="H152" i="18"/>
  <c r="I151" i="18"/>
  <c r="I150" i="18" s="1"/>
  <c r="H151" i="18"/>
  <c r="G150" i="18"/>
  <c r="F150" i="18"/>
  <c r="E150" i="18"/>
  <c r="D150" i="18"/>
  <c r="I149" i="18"/>
  <c r="H149" i="18"/>
  <c r="I148" i="18"/>
  <c r="I147" i="18" s="1"/>
  <c r="I146" i="18" s="1"/>
  <c r="H148" i="18"/>
  <c r="H147" i="18" s="1"/>
  <c r="G147" i="18"/>
  <c r="G146" i="18" s="1"/>
  <c r="F147" i="18"/>
  <c r="E147" i="18"/>
  <c r="D147" i="18"/>
  <c r="F146" i="18"/>
  <c r="I145" i="18"/>
  <c r="H145" i="18"/>
  <c r="I144" i="18"/>
  <c r="H144" i="18"/>
  <c r="I143" i="18"/>
  <c r="H143" i="18"/>
  <c r="G142" i="18"/>
  <c r="F142" i="18"/>
  <c r="E142" i="18"/>
  <c r="D142" i="18"/>
  <c r="I141" i="18"/>
  <c r="H141" i="18"/>
  <c r="I140" i="18"/>
  <c r="H140" i="18"/>
  <c r="I139" i="18"/>
  <c r="H139" i="18"/>
  <c r="I138" i="18"/>
  <c r="H138" i="18"/>
  <c r="H137" i="18" s="1"/>
  <c r="I137" i="18"/>
  <c r="G137" i="18"/>
  <c r="F137" i="18"/>
  <c r="E137" i="18"/>
  <c r="D137" i="18"/>
  <c r="I135" i="18"/>
  <c r="H135" i="18"/>
  <c r="I134" i="18"/>
  <c r="H134" i="18"/>
  <c r="I133" i="18"/>
  <c r="H133" i="18"/>
  <c r="I132" i="18"/>
  <c r="H132" i="18"/>
  <c r="I131" i="18"/>
  <c r="H131" i="18"/>
  <c r="G130" i="18"/>
  <c r="F130" i="18"/>
  <c r="E130" i="18"/>
  <c r="D130" i="18"/>
  <c r="I129" i="18"/>
  <c r="I128" i="18" s="1"/>
  <c r="H129" i="18"/>
  <c r="H128" i="18" s="1"/>
  <c r="G128" i="18"/>
  <c r="F128" i="18"/>
  <c r="E128" i="18"/>
  <c r="E127" i="18" s="1"/>
  <c r="D128" i="18"/>
  <c r="D127" i="18" s="1"/>
  <c r="I126" i="18"/>
  <c r="H126" i="18"/>
  <c r="I125" i="18"/>
  <c r="H125" i="18"/>
  <c r="I124" i="18"/>
  <c r="I123" i="18" s="1"/>
  <c r="H124" i="18"/>
  <c r="H123" i="18" s="1"/>
  <c r="G123" i="18"/>
  <c r="F123" i="18"/>
  <c r="E123" i="18"/>
  <c r="D123" i="18"/>
  <c r="I122" i="18"/>
  <c r="H122" i="18"/>
  <c r="I121" i="18"/>
  <c r="H121" i="18"/>
  <c r="I120" i="18"/>
  <c r="I119" i="18" s="1"/>
  <c r="H120" i="18"/>
  <c r="H119" i="18" s="1"/>
  <c r="G119" i="18"/>
  <c r="F119" i="18"/>
  <c r="E119" i="18"/>
  <c r="D119" i="18"/>
  <c r="H117" i="18"/>
  <c r="H116" i="18" s="1"/>
  <c r="D116" i="18"/>
  <c r="I115" i="18"/>
  <c r="H115" i="18"/>
  <c r="I114" i="18"/>
  <c r="H114" i="18"/>
  <c r="I113" i="18"/>
  <c r="I112" i="18" s="1"/>
  <c r="H113" i="18"/>
  <c r="G112" i="18"/>
  <c r="F112" i="18"/>
  <c r="E112" i="18"/>
  <c r="D112" i="18"/>
  <c r="I111" i="18"/>
  <c r="H111" i="18"/>
  <c r="I110" i="18"/>
  <c r="H110" i="18"/>
  <c r="I109" i="18"/>
  <c r="H109" i="18"/>
  <c r="I108" i="18"/>
  <c r="I107" i="18" s="1"/>
  <c r="H108" i="18"/>
  <c r="G107" i="18"/>
  <c r="F107" i="18"/>
  <c r="E107" i="18"/>
  <c r="D107" i="18"/>
  <c r="G106" i="18"/>
  <c r="I105" i="18"/>
  <c r="H105" i="18"/>
  <c r="I104" i="18"/>
  <c r="H104" i="18"/>
  <c r="I103" i="18"/>
  <c r="I101" i="18" s="1"/>
  <c r="H103" i="18"/>
  <c r="H101" i="18" s="1"/>
  <c r="I102" i="18"/>
  <c r="H102" i="18"/>
  <c r="G101" i="18"/>
  <c r="F101" i="18"/>
  <c r="F96" i="18" s="1"/>
  <c r="E101" i="18"/>
  <c r="D101" i="18"/>
  <c r="I100" i="18"/>
  <c r="H100" i="18"/>
  <c r="I99" i="18"/>
  <c r="H99" i="18"/>
  <c r="I98" i="18"/>
  <c r="I97" i="18" s="1"/>
  <c r="H98" i="18"/>
  <c r="H97" i="18" s="1"/>
  <c r="H96" i="18" s="1"/>
  <c r="G97" i="18"/>
  <c r="G96" i="18" s="1"/>
  <c r="F97" i="18"/>
  <c r="E97" i="18"/>
  <c r="E96" i="18" s="1"/>
  <c r="D97" i="18"/>
  <c r="D96" i="18" s="1"/>
  <c r="I95" i="18"/>
  <c r="H95" i="18"/>
  <c r="I94" i="18"/>
  <c r="H94" i="18"/>
  <c r="I93" i="18"/>
  <c r="H93" i="18"/>
  <c r="H92" i="18"/>
  <c r="H91" i="18"/>
  <c r="H90" i="18"/>
  <c r="G89" i="18"/>
  <c r="F89" i="18"/>
  <c r="E89" i="18"/>
  <c r="D89" i="18"/>
  <c r="I88" i="18"/>
  <c r="H88" i="18"/>
  <c r="I87" i="18"/>
  <c r="H87" i="18"/>
  <c r="I86" i="18"/>
  <c r="H86" i="18"/>
  <c r="I85" i="18"/>
  <c r="H85" i="18"/>
  <c r="G84" i="18"/>
  <c r="F84" i="18"/>
  <c r="E84" i="18"/>
  <c r="D84" i="18"/>
  <c r="I82" i="18"/>
  <c r="I80" i="18" s="1"/>
  <c r="H82" i="18"/>
  <c r="H81" i="18"/>
  <c r="G80" i="18"/>
  <c r="F80" i="18"/>
  <c r="E80" i="18"/>
  <c r="D80" i="18"/>
  <c r="H79" i="18"/>
  <c r="I78" i="18"/>
  <c r="I76" i="18" s="1"/>
  <c r="H78" i="18"/>
  <c r="H76" i="18" s="1"/>
  <c r="H77" i="18"/>
  <c r="G76" i="18"/>
  <c r="F76" i="18"/>
  <c r="F75" i="18" s="1"/>
  <c r="E76" i="18"/>
  <c r="D76" i="18"/>
  <c r="D75" i="18" s="1"/>
  <c r="E75" i="18"/>
  <c r="I74" i="18"/>
  <c r="H74" i="18"/>
  <c r="I73" i="18"/>
  <c r="H73" i="18"/>
  <c r="G72" i="18"/>
  <c r="F72" i="18"/>
  <c r="E72" i="18"/>
  <c r="D72" i="18"/>
  <c r="H71" i="18"/>
  <c r="I70" i="18"/>
  <c r="H70" i="18"/>
  <c r="I69" i="18"/>
  <c r="I68" i="18" s="1"/>
  <c r="H69" i="18"/>
  <c r="G68" i="18"/>
  <c r="F68" i="18"/>
  <c r="E68" i="18"/>
  <c r="D68" i="18"/>
  <c r="I67" i="18"/>
  <c r="H67" i="18"/>
  <c r="I66" i="18"/>
  <c r="I65" i="18" s="1"/>
  <c r="H66" i="18"/>
  <c r="H65" i="18" s="1"/>
  <c r="G65" i="18"/>
  <c r="F65" i="18"/>
  <c r="E65" i="18"/>
  <c r="D65" i="18"/>
  <c r="I63" i="18"/>
  <c r="H63" i="18"/>
  <c r="I62" i="18"/>
  <c r="H62" i="18"/>
  <c r="I61" i="18"/>
  <c r="H61" i="18"/>
  <c r="G60" i="18"/>
  <c r="F60" i="18"/>
  <c r="E60" i="18"/>
  <c r="D60" i="18"/>
  <c r="I59" i="18"/>
  <c r="H59" i="18"/>
  <c r="I58" i="18"/>
  <c r="H58" i="18"/>
  <c r="I57" i="18"/>
  <c r="H57" i="18"/>
  <c r="G56" i="18"/>
  <c r="F56" i="18"/>
  <c r="E56" i="18"/>
  <c r="D56" i="18"/>
  <c r="H55" i="18"/>
  <c r="H54" i="18"/>
  <c r="H53" i="18"/>
  <c r="H52" i="18"/>
  <c r="H51" i="18"/>
  <c r="D50" i="18"/>
  <c r="I49" i="18"/>
  <c r="H49" i="18"/>
  <c r="I48" i="18"/>
  <c r="H48" i="18"/>
  <c r="I47" i="18"/>
  <c r="I46" i="18" s="1"/>
  <c r="H47" i="18"/>
  <c r="G46" i="18"/>
  <c r="F46" i="18"/>
  <c r="E46" i="18"/>
  <c r="D46" i="18"/>
  <c r="D45" i="18"/>
  <c r="I43" i="18"/>
  <c r="H43" i="18"/>
  <c r="I42" i="18"/>
  <c r="H42" i="18"/>
  <c r="I41" i="18"/>
  <c r="H41" i="18"/>
  <c r="I40" i="18"/>
  <c r="H40" i="18"/>
  <c r="I39" i="18"/>
  <c r="H39" i="18"/>
  <c r="I38" i="18"/>
  <c r="H38" i="18"/>
  <c r="G37" i="18"/>
  <c r="G34" i="18" s="1"/>
  <c r="F37" i="18"/>
  <c r="E37" i="18"/>
  <c r="D37" i="18"/>
  <c r="I36" i="18"/>
  <c r="I35" i="18" s="1"/>
  <c r="H36" i="18"/>
  <c r="H35" i="18" s="1"/>
  <c r="G35" i="18"/>
  <c r="F35" i="18"/>
  <c r="F34" i="18" s="1"/>
  <c r="E35" i="18"/>
  <c r="D35" i="18"/>
  <c r="I33" i="18"/>
  <c r="H33" i="18"/>
  <c r="I32" i="18"/>
  <c r="H32" i="18"/>
  <c r="I31" i="18"/>
  <c r="H31" i="18"/>
  <c r="G30" i="18"/>
  <c r="F30" i="18"/>
  <c r="E30" i="18"/>
  <c r="D30" i="18"/>
  <c r="I29" i="18"/>
  <c r="H29" i="18"/>
  <c r="I28" i="18"/>
  <c r="H28" i="18"/>
  <c r="I27" i="18"/>
  <c r="H27" i="18"/>
  <c r="I26" i="18"/>
  <c r="H26" i="18"/>
  <c r="I25" i="18"/>
  <c r="H25" i="18"/>
  <c r="I24" i="18"/>
  <c r="H24" i="18"/>
  <c r="I23" i="18"/>
  <c r="H23" i="18"/>
  <c r="I22" i="18"/>
  <c r="H22" i="18"/>
  <c r="I21" i="18"/>
  <c r="I20" i="18" s="1"/>
  <c r="H21" i="18"/>
  <c r="G20" i="18"/>
  <c r="F20" i="18"/>
  <c r="E20" i="18"/>
  <c r="D20" i="18"/>
  <c r="I19" i="18"/>
  <c r="H19" i="18"/>
  <c r="I18" i="18"/>
  <c r="H18" i="18"/>
  <c r="I17" i="18"/>
  <c r="H17" i="18"/>
  <c r="I16" i="18"/>
  <c r="H16" i="18"/>
  <c r="G15" i="18"/>
  <c r="F15" i="18"/>
  <c r="F14" i="18" s="1"/>
  <c r="E15" i="18"/>
  <c r="E14" i="18" s="1"/>
  <c r="D15" i="18"/>
  <c r="D14" i="18" s="1"/>
  <c r="G14" i="18"/>
  <c r="E155" i="18" l="1"/>
  <c r="E118" i="18"/>
  <c r="I30" i="18"/>
  <c r="I37" i="18"/>
  <c r="I34" i="18" s="1"/>
  <c r="I60" i="18"/>
  <c r="F64" i="18"/>
  <c r="H68" i="18"/>
  <c r="I72" i="18"/>
  <c r="F127" i="18"/>
  <c r="F118" i="18" s="1"/>
  <c r="H130" i="18"/>
  <c r="H173" i="18"/>
  <c r="I177" i="18"/>
  <c r="G186" i="18"/>
  <c r="I220" i="18"/>
  <c r="D34" i="18"/>
  <c r="D13" i="18" s="1"/>
  <c r="F83" i="18"/>
  <c r="I89" i="18"/>
  <c r="H107" i="18"/>
  <c r="D118" i="18"/>
  <c r="G127" i="18"/>
  <c r="I130" i="18"/>
  <c r="D155" i="18"/>
  <c r="H166" i="18"/>
  <c r="H196" i="18"/>
  <c r="H195" i="18" s="1"/>
  <c r="H207" i="18"/>
  <c r="F211" i="18"/>
  <c r="F201" i="18" s="1"/>
  <c r="H214" i="18"/>
  <c r="H211" i="18" s="1"/>
  <c r="H220" i="18"/>
  <c r="H230" i="18"/>
  <c r="G13" i="18"/>
  <c r="E64" i="18"/>
  <c r="G64" i="18"/>
  <c r="D83" i="18"/>
  <c r="E106" i="18"/>
  <c r="G118" i="18"/>
  <c r="H30" i="18"/>
  <c r="H37" i="18"/>
  <c r="H34" i="18" s="1"/>
  <c r="F44" i="18"/>
  <c r="D44" i="18"/>
  <c r="H60" i="18"/>
  <c r="G75" i="18"/>
  <c r="F106" i="18"/>
  <c r="F136" i="18"/>
  <c r="F165" i="18"/>
  <c r="F155" i="18" s="1"/>
  <c r="D211" i="18"/>
  <c r="D201" i="18" s="1"/>
  <c r="I214" i="18"/>
  <c r="I211" i="18" s="1"/>
  <c r="I201" i="18" s="1"/>
  <c r="H225" i="18"/>
  <c r="D224" i="18"/>
  <c r="H235" i="18"/>
  <c r="H234" i="18" s="1"/>
  <c r="E34" i="18"/>
  <c r="E13" i="18" s="1"/>
  <c r="E44" i="18"/>
  <c r="H80" i="18"/>
  <c r="H75" i="18" s="1"/>
  <c r="E83" i="18"/>
  <c r="D106" i="18"/>
  <c r="G136" i="18"/>
  <c r="H150" i="18"/>
  <c r="H146" i="18" s="1"/>
  <c r="H156" i="18"/>
  <c r="E186" i="18"/>
  <c r="D186" i="18"/>
  <c r="E211" i="18"/>
  <c r="E201" i="18" s="1"/>
  <c r="I225" i="18"/>
  <c r="I96" i="18"/>
  <c r="D64" i="18"/>
  <c r="I106" i="18"/>
  <c r="I191" i="18"/>
  <c r="H202" i="18"/>
  <c r="I15" i="18"/>
  <c r="I14" i="18" s="1"/>
  <c r="H20" i="18"/>
  <c r="F13" i="18"/>
  <c r="H46" i="18"/>
  <c r="H56" i="18"/>
  <c r="H84" i="18"/>
  <c r="H89" i="18"/>
  <c r="H127" i="18"/>
  <c r="H118" i="18" s="1"/>
  <c r="H142" i="18"/>
  <c r="D146" i="18"/>
  <c r="D136" i="18" s="1"/>
  <c r="I187" i="18"/>
  <c r="I196" i="18"/>
  <c r="I195" i="18" s="1"/>
  <c r="G201" i="18"/>
  <c r="I230" i="18"/>
  <c r="H50" i="18"/>
  <c r="G44" i="18"/>
  <c r="G83" i="18"/>
  <c r="H15" i="18"/>
  <c r="I56" i="18"/>
  <c r="I44" i="18" s="1"/>
  <c r="H72" i="18"/>
  <c r="I75" i="18"/>
  <c r="I84" i="18"/>
  <c r="H112" i="18"/>
  <c r="H106" i="18" s="1"/>
  <c r="I127" i="18"/>
  <c r="I142" i="18"/>
  <c r="I136" i="18" s="1"/>
  <c r="E146" i="18"/>
  <c r="H181" i="18"/>
  <c r="H165" i="18" s="1"/>
  <c r="H155" i="18" s="1"/>
  <c r="F186" i="18"/>
  <c r="H191" i="18"/>
  <c r="H186" i="18" s="1"/>
  <c r="G211" i="18"/>
  <c r="I240" i="18"/>
  <c r="I64" i="18"/>
  <c r="I118" i="18"/>
  <c r="E136" i="18"/>
  <c r="I165" i="18"/>
  <c r="I155" i="18" s="1"/>
  <c r="H201" i="18" l="1"/>
  <c r="E12" i="18"/>
  <c r="D12" i="18"/>
  <c r="G12" i="18"/>
  <c r="I224" i="18"/>
  <c r="H64" i="18"/>
  <c r="H13" i="18"/>
  <c r="H136" i="18"/>
  <c r="H224" i="18"/>
  <c r="I83" i="18"/>
  <c r="H83" i="18"/>
  <c r="H14" i="18"/>
  <c r="H45" i="18"/>
  <c r="H44" i="18" s="1"/>
  <c r="I13" i="18"/>
  <c r="I186" i="18"/>
  <c r="F12" i="18"/>
  <c r="I12" i="18" l="1"/>
  <c r="H12" i="18"/>
  <c r="O301" i="17"/>
  <c r="L301" i="17"/>
  <c r="I301" i="17"/>
  <c r="F301" i="17"/>
  <c r="O300" i="17"/>
  <c r="L300" i="17"/>
  <c r="I300" i="17"/>
  <c r="F300" i="17"/>
  <c r="O299" i="17"/>
  <c r="L299" i="17"/>
  <c r="I299" i="17"/>
  <c r="F299" i="17"/>
  <c r="O298" i="17"/>
  <c r="L298" i="17"/>
  <c r="I298" i="17"/>
  <c r="F298" i="17"/>
  <c r="O297" i="17"/>
  <c r="L297" i="17"/>
  <c r="I297" i="17"/>
  <c r="F297" i="17"/>
  <c r="O296" i="17"/>
  <c r="L296" i="17"/>
  <c r="I296" i="17"/>
  <c r="F296" i="17"/>
  <c r="O295" i="17"/>
  <c r="L295" i="17"/>
  <c r="I295" i="17"/>
  <c r="F295" i="17"/>
  <c r="O294" i="17"/>
  <c r="O293" i="17" s="1"/>
  <c r="L294" i="17"/>
  <c r="I294" i="17"/>
  <c r="F294" i="17"/>
  <c r="N293" i="17"/>
  <c r="M293" i="17"/>
  <c r="K293" i="17"/>
  <c r="J293" i="17"/>
  <c r="H293" i="17"/>
  <c r="G293" i="17"/>
  <c r="E293" i="17"/>
  <c r="D293" i="17"/>
  <c r="O288" i="17"/>
  <c r="L288" i="17"/>
  <c r="I288" i="17"/>
  <c r="F288" i="17"/>
  <c r="O287" i="17"/>
  <c r="L287" i="17"/>
  <c r="L286" i="17" s="1"/>
  <c r="I287" i="17"/>
  <c r="I286" i="17" s="1"/>
  <c r="F287" i="17"/>
  <c r="N286" i="17"/>
  <c r="M286" i="17"/>
  <c r="K286" i="17"/>
  <c r="J286" i="17"/>
  <c r="H286" i="17"/>
  <c r="G286" i="17"/>
  <c r="E286" i="17"/>
  <c r="D286" i="17"/>
  <c r="O285" i="17"/>
  <c r="L285" i="17"/>
  <c r="L284" i="17" s="1"/>
  <c r="L283" i="17" s="1"/>
  <c r="I285" i="17"/>
  <c r="I284" i="17" s="1"/>
  <c r="I283" i="17" s="1"/>
  <c r="F285" i="17"/>
  <c r="O284" i="17"/>
  <c r="O283" i="17" s="1"/>
  <c r="N284" i="17"/>
  <c r="M284" i="17"/>
  <c r="M283" i="17" s="1"/>
  <c r="K284" i="17"/>
  <c r="K283" i="17" s="1"/>
  <c r="J284" i="17"/>
  <c r="J283" i="17" s="1"/>
  <c r="H284" i="17"/>
  <c r="H283" i="17" s="1"/>
  <c r="G284" i="17"/>
  <c r="G283" i="17" s="1"/>
  <c r="E284" i="17"/>
  <c r="E283" i="17" s="1"/>
  <c r="D284" i="17"/>
  <c r="D283" i="17" s="1"/>
  <c r="N283" i="17"/>
  <c r="O282" i="17"/>
  <c r="O281" i="17" s="1"/>
  <c r="L282" i="17"/>
  <c r="L281" i="17" s="1"/>
  <c r="I282" i="17"/>
  <c r="F282" i="17"/>
  <c r="N281" i="17"/>
  <c r="M281" i="17"/>
  <c r="K281" i="17"/>
  <c r="J281" i="17"/>
  <c r="H281" i="17"/>
  <c r="G281" i="17"/>
  <c r="F281" i="17"/>
  <c r="E281" i="17"/>
  <c r="D281" i="17"/>
  <c r="O280" i="17"/>
  <c r="L280" i="17"/>
  <c r="I280" i="17"/>
  <c r="F280" i="17"/>
  <c r="O279" i="17"/>
  <c r="L279" i="17"/>
  <c r="I279" i="17"/>
  <c r="F279" i="17"/>
  <c r="O278" i="17"/>
  <c r="L278" i="17"/>
  <c r="I278" i="17"/>
  <c r="F278" i="17"/>
  <c r="O277" i="17"/>
  <c r="O276" i="17" s="1"/>
  <c r="L277" i="17"/>
  <c r="L276" i="17" s="1"/>
  <c r="I277" i="17"/>
  <c r="F277" i="17"/>
  <c r="N276" i="17"/>
  <c r="M276" i="17"/>
  <c r="K276" i="17"/>
  <c r="J276" i="17"/>
  <c r="I276" i="17"/>
  <c r="H276" i="17"/>
  <c r="G276" i="17"/>
  <c r="E276" i="17"/>
  <c r="D276" i="17"/>
  <c r="O275" i="17"/>
  <c r="L275" i="17"/>
  <c r="I275" i="17"/>
  <c r="F275" i="17"/>
  <c r="O274" i="17"/>
  <c r="L274" i="17"/>
  <c r="I274" i="17"/>
  <c r="F274" i="17"/>
  <c r="O273" i="17"/>
  <c r="L273" i="17"/>
  <c r="L272" i="17" s="1"/>
  <c r="I273" i="17"/>
  <c r="I272" i="17" s="1"/>
  <c r="F273" i="17"/>
  <c r="O272" i="17"/>
  <c r="N272" i="17"/>
  <c r="M272" i="17"/>
  <c r="K272" i="17"/>
  <c r="K270" i="17" s="1"/>
  <c r="K269" i="17" s="1"/>
  <c r="J272" i="17"/>
  <c r="H272" i="17"/>
  <c r="H270" i="17" s="1"/>
  <c r="G272" i="17"/>
  <c r="E272" i="17"/>
  <c r="D272" i="17"/>
  <c r="O271" i="17"/>
  <c r="L271" i="17"/>
  <c r="I271" i="17"/>
  <c r="F271" i="17"/>
  <c r="M270" i="17"/>
  <c r="J270" i="17"/>
  <c r="J269" i="17" s="1"/>
  <c r="O268" i="17"/>
  <c r="L268" i="17"/>
  <c r="I268" i="17"/>
  <c r="F268" i="17"/>
  <c r="O267" i="17"/>
  <c r="L267" i="17"/>
  <c r="I267" i="17"/>
  <c r="F267" i="17"/>
  <c r="O266" i="17"/>
  <c r="L266" i="17"/>
  <c r="I266" i="17"/>
  <c r="F266" i="17"/>
  <c r="O265" i="17"/>
  <c r="L265" i="17"/>
  <c r="I265" i="17"/>
  <c r="F265" i="17"/>
  <c r="N264" i="17"/>
  <c r="M264" i="17"/>
  <c r="K264" i="17"/>
  <c r="J264" i="17"/>
  <c r="H264" i="17"/>
  <c r="G264" i="17"/>
  <c r="E264" i="17"/>
  <c r="D264" i="17"/>
  <c r="O263" i="17"/>
  <c r="L263" i="17"/>
  <c r="I263" i="17"/>
  <c r="F263" i="17"/>
  <c r="O262" i="17"/>
  <c r="L262" i="17"/>
  <c r="I262" i="17"/>
  <c r="F262" i="17"/>
  <c r="O261" i="17"/>
  <c r="L261" i="17"/>
  <c r="I261" i="17"/>
  <c r="F261" i="17"/>
  <c r="N260" i="17"/>
  <c r="M260" i="17"/>
  <c r="K260" i="17"/>
  <c r="J260" i="17"/>
  <c r="H260" i="17"/>
  <c r="H259" i="17" s="1"/>
  <c r="G260" i="17"/>
  <c r="E260" i="17"/>
  <c r="D260" i="17"/>
  <c r="D259" i="17" s="1"/>
  <c r="O258" i="17"/>
  <c r="L258" i="17"/>
  <c r="I258" i="17"/>
  <c r="F258" i="17"/>
  <c r="O257" i="17"/>
  <c r="L257" i="17"/>
  <c r="I257" i="17"/>
  <c r="F257" i="17"/>
  <c r="O256" i="17"/>
  <c r="L256" i="17"/>
  <c r="I256" i="17"/>
  <c r="F256" i="17"/>
  <c r="O255" i="17"/>
  <c r="L255" i="17"/>
  <c r="I255" i="17"/>
  <c r="F255" i="17"/>
  <c r="O254" i="17"/>
  <c r="L254" i="17"/>
  <c r="I254" i="17"/>
  <c r="F254" i="17"/>
  <c r="O253" i="17"/>
  <c r="L253" i="17"/>
  <c r="I253" i="17"/>
  <c r="F253" i="17"/>
  <c r="N252" i="17"/>
  <c r="M252" i="17"/>
  <c r="M251" i="17" s="1"/>
  <c r="K252" i="17"/>
  <c r="K251" i="17" s="1"/>
  <c r="J252" i="17"/>
  <c r="J251" i="17" s="1"/>
  <c r="H252" i="17"/>
  <c r="H251" i="17" s="1"/>
  <c r="G252" i="17"/>
  <c r="G251" i="17" s="1"/>
  <c r="E252" i="17"/>
  <c r="E251" i="17" s="1"/>
  <c r="D252" i="17"/>
  <c r="D251" i="17" s="1"/>
  <c r="N251" i="17"/>
  <c r="O250" i="17"/>
  <c r="L250" i="17"/>
  <c r="I250" i="17"/>
  <c r="F250" i="17"/>
  <c r="O249" i="17"/>
  <c r="L249" i="17"/>
  <c r="I249" i="17"/>
  <c r="F249" i="17"/>
  <c r="O248" i="17"/>
  <c r="L248" i="17"/>
  <c r="I248" i="17"/>
  <c r="F248" i="17"/>
  <c r="O247" i="17"/>
  <c r="L247" i="17"/>
  <c r="I247" i="17"/>
  <c r="F247" i="17"/>
  <c r="N246" i="17"/>
  <c r="M246" i="17"/>
  <c r="K246" i="17"/>
  <c r="J246" i="17"/>
  <c r="H246" i="17"/>
  <c r="G246" i="17"/>
  <c r="E246" i="17"/>
  <c r="D246" i="17"/>
  <c r="O245" i="17"/>
  <c r="L245" i="17"/>
  <c r="I245" i="17"/>
  <c r="F245" i="17"/>
  <c r="O244" i="17"/>
  <c r="L244" i="17"/>
  <c r="I244" i="17"/>
  <c r="F244" i="17"/>
  <c r="O243" i="17"/>
  <c r="L243" i="17"/>
  <c r="I243" i="17"/>
  <c r="F243" i="17"/>
  <c r="O242" i="17"/>
  <c r="L242" i="17"/>
  <c r="I242" i="17"/>
  <c r="F242" i="17"/>
  <c r="O241" i="17"/>
  <c r="L241" i="17"/>
  <c r="I241" i="17"/>
  <c r="F241" i="17"/>
  <c r="O240" i="17"/>
  <c r="L240" i="17"/>
  <c r="I240" i="17"/>
  <c r="F240" i="17"/>
  <c r="O239" i="17"/>
  <c r="L239" i="17"/>
  <c r="L238" i="17" s="1"/>
  <c r="I239" i="17"/>
  <c r="I238" i="17" s="1"/>
  <c r="F239" i="17"/>
  <c r="N238" i="17"/>
  <c r="M238" i="17"/>
  <c r="K238" i="17"/>
  <c r="J238" i="17"/>
  <c r="H238" i="17"/>
  <c r="G238" i="17"/>
  <c r="E238" i="17"/>
  <c r="D238" i="17"/>
  <c r="O237" i="17"/>
  <c r="L237" i="17"/>
  <c r="I237" i="17"/>
  <c r="F237" i="17"/>
  <c r="O236" i="17"/>
  <c r="O235" i="17" s="1"/>
  <c r="L236" i="17"/>
  <c r="I236" i="17"/>
  <c r="F236" i="17"/>
  <c r="N235" i="17"/>
  <c r="M235" i="17"/>
  <c r="L235" i="17"/>
  <c r="K235" i="17"/>
  <c r="J235" i="17"/>
  <c r="H235" i="17"/>
  <c r="G235" i="17"/>
  <c r="E235" i="17"/>
  <c r="D235" i="17"/>
  <c r="O234" i="17"/>
  <c r="O233" i="17" s="1"/>
  <c r="L234" i="17"/>
  <c r="I234" i="17"/>
  <c r="I233" i="17" s="1"/>
  <c r="F234" i="17"/>
  <c r="N233" i="17"/>
  <c r="N231" i="17" s="1"/>
  <c r="M233" i="17"/>
  <c r="L233" i="17"/>
  <c r="K233" i="17"/>
  <c r="J233" i="17"/>
  <c r="H233" i="17"/>
  <c r="G233" i="17"/>
  <c r="E233" i="17"/>
  <c r="D233" i="17"/>
  <c r="O232" i="17"/>
  <c r="L232" i="17"/>
  <c r="I232" i="17"/>
  <c r="F232" i="17"/>
  <c r="O229" i="17"/>
  <c r="L229" i="17"/>
  <c r="I229" i="17"/>
  <c r="F229" i="17"/>
  <c r="O228" i="17"/>
  <c r="O227" i="17" s="1"/>
  <c r="L228" i="17"/>
  <c r="L227" i="17" s="1"/>
  <c r="I228" i="17"/>
  <c r="F228" i="17"/>
  <c r="F227" i="17" s="1"/>
  <c r="N227" i="17"/>
  <c r="M227" i="17"/>
  <c r="K227" i="17"/>
  <c r="J227" i="17"/>
  <c r="H227" i="17"/>
  <c r="G227" i="17"/>
  <c r="E227" i="17"/>
  <c r="D227" i="17"/>
  <c r="O226" i="17"/>
  <c r="L226" i="17"/>
  <c r="I226" i="17"/>
  <c r="F226" i="17"/>
  <c r="O225" i="17"/>
  <c r="L225" i="17"/>
  <c r="I225" i="17"/>
  <c r="F225" i="17"/>
  <c r="O224" i="17"/>
  <c r="L224" i="17"/>
  <c r="I224" i="17"/>
  <c r="F224" i="17"/>
  <c r="O223" i="17"/>
  <c r="L223" i="17"/>
  <c r="I223" i="17"/>
  <c r="F223" i="17"/>
  <c r="O222" i="17"/>
  <c r="L222" i="17"/>
  <c r="I222" i="17"/>
  <c r="F222" i="17"/>
  <c r="O221" i="17"/>
  <c r="L221" i="17"/>
  <c r="I221" i="17"/>
  <c r="F221" i="17"/>
  <c r="O220" i="17"/>
  <c r="L220" i="17"/>
  <c r="I220" i="17"/>
  <c r="F220" i="17"/>
  <c r="O219" i="17"/>
  <c r="L219" i="17"/>
  <c r="I219" i="17"/>
  <c r="F219" i="17"/>
  <c r="O218" i="17"/>
  <c r="L218" i="17"/>
  <c r="I218" i="17"/>
  <c r="F218" i="17"/>
  <c r="O217" i="17"/>
  <c r="L217" i="17"/>
  <c r="I217" i="17"/>
  <c r="F217" i="17"/>
  <c r="N216" i="17"/>
  <c r="M216" i="17"/>
  <c r="K216" i="17"/>
  <c r="J216" i="17"/>
  <c r="H216" i="17"/>
  <c r="G216" i="17"/>
  <c r="E216" i="17"/>
  <c r="D216" i="17"/>
  <c r="O215" i="17"/>
  <c r="L215" i="17"/>
  <c r="I215" i="17"/>
  <c r="F215" i="17"/>
  <c r="O214" i="17"/>
  <c r="L214" i="17"/>
  <c r="I214" i="17"/>
  <c r="F214" i="17"/>
  <c r="O213" i="17"/>
  <c r="L213" i="17"/>
  <c r="I213" i="17"/>
  <c r="F213" i="17"/>
  <c r="O212" i="17"/>
  <c r="L212" i="17"/>
  <c r="I212" i="17"/>
  <c r="F212" i="17"/>
  <c r="O211" i="17"/>
  <c r="L211" i="17"/>
  <c r="I211" i="17"/>
  <c r="F211" i="17"/>
  <c r="O210" i="17"/>
  <c r="L210" i="17"/>
  <c r="I210" i="17"/>
  <c r="F210" i="17"/>
  <c r="O209" i="17"/>
  <c r="L209" i="17"/>
  <c r="I209" i="17"/>
  <c r="F209" i="17"/>
  <c r="O208" i="17"/>
  <c r="L208" i="17"/>
  <c r="I208" i="17"/>
  <c r="F208" i="17"/>
  <c r="O207" i="17"/>
  <c r="L207" i="17"/>
  <c r="I207" i="17"/>
  <c r="F207" i="17"/>
  <c r="O206" i="17"/>
  <c r="L206" i="17"/>
  <c r="I206" i="17"/>
  <c r="F206" i="17"/>
  <c r="N205" i="17"/>
  <c r="M205" i="17"/>
  <c r="K205" i="17"/>
  <c r="J205" i="17"/>
  <c r="J204" i="17" s="1"/>
  <c r="H205" i="17"/>
  <c r="G205" i="17"/>
  <c r="E205" i="17"/>
  <c r="E204" i="17" s="1"/>
  <c r="D205" i="17"/>
  <c r="O203" i="17"/>
  <c r="L203" i="17"/>
  <c r="I203" i="17"/>
  <c r="F203" i="17"/>
  <c r="O202" i="17"/>
  <c r="L202" i="17"/>
  <c r="I202" i="17"/>
  <c r="F202" i="17"/>
  <c r="O201" i="17"/>
  <c r="L201" i="17"/>
  <c r="I201" i="17"/>
  <c r="F201" i="17"/>
  <c r="O200" i="17"/>
  <c r="L200" i="17"/>
  <c r="I200" i="17"/>
  <c r="F200" i="17"/>
  <c r="O199" i="17"/>
  <c r="L199" i="17"/>
  <c r="L198" i="17" s="1"/>
  <c r="I199" i="17"/>
  <c r="I198" i="17" s="1"/>
  <c r="F199" i="17"/>
  <c r="O198" i="17"/>
  <c r="N198" i="17"/>
  <c r="N196" i="17" s="1"/>
  <c r="M198" i="17"/>
  <c r="K198" i="17"/>
  <c r="K196" i="17" s="1"/>
  <c r="J198" i="17"/>
  <c r="H198" i="17"/>
  <c r="H196" i="17" s="1"/>
  <c r="G198" i="17"/>
  <c r="G196" i="17" s="1"/>
  <c r="E198" i="17"/>
  <c r="D198" i="17"/>
  <c r="O197" i="17"/>
  <c r="L197" i="17"/>
  <c r="I197" i="17"/>
  <c r="F197" i="17"/>
  <c r="M196" i="17"/>
  <c r="J196" i="17"/>
  <c r="E196" i="17"/>
  <c r="D196" i="17"/>
  <c r="O193" i="17"/>
  <c r="O192" i="17" s="1"/>
  <c r="O191" i="17" s="1"/>
  <c r="L193" i="17"/>
  <c r="L192" i="17" s="1"/>
  <c r="L191" i="17" s="1"/>
  <c r="I193" i="17"/>
  <c r="I192" i="17" s="1"/>
  <c r="I191" i="17" s="1"/>
  <c r="F193" i="17"/>
  <c r="N192" i="17"/>
  <c r="N191" i="17" s="1"/>
  <c r="M192" i="17"/>
  <c r="M191" i="17" s="1"/>
  <c r="K192" i="17"/>
  <c r="K191" i="17" s="1"/>
  <c r="J192" i="17"/>
  <c r="J191" i="17" s="1"/>
  <c r="H192" i="17"/>
  <c r="H191" i="17" s="1"/>
  <c r="G192" i="17"/>
  <c r="G191" i="17" s="1"/>
  <c r="F192" i="17"/>
  <c r="F191" i="17" s="1"/>
  <c r="E192" i="17"/>
  <c r="E191" i="17" s="1"/>
  <c r="D192" i="17"/>
  <c r="D191" i="17" s="1"/>
  <c r="O190" i="17"/>
  <c r="L190" i="17"/>
  <c r="I190" i="17"/>
  <c r="F190" i="17"/>
  <c r="O189" i="17"/>
  <c r="L189" i="17"/>
  <c r="L188" i="17" s="1"/>
  <c r="I189" i="17"/>
  <c r="I188" i="17" s="1"/>
  <c r="F189" i="17"/>
  <c r="O188" i="17"/>
  <c r="N188" i="17"/>
  <c r="M188" i="17"/>
  <c r="K188" i="17"/>
  <c r="J188" i="17"/>
  <c r="J187" i="17" s="1"/>
  <c r="H188" i="17"/>
  <c r="G188" i="17"/>
  <c r="G187" i="17" s="1"/>
  <c r="F188" i="17"/>
  <c r="E188" i="17"/>
  <c r="D188" i="17"/>
  <c r="O187" i="17"/>
  <c r="O186" i="17"/>
  <c r="L186" i="17"/>
  <c r="I186" i="17"/>
  <c r="F186" i="17"/>
  <c r="O185" i="17"/>
  <c r="L185" i="17"/>
  <c r="L184" i="17" s="1"/>
  <c r="I185" i="17"/>
  <c r="F185" i="17"/>
  <c r="O184" i="17"/>
  <c r="N184" i="17"/>
  <c r="M184" i="17"/>
  <c r="K184" i="17"/>
  <c r="J184" i="17"/>
  <c r="H184" i="17"/>
  <c r="G184" i="17"/>
  <c r="E184" i="17"/>
  <c r="D184" i="17"/>
  <c r="O183" i="17"/>
  <c r="L183" i="17"/>
  <c r="I183" i="17"/>
  <c r="F183" i="17"/>
  <c r="O182" i="17"/>
  <c r="L182" i="17"/>
  <c r="I182" i="17"/>
  <c r="F182" i="17"/>
  <c r="O181" i="17"/>
  <c r="L181" i="17"/>
  <c r="I181" i="17"/>
  <c r="F181" i="17"/>
  <c r="O180" i="17"/>
  <c r="L180" i="17"/>
  <c r="L179" i="17" s="1"/>
  <c r="I180" i="17"/>
  <c r="I179" i="17" s="1"/>
  <c r="F180" i="17"/>
  <c r="N179" i="17"/>
  <c r="M179" i="17"/>
  <c r="K179" i="17"/>
  <c r="J179" i="17"/>
  <c r="H179" i="17"/>
  <c r="G179" i="17"/>
  <c r="E179" i="17"/>
  <c r="D179" i="17"/>
  <c r="O178" i="17"/>
  <c r="L178" i="17"/>
  <c r="I178" i="17"/>
  <c r="F178" i="17"/>
  <c r="O177" i="17"/>
  <c r="L177" i="17"/>
  <c r="I177" i="17"/>
  <c r="F177" i="17"/>
  <c r="O176" i="17"/>
  <c r="L176" i="17"/>
  <c r="I176" i="17"/>
  <c r="F176" i="17"/>
  <c r="O175" i="17"/>
  <c r="N175" i="17"/>
  <c r="M175" i="17"/>
  <c r="K175" i="17"/>
  <c r="J175" i="17"/>
  <c r="J174" i="17" s="1"/>
  <c r="H175" i="17"/>
  <c r="H174" i="17" s="1"/>
  <c r="H173" i="17" s="1"/>
  <c r="G175" i="17"/>
  <c r="E175" i="17"/>
  <c r="D175" i="17"/>
  <c r="N174" i="17"/>
  <c r="N173" i="17" s="1"/>
  <c r="O172" i="17"/>
  <c r="L172" i="17"/>
  <c r="I172" i="17"/>
  <c r="F172" i="17"/>
  <c r="O171" i="17"/>
  <c r="L171" i="17"/>
  <c r="I171" i="17"/>
  <c r="F171" i="17"/>
  <c r="O170" i="17"/>
  <c r="L170" i="17"/>
  <c r="I170" i="17"/>
  <c r="F170" i="17"/>
  <c r="O169" i="17"/>
  <c r="L169" i="17"/>
  <c r="I169" i="17"/>
  <c r="F169" i="17"/>
  <c r="O168" i="17"/>
  <c r="L168" i="17"/>
  <c r="I168" i="17"/>
  <c r="F168" i="17"/>
  <c r="O167" i="17"/>
  <c r="L167" i="17"/>
  <c r="I167" i="17"/>
  <c r="F167" i="17"/>
  <c r="N166" i="17"/>
  <c r="M166" i="17"/>
  <c r="M165" i="17" s="1"/>
  <c r="K166" i="17"/>
  <c r="K165" i="17" s="1"/>
  <c r="J166" i="17"/>
  <c r="J165" i="17" s="1"/>
  <c r="H166" i="17"/>
  <c r="H165" i="17" s="1"/>
  <c r="G166" i="17"/>
  <c r="E166" i="17"/>
  <c r="E165" i="17" s="1"/>
  <c r="D166" i="17"/>
  <c r="D165" i="17" s="1"/>
  <c r="N165" i="17"/>
  <c r="G165" i="17"/>
  <c r="O164" i="17"/>
  <c r="L164" i="17"/>
  <c r="I164" i="17"/>
  <c r="F164" i="17"/>
  <c r="O163" i="17"/>
  <c r="L163" i="17"/>
  <c r="I163" i="17"/>
  <c r="F163" i="17"/>
  <c r="O162" i="17"/>
  <c r="L162" i="17"/>
  <c r="I162" i="17"/>
  <c r="F162" i="17"/>
  <c r="O161" i="17"/>
  <c r="L161" i="17"/>
  <c r="L160" i="17" s="1"/>
  <c r="I161" i="17"/>
  <c r="I160" i="17" s="1"/>
  <c r="F161" i="17"/>
  <c r="O160" i="17"/>
  <c r="N160" i="17"/>
  <c r="M160" i="17"/>
  <c r="K160" i="17"/>
  <c r="J160" i="17"/>
  <c r="H160" i="17"/>
  <c r="G160" i="17"/>
  <c r="F160" i="17"/>
  <c r="E160" i="17"/>
  <c r="D160" i="17"/>
  <c r="O159" i="17"/>
  <c r="L159" i="17"/>
  <c r="I159" i="17"/>
  <c r="F159" i="17"/>
  <c r="O158" i="17"/>
  <c r="L158" i="17"/>
  <c r="I158" i="17"/>
  <c r="F158" i="17"/>
  <c r="O157" i="17"/>
  <c r="L157" i="17"/>
  <c r="I157" i="17"/>
  <c r="F157" i="17"/>
  <c r="O156" i="17"/>
  <c r="L156" i="17"/>
  <c r="I156" i="17"/>
  <c r="F156" i="17"/>
  <c r="O155" i="17"/>
  <c r="L155" i="17"/>
  <c r="I155" i="17"/>
  <c r="F155" i="17"/>
  <c r="O154" i="17"/>
  <c r="L154" i="17"/>
  <c r="I154" i="17"/>
  <c r="F154" i="17"/>
  <c r="O153" i="17"/>
  <c r="L153" i="17"/>
  <c r="I153" i="17"/>
  <c r="F153" i="17"/>
  <c r="O152" i="17"/>
  <c r="O151" i="17" s="1"/>
  <c r="L152" i="17"/>
  <c r="I152" i="17"/>
  <c r="F152" i="17"/>
  <c r="N151" i="17"/>
  <c r="M151" i="17"/>
  <c r="K151" i="17"/>
  <c r="J151" i="17"/>
  <c r="H151" i="17"/>
  <c r="G151" i="17"/>
  <c r="E151" i="17"/>
  <c r="D151" i="17"/>
  <c r="O150" i="17"/>
  <c r="L150" i="17"/>
  <c r="I150" i="17"/>
  <c r="F150" i="17"/>
  <c r="O149" i="17"/>
  <c r="L149" i="17"/>
  <c r="I149" i="17"/>
  <c r="F149" i="17"/>
  <c r="O148" i="17"/>
  <c r="L148" i="17"/>
  <c r="I148" i="17"/>
  <c r="F148" i="17"/>
  <c r="O147" i="17"/>
  <c r="L147" i="17"/>
  <c r="I147" i="17"/>
  <c r="F147" i="17"/>
  <c r="O146" i="17"/>
  <c r="L146" i="17"/>
  <c r="I146" i="17"/>
  <c r="F146" i="17"/>
  <c r="O145" i="17"/>
  <c r="L145" i="17"/>
  <c r="L144" i="17" s="1"/>
  <c r="I145" i="17"/>
  <c r="F145" i="17"/>
  <c r="N144" i="17"/>
  <c r="M144" i="17"/>
  <c r="K144" i="17"/>
  <c r="J144" i="17"/>
  <c r="H144" i="17"/>
  <c r="G144" i="17"/>
  <c r="E144" i="17"/>
  <c r="D144" i="17"/>
  <c r="O143" i="17"/>
  <c r="L143" i="17"/>
  <c r="I143" i="17"/>
  <c r="F143" i="17"/>
  <c r="O142" i="17"/>
  <c r="O141" i="17" s="1"/>
  <c r="L142" i="17"/>
  <c r="I142" i="17"/>
  <c r="I141" i="17" s="1"/>
  <c r="F142" i="17"/>
  <c r="N141" i="17"/>
  <c r="M141" i="17"/>
  <c r="L141" i="17"/>
  <c r="K141" i="17"/>
  <c r="J141" i="17"/>
  <c r="H141" i="17"/>
  <c r="G141" i="17"/>
  <c r="F141" i="17"/>
  <c r="E141" i="17"/>
  <c r="D141" i="17"/>
  <c r="O140" i="17"/>
  <c r="L140" i="17"/>
  <c r="I140" i="17"/>
  <c r="F140" i="17"/>
  <c r="O139" i="17"/>
  <c r="L139" i="17"/>
  <c r="I139" i="17"/>
  <c r="F139" i="17"/>
  <c r="O138" i="17"/>
  <c r="L138" i="17"/>
  <c r="I138" i="17"/>
  <c r="F138" i="17"/>
  <c r="O137" i="17"/>
  <c r="L137" i="17"/>
  <c r="L136" i="17" s="1"/>
  <c r="I137" i="17"/>
  <c r="I136" i="17" s="1"/>
  <c r="F137" i="17"/>
  <c r="O136" i="17"/>
  <c r="N136" i="17"/>
  <c r="M136" i="17"/>
  <c r="K136" i="17"/>
  <c r="J136" i="17"/>
  <c r="H136" i="17"/>
  <c r="G136" i="17"/>
  <c r="E136" i="17"/>
  <c r="D136" i="17"/>
  <c r="O135" i="17"/>
  <c r="L135" i="17"/>
  <c r="I135" i="17"/>
  <c r="F135" i="17"/>
  <c r="O134" i="17"/>
  <c r="L134" i="17"/>
  <c r="I134" i="17"/>
  <c r="F134" i="17"/>
  <c r="O133" i="17"/>
  <c r="L133" i="17"/>
  <c r="I133" i="17"/>
  <c r="F133" i="17"/>
  <c r="O132" i="17"/>
  <c r="O131" i="17" s="1"/>
  <c r="L132" i="17"/>
  <c r="I132" i="17"/>
  <c r="F132" i="17"/>
  <c r="N131" i="17"/>
  <c r="M131" i="17"/>
  <c r="K131" i="17"/>
  <c r="J131" i="17"/>
  <c r="H131" i="17"/>
  <c r="G131" i="17"/>
  <c r="E131" i="17"/>
  <c r="D131" i="17"/>
  <c r="O129" i="17"/>
  <c r="L129" i="17"/>
  <c r="L128" i="17" s="1"/>
  <c r="I129" i="17"/>
  <c r="I128" i="17" s="1"/>
  <c r="F129" i="17"/>
  <c r="O128" i="17"/>
  <c r="N128" i="17"/>
  <c r="M128" i="17"/>
  <c r="K128" i="17"/>
  <c r="J128" i="17"/>
  <c r="H128" i="17"/>
  <c r="G128" i="17"/>
  <c r="F128" i="17"/>
  <c r="E128" i="17"/>
  <c r="D128" i="17"/>
  <c r="O127" i="17"/>
  <c r="L127" i="17"/>
  <c r="I127" i="17"/>
  <c r="F127" i="17"/>
  <c r="O126" i="17"/>
  <c r="L126" i="17"/>
  <c r="I126" i="17"/>
  <c r="F126" i="17"/>
  <c r="O125" i="17"/>
  <c r="L125" i="17"/>
  <c r="I125" i="17"/>
  <c r="F125" i="17"/>
  <c r="O124" i="17"/>
  <c r="L124" i="17"/>
  <c r="I124" i="17"/>
  <c r="F124" i="17"/>
  <c r="O123" i="17"/>
  <c r="L123" i="17"/>
  <c r="I123" i="17"/>
  <c r="F123" i="17"/>
  <c r="N122" i="17"/>
  <c r="M122" i="17"/>
  <c r="K122" i="17"/>
  <c r="J122" i="17"/>
  <c r="H122" i="17"/>
  <c r="G122" i="17"/>
  <c r="E122" i="17"/>
  <c r="D122" i="17"/>
  <c r="O121" i="17"/>
  <c r="L121" i="17"/>
  <c r="I121" i="17"/>
  <c r="F121" i="17"/>
  <c r="O120" i="17"/>
  <c r="L120" i="17"/>
  <c r="I120" i="17"/>
  <c r="F120" i="17"/>
  <c r="O119" i="17"/>
  <c r="L119" i="17"/>
  <c r="I119" i="17"/>
  <c r="F119" i="17"/>
  <c r="O118" i="17"/>
  <c r="L118" i="17"/>
  <c r="I118" i="17"/>
  <c r="F118" i="17"/>
  <c r="O117" i="17"/>
  <c r="L117" i="17"/>
  <c r="I117" i="17"/>
  <c r="I116" i="17" s="1"/>
  <c r="F117" i="17"/>
  <c r="N116" i="17"/>
  <c r="M116" i="17"/>
  <c r="K116" i="17"/>
  <c r="J116" i="17"/>
  <c r="H116" i="17"/>
  <c r="G116" i="17"/>
  <c r="E116" i="17"/>
  <c r="D116" i="17"/>
  <c r="O115" i="17"/>
  <c r="L115" i="17"/>
  <c r="I115" i="17"/>
  <c r="F115" i="17"/>
  <c r="O114" i="17"/>
  <c r="L114" i="17"/>
  <c r="I114" i="17"/>
  <c r="F114" i="17"/>
  <c r="O113" i="17"/>
  <c r="L113" i="17"/>
  <c r="L112" i="17" s="1"/>
  <c r="I113" i="17"/>
  <c r="I112" i="17" s="1"/>
  <c r="F113" i="17"/>
  <c r="O112" i="17"/>
  <c r="N112" i="17"/>
  <c r="M112" i="17"/>
  <c r="K112" i="17"/>
  <c r="J112" i="17"/>
  <c r="H112" i="17"/>
  <c r="G112" i="17"/>
  <c r="E112" i="17"/>
  <c r="D112" i="17"/>
  <c r="O111" i="17"/>
  <c r="L111" i="17"/>
  <c r="I111" i="17"/>
  <c r="F111" i="17"/>
  <c r="O110" i="17"/>
  <c r="L110" i="17"/>
  <c r="I110" i="17"/>
  <c r="F110" i="17"/>
  <c r="O109" i="17"/>
  <c r="L109" i="17"/>
  <c r="I109" i="17"/>
  <c r="F109" i="17"/>
  <c r="O108" i="17"/>
  <c r="L108" i="17"/>
  <c r="I108" i="17"/>
  <c r="F108" i="17"/>
  <c r="O107" i="17"/>
  <c r="L107" i="17"/>
  <c r="I107" i="17"/>
  <c r="F107" i="17"/>
  <c r="O106" i="17"/>
  <c r="L106" i="17"/>
  <c r="I106" i="17"/>
  <c r="F106" i="17"/>
  <c r="O105" i="17"/>
  <c r="L105" i="17"/>
  <c r="I105" i="17"/>
  <c r="F105" i="17"/>
  <c r="O104" i="17"/>
  <c r="O103" i="17" s="1"/>
  <c r="L104" i="17"/>
  <c r="I104" i="17"/>
  <c r="I103" i="17" s="1"/>
  <c r="F104" i="17"/>
  <c r="N103" i="17"/>
  <c r="M103" i="17"/>
  <c r="K103" i="17"/>
  <c r="J103" i="17"/>
  <c r="H103" i="17"/>
  <c r="G103" i="17"/>
  <c r="E103" i="17"/>
  <c r="D103" i="17"/>
  <c r="O102" i="17"/>
  <c r="L102" i="17"/>
  <c r="I102" i="17"/>
  <c r="F102" i="17"/>
  <c r="O101" i="17"/>
  <c r="L101" i="17"/>
  <c r="I101" i="17"/>
  <c r="F101" i="17"/>
  <c r="O100" i="17"/>
  <c r="L100" i="17"/>
  <c r="I100" i="17"/>
  <c r="F100" i="17"/>
  <c r="O99" i="17"/>
  <c r="L99" i="17"/>
  <c r="I99" i="17"/>
  <c r="F99" i="17"/>
  <c r="O98" i="17"/>
  <c r="L98" i="17"/>
  <c r="I98" i="17"/>
  <c r="F98" i="17"/>
  <c r="O97" i="17"/>
  <c r="L97" i="17"/>
  <c r="I97" i="17"/>
  <c r="F97" i="17"/>
  <c r="O96" i="17"/>
  <c r="L96" i="17"/>
  <c r="I96" i="17"/>
  <c r="F96" i="17"/>
  <c r="N95" i="17"/>
  <c r="M95" i="17"/>
  <c r="K95" i="17"/>
  <c r="J95" i="17"/>
  <c r="H95" i="17"/>
  <c r="G95" i="17"/>
  <c r="E95" i="17"/>
  <c r="D95" i="17"/>
  <c r="O94" i="17"/>
  <c r="L94" i="17"/>
  <c r="I94" i="17"/>
  <c r="F94" i="17"/>
  <c r="O93" i="17"/>
  <c r="L93" i="17"/>
  <c r="I93" i="17"/>
  <c r="F93" i="17"/>
  <c r="O92" i="17"/>
  <c r="L92" i="17"/>
  <c r="I92" i="17"/>
  <c r="F92" i="17"/>
  <c r="O91" i="17"/>
  <c r="L91" i="17"/>
  <c r="I91" i="17"/>
  <c r="F91" i="17"/>
  <c r="O90" i="17"/>
  <c r="L90" i="17"/>
  <c r="I90" i="17"/>
  <c r="I89" i="17" s="1"/>
  <c r="F90" i="17"/>
  <c r="F89" i="17" s="1"/>
  <c r="N89" i="17"/>
  <c r="M89" i="17"/>
  <c r="K89" i="17"/>
  <c r="J89" i="17"/>
  <c r="H89" i="17"/>
  <c r="G89" i="17"/>
  <c r="E89" i="17"/>
  <c r="D89" i="17"/>
  <c r="O88" i="17"/>
  <c r="L88" i="17"/>
  <c r="I88" i="17"/>
  <c r="F88" i="17"/>
  <c r="O87" i="17"/>
  <c r="L87" i="17"/>
  <c r="I87" i="17"/>
  <c r="F87" i="17"/>
  <c r="O86" i="17"/>
  <c r="L86" i="17"/>
  <c r="I86" i="17"/>
  <c r="F86" i="17"/>
  <c r="O85" i="17"/>
  <c r="L85" i="17"/>
  <c r="I85" i="17"/>
  <c r="I84" i="17" s="1"/>
  <c r="F85" i="17"/>
  <c r="O84" i="17"/>
  <c r="N84" i="17"/>
  <c r="M84" i="17"/>
  <c r="K84" i="17"/>
  <c r="J84" i="17"/>
  <c r="H84" i="17"/>
  <c r="G84" i="17"/>
  <c r="E84" i="17"/>
  <c r="D84" i="17"/>
  <c r="O82" i="17"/>
  <c r="L82" i="17"/>
  <c r="I82" i="17"/>
  <c r="F82" i="17"/>
  <c r="O81" i="17"/>
  <c r="L81" i="17"/>
  <c r="L80" i="17" s="1"/>
  <c r="I81" i="17"/>
  <c r="I80" i="17" s="1"/>
  <c r="F81" i="17"/>
  <c r="O80" i="17"/>
  <c r="N80" i="17"/>
  <c r="M80" i="17"/>
  <c r="K80" i="17"/>
  <c r="J80" i="17"/>
  <c r="H80" i="17"/>
  <c r="G80" i="17"/>
  <c r="F80" i="17"/>
  <c r="E80" i="17"/>
  <c r="D80" i="17"/>
  <c r="O79" i="17"/>
  <c r="L79" i="17"/>
  <c r="I79" i="17"/>
  <c r="F79" i="17"/>
  <c r="O78" i="17"/>
  <c r="L78" i="17"/>
  <c r="L77" i="17" s="1"/>
  <c r="I78" i="17"/>
  <c r="I77" i="17" s="1"/>
  <c r="F78" i="17"/>
  <c r="F77" i="17" s="1"/>
  <c r="N77" i="17"/>
  <c r="M77" i="17"/>
  <c r="K77" i="17"/>
  <c r="J77" i="17"/>
  <c r="H77" i="17"/>
  <c r="G77" i="17"/>
  <c r="E77" i="17"/>
  <c r="D77" i="17"/>
  <c r="D76" i="17" s="1"/>
  <c r="O74" i="17"/>
  <c r="L74" i="17"/>
  <c r="I74" i="17"/>
  <c r="F74" i="17"/>
  <c r="O73" i="17"/>
  <c r="L73" i="17"/>
  <c r="I73" i="17"/>
  <c r="F73" i="17"/>
  <c r="O72" i="17"/>
  <c r="L72" i="17"/>
  <c r="I72" i="17"/>
  <c r="F72" i="17"/>
  <c r="O71" i="17"/>
  <c r="L71" i="17"/>
  <c r="I71" i="17"/>
  <c r="F71" i="17"/>
  <c r="O70" i="17"/>
  <c r="L70" i="17"/>
  <c r="I70" i="17"/>
  <c r="I69" i="17" s="1"/>
  <c r="F70" i="17"/>
  <c r="F69" i="17" s="1"/>
  <c r="N69" i="17"/>
  <c r="N67" i="17" s="1"/>
  <c r="M69" i="17"/>
  <c r="M67" i="17" s="1"/>
  <c r="K69" i="17"/>
  <c r="J69" i="17"/>
  <c r="J67" i="17" s="1"/>
  <c r="H69" i="17"/>
  <c r="H67" i="17" s="1"/>
  <c r="G69" i="17"/>
  <c r="G67" i="17" s="1"/>
  <c r="E69" i="17"/>
  <c r="E67" i="17" s="1"/>
  <c r="D69" i="17"/>
  <c r="D67" i="17" s="1"/>
  <c r="O68" i="17"/>
  <c r="L68" i="17"/>
  <c r="I68" i="17"/>
  <c r="F68" i="17"/>
  <c r="K67" i="17"/>
  <c r="O66" i="17"/>
  <c r="L66" i="17"/>
  <c r="I66" i="17"/>
  <c r="F66" i="17"/>
  <c r="O65" i="17"/>
  <c r="L65" i="17"/>
  <c r="I65" i="17"/>
  <c r="F65" i="17"/>
  <c r="O64" i="17"/>
  <c r="L64" i="17"/>
  <c r="I64" i="17"/>
  <c r="F64" i="17"/>
  <c r="O63" i="17"/>
  <c r="L63" i="17"/>
  <c r="I63" i="17"/>
  <c r="F63" i="17"/>
  <c r="O62" i="17"/>
  <c r="L62" i="17"/>
  <c r="I62" i="17"/>
  <c r="F62" i="17"/>
  <c r="O61" i="17"/>
  <c r="L61" i="17"/>
  <c r="I61" i="17"/>
  <c r="F61" i="17"/>
  <c r="O60" i="17"/>
  <c r="L60" i="17"/>
  <c r="I60" i="17"/>
  <c r="F60" i="17"/>
  <c r="O59" i="17"/>
  <c r="L59" i="17"/>
  <c r="I59" i="17"/>
  <c r="F59" i="17"/>
  <c r="N58" i="17"/>
  <c r="M58" i="17"/>
  <c r="K58" i="17"/>
  <c r="J58" i="17"/>
  <c r="H58" i="17"/>
  <c r="G58" i="17"/>
  <c r="E58" i="17"/>
  <c r="D58" i="17"/>
  <c r="O57" i="17"/>
  <c r="L57" i="17"/>
  <c r="I57" i="17"/>
  <c r="F57" i="17"/>
  <c r="O56" i="17"/>
  <c r="O55" i="17" s="1"/>
  <c r="L56" i="17"/>
  <c r="L55" i="17" s="1"/>
  <c r="I56" i="17"/>
  <c r="F56" i="17"/>
  <c r="N55" i="17"/>
  <c r="N54" i="17" s="1"/>
  <c r="M55" i="17"/>
  <c r="M54" i="17" s="1"/>
  <c r="M53" i="17" s="1"/>
  <c r="K55" i="17"/>
  <c r="J55" i="17"/>
  <c r="H55" i="17"/>
  <c r="H54" i="17" s="1"/>
  <c r="G55" i="17"/>
  <c r="F55" i="17"/>
  <c r="E55" i="17"/>
  <c r="D55" i="17"/>
  <c r="D54" i="17" s="1"/>
  <c r="J54" i="17"/>
  <c r="O47" i="17"/>
  <c r="C47" i="17" s="1"/>
  <c r="O46" i="17"/>
  <c r="N45" i="17"/>
  <c r="M45" i="17"/>
  <c r="L44" i="17"/>
  <c r="L43" i="17" s="1"/>
  <c r="I44" i="17"/>
  <c r="F44" i="17"/>
  <c r="F43" i="17" s="1"/>
  <c r="K43" i="17"/>
  <c r="J43" i="17"/>
  <c r="I43" i="17"/>
  <c r="H43" i="17"/>
  <c r="G43" i="17"/>
  <c r="E43" i="17"/>
  <c r="D43" i="17"/>
  <c r="F42" i="17"/>
  <c r="C42" i="17" s="1"/>
  <c r="E41" i="17"/>
  <c r="D41" i="17"/>
  <c r="L40" i="17"/>
  <c r="C40" i="17" s="1"/>
  <c r="L39" i="17"/>
  <c r="C39" i="17" s="1"/>
  <c r="L38" i="17"/>
  <c r="C38" i="17" s="1"/>
  <c r="L37" i="17"/>
  <c r="C37" i="17" s="1"/>
  <c r="K36" i="17"/>
  <c r="J36" i="17"/>
  <c r="L35" i="17"/>
  <c r="C35" i="17" s="1"/>
  <c r="L34" i="17"/>
  <c r="C34" i="17" s="1"/>
  <c r="K33" i="17"/>
  <c r="J33" i="17"/>
  <c r="L32" i="17"/>
  <c r="C32" i="17" s="1"/>
  <c r="K31" i="17"/>
  <c r="J31" i="17"/>
  <c r="L30" i="17"/>
  <c r="C30" i="17" s="1"/>
  <c r="L29" i="17"/>
  <c r="C29" i="17" s="1"/>
  <c r="L28" i="17"/>
  <c r="C28" i="17" s="1"/>
  <c r="K27" i="17"/>
  <c r="J27" i="17"/>
  <c r="F25" i="17"/>
  <c r="C25" i="17" s="1"/>
  <c r="I24" i="17"/>
  <c r="F24" i="17"/>
  <c r="O23" i="17"/>
  <c r="L23" i="17"/>
  <c r="I23" i="17"/>
  <c r="F23" i="17"/>
  <c r="O22" i="17"/>
  <c r="O21" i="17" s="1"/>
  <c r="L22" i="17"/>
  <c r="L21" i="17" s="1"/>
  <c r="I22" i="17"/>
  <c r="I21" i="17" s="1"/>
  <c r="F22" i="17"/>
  <c r="F21" i="17" s="1"/>
  <c r="N21" i="17"/>
  <c r="M21" i="17"/>
  <c r="M20" i="17" s="1"/>
  <c r="K21" i="17"/>
  <c r="K292" i="17" s="1"/>
  <c r="K291" i="17" s="1"/>
  <c r="J21" i="17"/>
  <c r="J292" i="17" s="1"/>
  <c r="H21" i="17"/>
  <c r="H292" i="17" s="1"/>
  <c r="G21" i="17"/>
  <c r="E21" i="17"/>
  <c r="E292" i="17" s="1"/>
  <c r="D21" i="17"/>
  <c r="G292" i="17" l="1"/>
  <c r="G291" i="17" s="1"/>
  <c r="L292" i="17"/>
  <c r="J53" i="17"/>
  <c r="D187" i="17"/>
  <c r="N187" i="17"/>
  <c r="C248" i="17"/>
  <c r="C262" i="17"/>
  <c r="C218" i="17"/>
  <c r="C226" i="17"/>
  <c r="C96" i="17"/>
  <c r="C100" i="17"/>
  <c r="C104" i="17"/>
  <c r="C108" i="17"/>
  <c r="E174" i="17"/>
  <c r="C213" i="17"/>
  <c r="C110" i="17"/>
  <c r="C181" i="17"/>
  <c r="C183" i="17"/>
  <c r="J195" i="17"/>
  <c r="C208" i="17"/>
  <c r="C254" i="17"/>
  <c r="H76" i="17"/>
  <c r="N76" i="17"/>
  <c r="C132" i="17"/>
  <c r="C135" i="17"/>
  <c r="M174" i="17"/>
  <c r="M173" i="17" s="1"/>
  <c r="I196" i="17"/>
  <c r="C111" i="17"/>
  <c r="M130" i="17"/>
  <c r="C169" i="17"/>
  <c r="C232" i="17"/>
  <c r="C244" i="17"/>
  <c r="O246" i="17"/>
  <c r="I260" i="17"/>
  <c r="C294" i="17"/>
  <c r="J26" i="17"/>
  <c r="J20" i="17" s="1"/>
  <c r="J130" i="17"/>
  <c r="I187" i="17"/>
  <c r="I264" i="17"/>
  <c r="L293" i="17"/>
  <c r="L291" i="17" s="1"/>
  <c r="C24" i="17"/>
  <c r="C64" i="17"/>
  <c r="C72" i="17"/>
  <c r="C74" i="17"/>
  <c r="D83" i="17"/>
  <c r="K130" i="17"/>
  <c r="C152" i="17"/>
  <c r="I166" i="17"/>
  <c r="I165" i="17" s="1"/>
  <c r="C222" i="17"/>
  <c r="C258" i="17"/>
  <c r="C60" i="17"/>
  <c r="C63" i="17"/>
  <c r="C68" i="17"/>
  <c r="I67" i="17"/>
  <c r="O77" i="17"/>
  <c r="O76" i="17" s="1"/>
  <c r="G76" i="17"/>
  <c r="C88" i="17"/>
  <c r="C120" i="17"/>
  <c r="O144" i="17"/>
  <c r="O130" i="17" s="1"/>
  <c r="C168" i="17"/>
  <c r="E173" i="17"/>
  <c r="K174" i="17"/>
  <c r="K173" i="17" s="1"/>
  <c r="D174" i="17"/>
  <c r="D173" i="17" s="1"/>
  <c r="L205" i="17"/>
  <c r="M231" i="17"/>
  <c r="J259" i="17"/>
  <c r="O260" i="17"/>
  <c r="N259" i="17"/>
  <c r="N230" i="17" s="1"/>
  <c r="D270" i="17"/>
  <c r="D269" i="17" s="1"/>
  <c r="N270" i="17"/>
  <c r="N269" i="17" s="1"/>
  <c r="G270" i="17"/>
  <c r="G269" i="17" s="1"/>
  <c r="H269" i="17"/>
  <c r="C296" i="17"/>
  <c r="F184" i="17"/>
  <c r="D53" i="17"/>
  <c r="J83" i="17"/>
  <c r="C124" i="17"/>
  <c r="E130" i="17"/>
  <c r="C172" i="17"/>
  <c r="M187" i="17"/>
  <c r="C206" i="17"/>
  <c r="I216" i="17"/>
  <c r="C224" i="17"/>
  <c r="C242" i="17"/>
  <c r="I252" i="17"/>
  <c r="I251" i="17" s="1"/>
  <c r="E20" i="17"/>
  <c r="D292" i="17"/>
  <c r="D291" i="17" s="1"/>
  <c r="H291" i="17"/>
  <c r="N292" i="17"/>
  <c r="N291" i="17" s="1"/>
  <c r="G20" i="17"/>
  <c r="C56" i="17"/>
  <c r="C57" i="17"/>
  <c r="E54" i="17"/>
  <c r="E53" i="17" s="1"/>
  <c r="E76" i="17"/>
  <c r="J76" i="17"/>
  <c r="C92" i="17"/>
  <c r="C94" i="17"/>
  <c r="C140" i="17"/>
  <c r="C141" i="17"/>
  <c r="C142" i="17"/>
  <c r="C143" i="17"/>
  <c r="C145" i="17"/>
  <c r="C146" i="17"/>
  <c r="C156" i="17"/>
  <c r="C160" i="17"/>
  <c r="C171" i="17"/>
  <c r="G174" i="17"/>
  <c r="G173" i="17" s="1"/>
  <c r="C214" i="17"/>
  <c r="C234" i="17"/>
  <c r="D231" i="17"/>
  <c r="D230" i="17" s="1"/>
  <c r="H231" i="17"/>
  <c r="H230" i="17" s="1"/>
  <c r="E259" i="17"/>
  <c r="C266" i="17"/>
  <c r="E270" i="17"/>
  <c r="E269" i="17" s="1"/>
  <c r="O270" i="17"/>
  <c r="O269" i="17" s="1"/>
  <c r="C79" i="17"/>
  <c r="L76" i="17"/>
  <c r="C98" i="17"/>
  <c r="C99" i="17"/>
  <c r="L103" i="17"/>
  <c r="C113" i="17"/>
  <c r="C114" i="17"/>
  <c r="C118" i="17"/>
  <c r="O116" i="17"/>
  <c r="L122" i="17"/>
  <c r="C129" i="17"/>
  <c r="I131" i="17"/>
  <c r="C137" i="17"/>
  <c r="L151" i="17"/>
  <c r="C167" i="17"/>
  <c r="C170" i="17"/>
  <c r="O179" i="17"/>
  <c r="O174" i="17" s="1"/>
  <c r="O173" i="17" s="1"/>
  <c r="E195" i="17"/>
  <c r="C200" i="17"/>
  <c r="C202" i="17"/>
  <c r="N204" i="17"/>
  <c r="N195" i="17" s="1"/>
  <c r="C210" i="17"/>
  <c r="C212" i="17"/>
  <c r="C215" i="17"/>
  <c r="O238" i="17"/>
  <c r="C263" i="17"/>
  <c r="C278" i="17"/>
  <c r="C280" i="17"/>
  <c r="O286" i="17"/>
  <c r="O292" i="17" s="1"/>
  <c r="O291" i="17" s="1"/>
  <c r="F293" i="17"/>
  <c r="C295" i="17"/>
  <c r="H53" i="17"/>
  <c r="C148" i="17"/>
  <c r="K26" i="17"/>
  <c r="C61" i="17"/>
  <c r="C66" i="17"/>
  <c r="C22" i="17"/>
  <c r="L31" i="17"/>
  <c r="C31" i="17" s="1"/>
  <c r="C44" i="17"/>
  <c r="K54" i="17"/>
  <c r="K53" i="17" s="1"/>
  <c r="N53" i="17"/>
  <c r="O69" i="17"/>
  <c r="L69" i="17"/>
  <c r="L67" i="17" s="1"/>
  <c r="I76" i="17"/>
  <c r="G83" i="17"/>
  <c r="O89" i="17"/>
  <c r="L89" i="17"/>
  <c r="C101" i="17"/>
  <c r="C121" i="17"/>
  <c r="L131" i="17"/>
  <c r="C149" i="17"/>
  <c r="C155" i="17"/>
  <c r="C164" i="17"/>
  <c r="L166" i="17"/>
  <c r="L165" i="17" s="1"/>
  <c r="C193" i="17"/>
  <c r="K204" i="17"/>
  <c r="K195" i="17" s="1"/>
  <c r="C219" i="17"/>
  <c r="C220" i="17"/>
  <c r="C229" i="17"/>
  <c r="J231" i="17"/>
  <c r="J230" i="17" s="1"/>
  <c r="C241" i="17"/>
  <c r="C255" i="17"/>
  <c r="C256" i="17"/>
  <c r="C267" i="17"/>
  <c r="C268" i="17"/>
  <c r="M269" i="17"/>
  <c r="M292" i="17"/>
  <c r="M291" i="17" s="1"/>
  <c r="I122" i="17"/>
  <c r="H187" i="17"/>
  <c r="E291" i="17"/>
  <c r="J291" i="17"/>
  <c r="I58" i="17"/>
  <c r="C23" i="17"/>
  <c r="C43" i="17"/>
  <c r="G54" i="17"/>
  <c r="G53" i="17" s="1"/>
  <c r="C71" i="17"/>
  <c r="M76" i="17"/>
  <c r="K76" i="17"/>
  <c r="C81" i="17"/>
  <c r="C82" i="17"/>
  <c r="L84" i="17"/>
  <c r="C91" i="17"/>
  <c r="H83" i="17"/>
  <c r="L95" i="17"/>
  <c r="C107" i="17"/>
  <c r="L116" i="17"/>
  <c r="C127" i="17"/>
  <c r="C128" i="17"/>
  <c r="D130" i="17"/>
  <c r="D75" i="17" s="1"/>
  <c r="N130" i="17"/>
  <c r="C153" i="17"/>
  <c r="C158" i="17"/>
  <c r="C159" i="17"/>
  <c r="J173" i="17"/>
  <c r="E187" i="17"/>
  <c r="C192" i="17"/>
  <c r="O196" i="17"/>
  <c r="C207" i="17"/>
  <c r="G204" i="17"/>
  <c r="G195" i="17" s="1"/>
  <c r="M204" i="17"/>
  <c r="M195" i="17" s="1"/>
  <c r="C225" i="17"/>
  <c r="F233" i="17"/>
  <c r="C233" i="17" s="1"/>
  <c r="C240" i="17"/>
  <c r="C243" i="17"/>
  <c r="C274" i="17"/>
  <c r="C288" i="17"/>
  <c r="C298" i="17"/>
  <c r="I292" i="17"/>
  <c r="I20" i="17"/>
  <c r="K20" i="17"/>
  <c r="C115" i="17"/>
  <c r="F112" i="17"/>
  <c r="C112" i="17" s="1"/>
  <c r="C123" i="17"/>
  <c r="F122" i="17"/>
  <c r="C147" i="17"/>
  <c r="F144" i="17"/>
  <c r="F246" i="17"/>
  <c r="C247" i="17"/>
  <c r="C261" i="17"/>
  <c r="F260" i="17"/>
  <c r="C301" i="17"/>
  <c r="N20" i="17"/>
  <c r="C46" i="17"/>
  <c r="O45" i="17"/>
  <c r="O20" i="17" s="1"/>
  <c r="C62" i="17"/>
  <c r="C70" i="17"/>
  <c r="F76" i="17"/>
  <c r="C78" i="17"/>
  <c r="C80" i="17"/>
  <c r="K83" i="17"/>
  <c r="C86" i="17"/>
  <c r="C87" i="17"/>
  <c r="F84" i="17"/>
  <c r="M83" i="17"/>
  <c r="C93" i="17"/>
  <c r="O95" i="17"/>
  <c r="C105" i="17"/>
  <c r="C106" i="17"/>
  <c r="C125" i="17"/>
  <c r="C126" i="17"/>
  <c r="G130" i="17"/>
  <c r="C133" i="17"/>
  <c r="C134" i="17"/>
  <c r="I144" i="17"/>
  <c r="C150" i="17"/>
  <c r="C157" i="17"/>
  <c r="L187" i="17"/>
  <c r="C285" i="17"/>
  <c r="F284" i="17"/>
  <c r="C97" i="17"/>
  <c r="C109" i="17"/>
  <c r="C117" i="17"/>
  <c r="C119" i="17"/>
  <c r="F116" i="17"/>
  <c r="H130" i="17"/>
  <c r="C177" i="17"/>
  <c r="I175" i="17"/>
  <c r="I174" i="17" s="1"/>
  <c r="I184" i="17"/>
  <c r="C185" i="17"/>
  <c r="I227" i="17"/>
  <c r="C227" i="17" s="1"/>
  <c r="C228" i="17"/>
  <c r="I235" i="17"/>
  <c r="C236" i="17"/>
  <c r="C59" i="17"/>
  <c r="F58" i="17"/>
  <c r="L27" i="17"/>
  <c r="L33" i="17"/>
  <c r="C33" i="17" s="1"/>
  <c r="L36" i="17"/>
  <c r="C36" i="17" s="1"/>
  <c r="F41" i="17"/>
  <c r="C41" i="17" s="1"/>
  <c r="F67" i="17"/>
  <c r="C69" i="17"/>
  <c r="D20" i="17"/>
  <c r="H20" i="17"/>
  <c r="C21" i="17"/>
  <c r="O58" i="17"/>
  <c r="O54" i="17" s="1"/>
  <c r="L58" i="17"/>
  <c r="L54" i="17" s="1"/>
  <c r="L53" i="17" s="1"/>
  <c r="C65" i="17"/>
  <c r="O67" i="17"/>
  <c r="C73" i="17"/>
  <c r="N83" i="17"/>
  <c r="E83" i="17"/>
  <c r="C90" i="17"/>
  <c r="I95" i="17"/>
  <c r="C102" i="17"/>
  <c r="O122" i="17"/>
  <c r="C138" i="17"/>
  <c r="C139" i="17"/>
  <c r="F136" i="17"/>
  <c r="C136" i="17" s="1"/>
  <c r="C154" i="17"/>
  <c r="C163" i="17"/>
  <c r="F166" i="17"/>
  <c r="C176" i="17"/>
  <c r="L175" i="17"/>
  <c r="L174" i="17" s="1"/>
  <c r="L173" i="17" s="1"/>
  <c r="F179" i="17"/>
  <c r="C180" i="17"/>
  <c r="F187" i="17"/>
  <c r="C188" i="17"/>
  <c r="K187" i="17"/>
  <c r="C191" i="17"/>
  <c r="I55" i="17"/>
  <c r="C85" i="17"/>
  <c r="I151" i="17"/>
  <c r="C161" i="17"/>
  <c r="O166" i="17"/>
  <c r="O165" i="17" s="1"/>
  <c r="C182" i="17"/>
  <c r="C189" i="17"/>
  <c r="L196" i="17"/>
  <c r="F198" i="17"/>
  <c r="C198" i="17" s="1"/>
  <c r="C199" i="17"/>
  <c r="G259" i="17"/>
  <c r="K259" i="17"/>
  <c r="I281" i="17"/>
  <c r="C281" i="17" s="1"/>
  <c r="C282" i="17"/>
  <c r="F95" i="17"/>
  <c r="F103" i="17"/>
  <c r="C103" i="17" s="1"/>
  <c r="F131" i="17"/>
  <c r="F151" i="17"/>
  <c r="C162" i="17"/>
  <c r="F175" i="17"/>
  <c r="C190" i="17"/>
  <c r="C203" i="17"/>
  <c r="F205" i="17"/>
  <c r="O205" i="17"/>
  <c r="C217" i="17"/>
  <c r="F216" i="17"/>
  <c r="O216" i="17"/>
  <c r="O231" i="17"/>
  <c r="I246" i="17"/>
  <c r="C250" i="17"/>
  <c r="M259" i="17"/>
  <c r="M230" i="17" s="1"/>
  <c r="C265" i="17"/>
  <c r="F264" i="17"/>
  <c r="O264" i="17"/>
  <c r="O259" i="17" s="1"/>
  <c r="I270" i="17"/>
  <c r="C178" i="17"/>
  <c r="C186" i="17"/>
  <c r="C237" i="17"/>
  <c r="F235" i="17"/>
  <c r="C253" i="17"/>
  <c r="F252" i="17"/>
  <c r="O252" i="17"/>
  <c r="O251" i="17" s="1"/>
  <c r="L270" i="17"/>
  <c r="L269" i="17" s="1"/>
  <c r="C197" i="17"/>
  <c r="C201" i="17"/>
  <c r="D204" i="17"/>
  <c r="D195" i="17" s="1"/>
  <c r="H204" i="17"/>
  <c r="H195" i="17" s="1"/>
  <c r="I205" i="17"/>
  <c r="C209" i="17"/>
  <c r="L216" i="17"/>
  <c r="C221" i="17"/>
  <c r="E231" i="17"/>
  <c r="E230" i="17" s="1"/>
  <c r="C245" i="17"/>
  <c r="C249" i="17"/>
  <c r="L252" i="17"/>
  <c r="L251" i="17" s="1"/>
  <c r="C257" i="17"/>
  <c r="I259" i="17"/>
  <c r="L260" i="17"/>
  <c r="L264" i="17"/>
  <c r="C273" i="17"/>
  <c r="F272" i="17"/>
  <c r="C272" i="17" s="1"/>
  <c r="C277" i="17"/>
  <c r="F276" i="17"/>
  <c r="C276" i="17" s="1"/>
  <c r="I293" i="17"/>
  <c r="C293" i="17" s="1"/>
  <c r="C297" i="17"/>
  <c r="C211" i="17"/>
  <c r="C223" i="17"/>
  <c r="G231" i="17"/>
  <c r="K231" i="17"/>
  <c r="F238" i="17"/>
  <c r="C239" i="17"/>
  <c r="L246" i="17"/>
  <c r="L231" i="17" s="1"/>
  <c r="C271" i="17"/>
  <c r="C275" i="17"/>
  <c r="C279" i="17"/>
  <c r="F286" i="17"/>
  <c r="C287" i="17"/>
  <c r="C299" i="17"/>
  <c r="C300" i="17"/>
  <c r="H194" i="17" l="1"/>
  <c r="C179" i="17"/>
  <c r="I231" i="17"/>
  <c r="M75" i="17"/>
  <c r="M52" i="17" s="1"/>
  <c r="J75" i="17"/>
  <c r="L204" i="17"/>
  <c r="G75" i="17"/>
  <c r="C187" i="17"/>
  <c r="C89" i="17"/>
  <c r="I130" i="17"/>
  <c r="I83" i="17"/>
  <c r="G52" i="17"/>
  <c r="J289" i="17"/>
  <c r="N194" i="17"/>
  <c r="J52" i="17"/>
  <c r="E194" i="17"/>
  <c r="H75" i="17"/>
  <c r="H52" i="17" s="1"/>
  <c r="J194" i="17"/>
  <c r="C238" i="17"/>
  <c r="O83" i="17"/>
  <c r="O75" i="17" s="1"/>
  <c r="E75" i="17"/>
  <c r="C184" i="17"/>
  <c r="C77" i="17"/>
  <c r="D52" i="17"/>
  <c r="D51" i="17" s="1"/>
  <c r="D194" i="17"/>
  <c r="I269" i="17"/>
  <c r="O204" i="17"/>
  <c r="O195" i="17" s="1"/>
  <c r="C67" i="17"/>
  <c r="C116" i="17"/>
  <c r="L83" i="17"/>
  <c r="L130" i="17"/>
  <c r="H51" i="17"/>
  <c r="H290" i="17" s="1"/>
  <c r="N75" i="17"/>
  <c r="N289" i="17" s="1"/>
  <c r="I230" i="17"/>
  <c r="I291" i="17"/>
  <c r="C216" i="17"/>
  <c r="C151" i="17"/>
  <c r="I75" i="17"/>
  <c r="O53" i="17"/>
  <c r="K75" i="17"/>
  <c r="K52" i="17" s="1"/>
  <c r="C144" i="17"/>
  <c r="M194" i="17"/>
  <c r="E289" i="17"/>
  <c r="E52" i="17"/>
  <c r="C286" i="17"/>
  <c r="C131" i="17"/>
  <c r="F130" i="17"/>
  <c r="C27" i="17"/>
  <c r="L26" i="17"/>
  <c r="F83" i="17"/>
  <c r="C84" i="17"/>
  <c r="D289" i="17"/>
  <c r="L195" i="17"/>
  <c r="L259" i="17"/>
  <c r="L230" i="17" s="1"/>
  <c r="C235" i="17"/>
  <c r="F231" i="17"/>
  <c r="F270" i="17"/>
  <c r="K230" i="17"/>
  <c r="O230" i="17"/>
  <c r="F174" i="17"/>
  <c r="C175" i="17"/>
  <c r="K194" i="17"/>
  <c r="C166" i="17"/>
  <c r="F165" i="17"/>
  <c r="C165" i="17" s="1"/>
  <c r="F292" i="17"/>
  <c r="C284" i="17"/>
  <c r="F283" i="17"/>
  <c r="C283" i="17" s="1"/>
  <c r="C246" i="17"/>
  <c r="F20" i="17"/>
  <c r="C264" i="17"/>
  <c r="H289" i="17"/>
  <c r="C58" i="17"/>
  <c r="F54" i="17"/>
  <c r="C76" i="17"/>
  <c r="C122" i="17"/>
  <c r="G230" i="17"/>
  <c r="G289" i="17" s="1"/>
  <c r="I204" i="17"/>
  <c r="I195" i="17" s="1"/>
  <c r="F196" i="17"/>
  <c r="C252" i="17"/>
  <c r="F251" i="17"/>
  <c r="C251" i="17" s="1"/>
  <c r="C205" i="17"/>
  <c r="F204" i="17"/>
  <c r="C95" i="17"/>
  <c r="G194" i="17"/>
  <c r="C55" i="17"/>
  <c r="I54" i="17"/>
  <c r="I53" i="17" s="1"/>
  <c r="I173" i="17"/>
  <c r="C45" i="17"/>
  <c r="C260" i="17"/>
  <c r="F259" i="17"/>
  <c r="C259" i="17" s="1"/>
  <c r="M289" i="17" l="1"/>
  <c r="G51" i="17"/>
  <c r="M51" i="17"/>
  <c r="O289" i="17"/>
  <c r="C204" i="17"/>
  <c r="E51" i="17"/>
  <c r="J51" i="17"/>
  <c r="O52" i="17"/>
  <c r="C83" i="17"/>
  <c r="N52" i="17"/>
  <c r="N51" i="17" s="1"/>
  <c r="I52" i="17"/>
  <c r="L75" i="17"/>
  <c r="L52" i="17" s="1"/>
  <c r="I194" i="17"/>
  <c r="C130" i="17"/>
  <c r="K51" i="17"/>
  <c r="K50" i="17" s="1"/>
  <c r="O194" i="17"/>
  <c r="O51" i="17" s="1"/>
  <c r="H50" i="17"/>
  <c r="K289" i="17"/>
  <c r="G50" i="17"/>
  <c r="G290" i="17"/>
  <c r="M50" i="17"/>
  <c r="M290" i="17"/>
  <c r="C174" i="17"/>
  <c r="F173" i="17"/>
  <c r="C173" i="17" s="1"/>
  <c r="L194" i="17"/>
  <c r="K290" i="17"/>
  <c r="F195" i="17"/>
  <c r="C196" i="17"/>
  <c r="F230" i="17"/>
  <c r="C230" i="17" s="1"/>
  <c r="C231" i="17"/>
  <c r="D290" i="17"/>
  <c r="D50" i="17"/>
  <c r="C26" i="17"/>
  <c r="L20" i="17"/>
  <c r="C20" i="17" s="1"/>
  <c r="F75" i="17"/>
  <c r="C54" i="17"/>
  <c r="F53" i="17"/>
  <c r="C292" i="17"/>
  <c r="F291" i="17"/>
  <c r="C291" i="17" s="1"/>
  <c r="F269" i="17"/>
  <c r="C270" i="17"/>
  <c r="E290" i="17"/>
  <c r="E50" i="17"/>
  <c r="N50" i="17"/>
  <c r="N290" i="17"/>
  <c r="I289" i="17"/>
  <c r="J50" i="17" l="1"/>
  <c r="J290" i="17"/>
  <c r="L51" i="17"/>
  <c r="C75" i="17"/>
  <c r="L289" i="17"/>
  <c r="I51" i="17"/>
  <c r="L50" i="17"/>
  <c r="L290" i="17"/>
  <c r="O50" i="17"/>
  <c r="O290" i="17"/>
  <c r="C269" i="17"/>
  <c r="F289" i="17"/>
  <c r="C53" i="17"/>
  <c r="F52" i="17"/>
  <c r="F194" i="17"/>
  <c r="C194" i="17" s="1"/>
  <c r="C195" i="17"/>
  <c r="C289" i="17" l="1"/>
  <c r="I290" i="17"/>
  <c r="I50" i="17"/>
  <c r="F51" i="17"/>
  <c r="C52" i="17"/>
  <c r="F290" i="17" l="1"/>
  <c r="C290" i="17" s="1"/>
  <c r="F50" i="17"/>
  <c r="C50" i="17" s="1"/>
  <c r="C51" i="17"/>
  <c r="G62" i="16" l="1"/>
  <c r="G61" i="16"/>
  <c r="G60" i="16"/>
  <c r="G59" i="16"/>
  <c r="G58" i="16"/>
  <c r="F57" i="16"/>
  <c r="E57" i="16"/>
  <c r="G52" i="16"/>
  <c r="G51" i="16"/>
  <c r="G50" i="16"/>
  <c r="G49" i="16"/>
  <c r="F48" i="16"/>
  <c r="E48" i="16"/>
  <c r="G43" i="16"/>
  <c r="G42" i="16"/>
  <c r="F40" i="16"/>
  <c r="E40" i="16"/>
  <c r="G35" i="16"/>
  <c r="G34" i="16" s="1"/>
  <c r="F34" i="16"/>
  <c r="E34" i="16"/>
  <c r="G29" i="16"/>
  <c r="G28" i="16" s="1"/>
  <c r="F28" i="16"/>
  <c r="E28" i="16"/>
  <c r="G23" i="16"/>
  <c r="G22" i="16"/>
  <c r="F21" i="16"/>
  <c r="E21" i="16"/>
  <c r="G16" i="16"/>
  <c r="G15" i="16"/>
  <c r="G14" i="16"/>
  <c r="G13" i="16"/>
  <c r="G12" i="16"/>
  <c r="F11" i="16"/>
  <c r="E11" i="16"/>
  <c r="G11" i="16" l="1"/>
  <c r="G57" i="16"/>
  <c r="G40" i="16"/>
  <c r="G48" i="16"/>
  <c r="G21" i="16"/>
  <c r="O301" i="15"/>
  <c r="L301" i="15"/>
  <c r="I301" i="15"/>
  <c r="F301" i="15"/>
  <c r="O300" i="15"/>
  <c r="L300" i="15"/>
  <c r="I300" i="15"/>
  <c r="F300" i="15"/>
  <c r="O299" i="15"/>
  <c r="L299" i="15"/>
  <c r="I299" i="15"/>
  <c r="F299" i="15"/>
  <c r="O298" i="15"/>
  <c r="L298" i="15"/>
  <c r="I298" i="15"/>
  <c r="F298" i="15"/>
  <c r="O297" i="15"/>
  <c r="L297" i="15"/>
  <c r="I297" i="15"/>
  <c r="F297" i="15"/>
  <c r="O296" i="15"/>
  <c r="L296" i="15"/>
  <c r="I296" i="15"/>
  <c r="F296" i="15"/>
  <c r="O295" i="15"/>
  <c r="L295" i="15"/>
  <c r="I295" i="15"/>
  <c r="F295" i="15"/>
  <c r="O294" i="15"/>
  <c r="L294" i="15"/>
  <c r="I294" i="15"/>
  <c r="I293" i="15" s="1"/>
  <c r="F294" i="15"/>
  <c r="N293" i="15"/>
  <c r="M293" i="15"/>
  <c r="K293" i="15"/>
  <c r="J293" i="15"/>
  <c r="H293" i="15"/>
  <c r="G293" i="15"/>
  <c r="E293" i="15"/>
  <c r="D293" i="15"/>
  <c r="O288" i="15"/>
  <c r="L288" i="15"/>
  <c r="I288" i="15"/>
  <c r="F288" i="15"/>
  <c r="O287" i="15"/>
  <c r="L287" i="15"/>
  <c r="L286" i="15" s="1"/>
  <c r="I287" i="15"/>
  <c r="F287" i="15"/>
  <c r="F286" i="15" s="1"/>
  <c r="O286" i="15"/>
  <c r="N286" i="15"/>
  <c r="M286" i="15"/>
  <c r="K286" i="15"/>
  <c r="J286" i="15"/>
  <c r="H286" i="15"/>
  <c r="G286" i="15"/>
  <c r="E286" i="15"/>
  <c r="D286" i="15"/>
  <c r="O285" i="15"/>
  <c r="L285" i="15"/>
  <c r="L284" i="15" s="1"/>
  <c r="L283" i="15" s="1"/>
  <c r="I285" i="15"/>
  <c r="I284" i="15" s="1"/>
  <c r="I283" i="15" s="1"/>
  <c r="F285" i="15"/>
  <c r="O284" i="15"/>
  <c r="O283" i="15" s="1"/>
  <c r="N284" i="15"/>
  <c r="N283" i="15" s="1"/>
  <c r="M284" i="15"/>
  <c r="M283" i="15" s="1"/>
  <c r="K284" i="15"/>
  <c r="K283" i="15" s="1"/>
  <c r="J284" i="15"/>
  <c r="J283" i="15" s="1"/>
  <c r="H284" i="15"/>
  <c r="G284" i="15"/>
  <c r="G283" i="15" s="1"/>
  <c r="E284" i="15"/>
  <c r="E283" i="15" s="1"/>
  <c r="D284" i="15"/>
  <c r="D283" i="15" s="1"/>
  <c r="H283" i="15"/>
  <c r="O282" i="15"/>
  <c r="O281" i="15" s="1"/>
  <c r="L282" i="15"/>
  <c r="L281" i="15" s="1"/>
  <c r="I282" i="15"/>
  <c r="I281" i="15" s="1"/>
  <c r="F282" i="15"/>
  <c r="N281" i="15"/>
  <c r="M281" i="15"/>
  <c r="K281" i="15"/>
  <c r="J281" i="15"/>
  <c r="H281" i="15"/>
  <c r="G281" i="15"/>
  <c r="E281" i="15"/>
  <c r="D281" i="15"/>
  <c r="O280" i="15"/>
  <c r="L280" i="15"/>
  <c r="I280" i="15"/>
  <c r="F280" i="15"/>
  <c r="O279" i="15"/>
  <c r="L279" i="15"/>
  <c r="I279" i="15"/>
  <c r="F279" i="15"/>
  <c r="O278" i="15"/>
  <c r="L278" i="15"/>
  <c r="I278" i="15"/>
  <c r="F278" i="15"/>
  <c r="O277" i="15"/>
  <c r="L277" i="15"/>
  <c r="I277" i="15"/>
  <c r="I276" i="15" s="1"/>
  <c r="F277" i="15"/>
  <c r="N276" i="15"/>
  <c r="M276" i="15"/>
  <c r="K276" i="15"/>
  <c r="J276" i="15"/>
  <c r="H276" i="15"/>
  <c r="G276" i="15"/>
  <c r="E276" i="15"/>
  <c r="D276" i="15"/>
  <c r="O275" i="15"/>
  <c r="L275" i="15"/>
  <c r="I275" i="15"/>
  <c r="F275" i="15"/>
  <c r="O274" i="15"/>
  <c r="L274" i="15"/>
  <c r="I274" i="15"/>
  <c r="F274" i="15"/>
  <c r="O273" i="15"/>
  <c r="L273" i="15"/>
  <c r="I273" i="15"/>
  <c r="I272" i="15" s="1"/>
  <c r="I270" i="15" s="1"/>
  <c r="F273" i="15"/>
  <c r="N272" i="15"/>
  <c r="N270" i="15" s="1"/>
  <c r="N269" i="15" s="1"/>
  <c r="M272" i="15"/>
  <c r="M270" i="15" s="1"/>
  <c r="K272" i="15"/>
  <c r="J272" i="15"/>
  <c r="J270" i="15" s="1"/>
  <c r="J269" i="15" s="1"/>
  <c r="H272" i="15"/>
  <c r="H270" i="15" s="1"/>
  <c r="G272" i="15"/>
  <c r="E272" i="15"/>
  <c r="D272" i="15"/>
  <c r="O271" i="15"/>
  <c r="L271" i="15"/>
  <c r="I271" i="15"/>
  <c r="F271" i="15"/>
  <c r="O268" i="15"/>
  <c r="L268" i="15"/>
  <c r="I268" i="15"/>
  <c r="F268" i="15"/>
  <c r="O267" i="15"/>
  <c r="L267" i="15"/>
  <c r="I267" i="15"/>
  <c r="F267" i="15"/>
  <c r="O266" i="15"/>
  <c r="L266" i="15"/>
  <c r="I266" i="15"/>
  <c r="F266" i="15"/>
  <c r="O265" i="15"/>
  <c r="L265" i="15"/>
  <c r="I265" i="15"/>
  <c r="F265" i="15"/>
  <c r="N264" i="15"/>
  <c r="M264" i="15"/>
  <c r="K264" i="15"/>
  <c r="J264" i="15"/>
  <c r="H264" i="15"/>
  <c r="G264" i="15"/>
  <c r="E264" i="15"/>
  <c r="D264" i="15"/>
  <c r="O263" i="15"/>
  <c r="L263" i="15"/>
  <c r="I263" i="15"/>
  <c r="F263" i="15"/>
  <c r="O262" i="15"/>
  <c r="L262" i="15"/>
  <c r="I262" i="15"/>
  <c r="F262" i="15"/>
  <c r="O261" i="15"/>
  <c r="L261" i="15"/>
  <c r="L260" i="15" s="1"/>
  <c r="I261" i="15"/>
  <c r="F261" i="15"/>
  <c r="N260" i="15"/>
  <c r="M260" i="15"/>
  <c r="K260" i="15"/>
  <c r="J260" i="15"/>
  <c r="J259" i="15" s="1"/>
  <c r="H260" i="15"/>
  <c r="G260" i="15"/>
  <c r="E260" i="15"/>
  <c r="D260" i="15"/>
  <c r="D259" i="15" s="1"/>
  <c r="O258" i="15"/>
  <c r="L258" i="15"/>
  <c r="I258" i="15"/>
  <c r="F258" i="15"/>
  <c r="O257" i="15"/>
  <c r="L257" i="15"/>
  <c r="I257" i="15"/>
  <c r="F257" i="15"/>
  <c r="O256" i="15"/>
  <c r="L256" i="15"/>
  <c r="I256" i="15"/>
  <c r="F256" i="15"/>
  <c r="O255" i="15"/>
  <c r="L255" i="15"/>
  <c r="I255" i="15"/>
  <c r="F255" i="15"/>
  <c r="O254" i="15"/>
  <c r="L254" i="15"/>
  <c r="I254" i="15"/>
  <c r="F254" i="15"/>
  <c r="O253" i="15"/>
  <c r="L253" i="15"/>
  <c r="I253" i="15"/>
  <c r="F253" i="15"/>
  <c r="N252" i="15"/>
  <c r="M252" i="15"/>
  <c r="M251" i="15" s="1"/>
  <c r="K252" i="15"/>
  <c r="K251" i="15" s="1"/>
  <c r="J252" i="15"/>
  <c r="J251" i="15" s="1"/>
  <c r="H252" i="15"/>
  <c r="H251" i="15" s="1"/>
  <c r="G252" i="15"/>
  <c r="G251" i="15" s="1"/>
  <c r="E252" i="15"/>
  <c r="E251" i="15" s="1"/>
  <c r="D252" i="15"/>
  <c r="D251" i="15" s="1"/>
  <c r="N251" i="15"/>
  <c r="O250" i="15"/>
  <c r="L250" i="15"/>
  <c r="I250" i="15"/>
  <c r="F250" i="15"/>
  <c r="O249" i="15"/>
  <c r="L249" i="15"/>
  <c r="I249" i="15"/>
  <c r="F249" i="15"/>
  <c r="O248" i="15"/>
  <c r="L248" i="15"/>
  <c r="I248" i="15"/>
  <c r="F248" i="15"/>
  <c r="O247" i="15"/>
  <c r="L247" i="15"/>
  <c r="I247" i="15"/>
  <c r="F247" i="15"/>
  <c r="F246" i="15" s="1"/>
  <c r="N246" i="15"/>
  <c r="M246" i="15"/>
  <c r="K246" i="15"/>
  <c r="J246" i="15"/>
  <c r="H246" i="15"/>
  <c r="G246" i="15"/>
  <c r="E246" i="15"/>
  <c r="D246" i="15"/>
  <c r="O245" i="15"/>
  <c r="L245" i="15"/>
  <c r="I245" i="15"/>
  <c r="F245" i="15"/>
  <c r="O244" i="15"/>
  <c r="L244" i="15"/>
  <c r="I244" i="15"/>
  <c r="F244" i="15"/>
  <c r="O243" i="15"/>
  <c r="L243" i="15"/>
  <c r="I243" i="15"/>
  <c r="F243" i="15"/>
  <c r="O242" i="15"/>
  <c r="L242" i="15"/>
  <c r="I242" i="15"/>
  <c r="F242" i="15"/>
  <c r="O241" i="15"/>
  <c r="L241" i="15"/>
  <c r="I241" i="15"/>
  <c r="F241" i="15"/>
  <c r="O240" i="15"/>
  <c r="L240" i="15"/>
  <c r="I240" i="15"/>
  <c r="F240" i="15"/>
  <c r="O239" i="15"/>
  <c r="L239" i="15"/>
  <c r="L238" i="15" s="1"/>
  <c r="I239" i="15"/>
  <c r="F239" i="15"/>
  <c r="F238" i="15" s="1"/>
  <c r="N238" i="15"/>
  <c r="M238" i="15"/>
  <c r="K238" i="15"/>
  <c r="J238" i="15"/>
  <c r="H238" i="15"/>
  <c r="G238" i="15"/>
  <c r="E238" i="15"/>
  <c r="D238" i="15"/>
  <c r="O237" i="15"/>
  <c r="L237" i="15"/>
  <c r="I237" i="15"/>
  <c r="F237" i="15"/>
  <c r="O236" i="15"/>
  <c r="O235" i="15" s="1"/>
  <c r="L236" i="15"/>
  <c r="L235" i="15" s="1"/>
  <c r="I236" i="15"/>
  <c r="F236" i="15"/>
  <c r="F235" i="15" s="1"/>
  <c r="N235" i="15"/>
  <c r="M235" i="15"/>
  <c r="K235" i="15"/>
  <c r="J235" i="15"/>
  <c r="H235" i="15"/>
  <c r="G235" i="15"/>
  <c r="E235" i="15"/>
  <c r="D235" i="15"/>
  <c r="O234" i="15"/>
  <c r="O233" i="15" s="1"/>
  <c r="L234" i="15"/>
  <c r="I234" i="15"/>
  <c r="I233" i="15" s="1"/>
  <c r="F234" i="15"/>
  <c r="N233" i="15"/>
  <c r="N231" i="15" s="1"/>
  <c r="M233" i="15"/>
  <c r="L233" i="15"/>
  <c r="K233" i="15"/>
  <c r="J233" i="15"/>
  <c r="J231" i="15" s="1"/>
  <c r="H233" i="15"/>
  <c r="G233" i="15"/>
  <c r="E233" i="15"/>
  <c r="D233" i="15"/>
  <c r="O232" i="15"/>
  <c r="L232" i="15"/>
  <c r="I232" i="15"/>
  <c r="F232" i="15"/>
  <c r="O229" i="15"/>
  <c r="L229" i="15"/>
  <c r="I229" i="15"/>
  <c r="F229" i="15"/>
  <c r="O228" i="15"/>
  <c r="O227" i="15" s="1"/>
  <c r="L228" i="15"/>
  <c r="I228" i="15"/>
  <c r="F228" i="15"/>
  <c r="N227" i="15"/>
  <c r="M227" i="15"/>
  <c r="L227" i="15"/>
  <c r="K227" i="15"/>
  <c r="J227" i="15"/>
  <c r="H227" i="15"/>
  <c r="G227" i="15"/>
  <c r="F227" i="15"/>
  <c r="E227" i="15"/>
  <c r="D227" i="15"/>
  <c r="O226" i="15"/>
  <c r="L226" i="15"/>
  <c r="I226" i="15"/>
  <c r="E226" i="15"/>
  <c r="F226" i="15" s="1"/>
  <c r="O225" i="15"/>
  <c r="L225" i="15"/>
  <c r="I225" i="15"/>
  <c r="F225" i="15"/>
  <c r="O224" i="15"/>
  <c r="L224" i="15"/>
  <c r="I224" i="15"/>
  <c r="F224" i="15"/>
  <c r="O223" i="15"/>
  <c r="L223" i="15"/>
  <c r="I223" i="15"/>
  <c r="F223" i="15"/>
  <c r="O222" i="15"/>
  <c r="L222" i="15"/>
  <c r="I222" i="15"/>
  <c r="F222" i="15"/>
  <c r="O221" i="15"/>
  <c r="L221" i="15"/>
  <c r="I221" i="15"/>
  <c r="F221" i="15"/>
  <c r="O220" i="15"/>
  <c r="L220" i="15"/>
  <c r="I220" i="15"/>
  <c r="F220" i="15"/>
  <c r="O219" i="15"/>
  <c r="L219" i="15"/>
  <c r="I219" i="15"/>
  <c r="F219" i="15"/>
  <c r="O218" i="15"/>
  <c r="L218" i="15"/>
  <c r="I218" i="15"/>
  <c r="F218" i="15"/>
  <c r="O217" i="15"/>
  <c r="L217" i="15"/>
  <c r="I217" i="15"/>
  <c r="F217" i="15"/>
  <c r="N216" i="15"/>
  <c r="M216" i="15"/>
  <c r="K216" i="15"/>
  <c r="J216" i="15"/>
  <c r="H216" i="15"/>
  <c r="G216" i="15"/>
  <c r="E216" i="15"/>
  <c r="D216" i="15"/>
  <c r="O215" i="15"/>
  <c r="L215" i="15"/>
  <c r="I215" i="15"/>
  <c r="F215" i="15"/>
  <c r="O214" i="15"/>
  <c r="L214" i="15"/>
  <c r="I214" i="15"/>
  <c r="F214" i="15"/>
  <c r="O213" i="15"/>
  <c r="L213" i="15"/>
  <c r="I213" i="15"/>
  <c r="F213" i="15"/>
  <c r="O212" i="15"/>
  <c r="L212" i="15"/>
  <c r="I212" i="15"/>
  <c r="F212" i="15"/>
  <c r="O211" i="15"/>
  <c r="L211" i="15"/>
  <c r="I211" i="15"/>
  <c r="F211" i="15"/>
  <c r="O210" i="15"/>
  <c r="L210" i="15"/>
  <c r="I210" i="15"/>
  <c r="F210" i="15"/>
  <c r="O209" i="15"/>
  <c r="L209" i="15"/>
  <c r="I209" i="15"/>
  <c r="F209" i="15"/>
  <c r="O208" i="15"/>
  <c r="L208" i="15"/>
  <c r="I208" i="15"/>
  <c r="F208" i="15"/>
  <c r="O207" i="15"/>
  <c r="L207" i="15"/>
  <c r="I207" i="15"/>
  <c r="F207" i="15"/>
  <c r="O206" i="15"/>
  <c r="L206" i="15"/>
  <c r="I206" i="15"/>
  <c r="F206" i="15"/>
  <c r="N205" i="15"/>
  <c r="N204" i="15" s="1"/>
  <c r="M205" i="15"/>
  <c r="M204" i="15" s="1"/>
  <c r="K205" i="15"/>
  <c r="J205" i="15"/>
  <c r="H205" i="15"/>
  <c r="H204" i="15" s="1"/>
  <c r="G205" i="15"/>
  <c r="E205" i="15"/>
  <c r="D205" i="15"/>
  <c r="G204" i="15"/>
  <c r="O203" i="15"/>
  <c r="L203" i="15"/>
  <c r="I203" i="15"/>
  <c r="F203" i="15"/>
  <c r="C203" i="15" s="1"/>
  <c r="O202" i="15"/>
  <c r="L202" i="15"/>
  <c r="I202" i="15"/>
  <c r="F202" i="15"/>
  <c r="O201" i="15"/>
  <c r="L201" i="15"/>
  <c r="I201" i="15"/>
  <c r="F201" i="15"/>
  <c r="O200" i="15"/>
  <c r="L200" i="15"/>
  <c r="I200" i="15"/>
  <c r="F200" i="15"/>
  <c r="O199" i="15"/>
  <c r="O198" i="15" s="1"/>
  <c r="L199" i="15"/>
  <c r="I199" i="15"/>
  <c r="F199" i="15"/>
  <c r="F198" i="15" s="1"/>
  <c r="N198" i="15"/>
  <c r="N196" i="15" s="1"/>
  <c r="M198" i="15"/>
  <c r="M196" i="15" s="1"/>
  <c r="M195" i="15" s="1"/>
  <c r="K198" i="15"/>
  <c r="J198" i="15"/>
  <c r="J196" i="15" s="1"/>
  <c r="H198" i="15"/>
  <c r="H196" i="15" s="1"/>
  <c r="G198" i="15"/>
  <c r="G196" i="15" s="1"/>
  <c r="E198" i="15"/>
  <c r="E196" i="15" s="1"/>
  <c r="D198" i="15"/>
  <c r="D196" i="15" s="1"/>
  <c r="O197" i="15"/>
  <c r="L197" i="15"/>
  <c r="I197" i="15"/>
  <c r="F197" i="15"/>
  <c r="K196" i="15"/>
  <c r="O193" i="15"/>
  <c r="O192" i="15" s="1"/>
  <c r="O191" i="15" s="1"/>
  <c r="L193" i="15"/>
  <c r="L192" i="15" s="1"/>
  <c r="L191" i="15" s="1"/>
  <c r="I193" i="15"/>
  <c r="F193" i="15"/>
  <c r="N192" i="15"/>
  <c r="N191" i="15" s="1"/>
  <c r="M192" i="15"/>
  <c r="K192" i="15"/>
  <c r="J192" i="15"/>
  <c r="J191" i="15" s="1"/>
  <c r="H192" i="15"/>
  <c r="H191" i="15" s="1"/>
  <c r="G192" i="15"/>
  <c r="G191" i="15" s="1"/>
  <c r="F192" i="15"/>
  <c r="E192" i="15"/>
  <c r="E191" i="15" s="1"/>
  <c r="D192" i="15"/>
  <c r="D191" i="15" s="1"/>
  <c r="M191" i="15"/>
  <c r="K191" i="15"/>
  <c r="O190" i="15"/>
  <c r="L190" i="15"/>
  <c r="I190" i="15"/>
  <c r="F190" i="15"/>
  <c r="O189" i="15"/>
  <c r="O188" i="15" s="1"/>
  <c r="L189" i="15"/>
  <c r="L188" i="15" s="1"/>
  <c r="L187" i="15" s="1"/>
  <c r="I189" i="15"/>
  <c r="F189" i="15"/>
  <c r="F188" i="15" s="1"/>
  <c r="N188" i="15"/>
  <c r="M188" i="15"/>
  <c r="M187" i="15" s="1"/>
  <c r="K188" i="15"/>
  <c r="J188" i="15"/>
  <c r="H188" i="15"/>
  <c r="G188" i="15"/>
  <c r="E188" i="15"/>
  <c r="E187" i="15" s="1"/>
  <c r="D188" i="15"/>
  <c r="O186" i="15"/>
  <c r="L186" i="15"/>
  <c r="I186" i="15"/>
  <c r="F186" i="15"/>
  <c r="O185" i="15"/>
  <c r="O184" i="15" s="1"/>
  <c r="L185" i="15"/>
  <c r="L184" i="15" s="1"/>
  <c r="I185" i="15"/>
  <c r="F185" i="15"/>
  <c r="N184" i="15"/>
  <c r="M184" i="15"/>
  <c r="K184" i="15"/>
  <c r="J184" i="15"/>
  <c r="H184" i="15"/>
  <c r="G184" i="15"/>
  <c r="F184" i="15"/>
  <c r="E184" i="15"/>
  <c r="D184" i="15"/>
  <c r="O183" i="15"/>
  <c r="L183" i="15"/>
  <c r="I183" i="15"/>
  <c r="F183" i="15"/>
  <c r="O182" i="15"/>
  <c r="L182" i="15"/>
  <c r="I182" i="15"/>
  <c r="F182" i="15"/>
  <c r="O181" i="15"/>
  <c r="L181" i="15"/>
  <c r="I181" i="15"/>
  <c r="F181" i="15"/>
  <c r="O180" i="15"/>
  <c r="L180" i="15"/>
  <c r="L179" i="15" s="1"/>
  <c r="I180" i="15"/>
  <c r="F180" i="15"/>
  <c r="N179" i="15"/>
  <c r="M179" i="15"/>
  <c r="K179" i="15"/>
  <c r="J179" i="15"/>
  <c r="H179" i="15"/>
  <c r="G179" i="15"/>
  <c r="E179" i="15"/>
  <c r="D179" i="15"/>
  <c r="O178" i="15"/>
  <c r="L178" i="15"/>
  <c r="I178" i="15"/>
  <c r="F178" i="15"/>
  <c r="O177" i="15"/>
  <c r="L177" i="15"/>
  <c r="I177" i="15"/>
  <c r="F177" i="15"/>
  <c r="O176" i="15"/>
  <c r="L176" i="15"/>
  <c r="L175" i="15" s="1"/>
  <c r="L174" i="15" s="1"/>
  <c r="I176" i="15"/>
  <c r="F176" i="15"/>
  <c r="F175" i="15" s="1"/>
  <c r="O175" i="15"/>
  <c r="N175" i="15"/>
  <c r="M175" i="15"/>
  <c r="K175" i="15"/>
  <c r="J175" i="15"/>
  <c r="H175" i="15"/>
  <c r="H174" i="15" s="1"/>
  <c r="H173" i="15" s="1"/>
  <c r="G175" i="15"/>
  <c r="E175" i="15"/>
  <c r="E174" i="15" s="1"/>
  <c r="D175" i="15"/>
  <c r="N174" i="15"/>
  <c r="O172" i="15"/>
  <c r="L172" i="15"/>
  <c r="I172" i="15"/>
  <c r="F172" i="15"/>
  <c r="O171" i="15"/>
  <c r="L171" i="15"/>
  <c r="I171" i="15"/>
  <c r="F171" i="15"/>
  <c r="O170" i="15"/>
  <c r="L170" i="15"/>
  <c r="I170" i="15"/>
  <c r="F170" i="15"/>
  <c r="O169" i="15"/>
  <c r="L169" i="15"/>
  <c r="I169" i="15"/>
  <c r="F169" i="15"/>
  <c r="O168" i="15"/>
  <c r="L168" i="15"/>
  <c r="I168" i="15"/>
  <c r="F168" i="15"/>
  <c r="O167" i="15"/>
  <c r="O166" i="15" s="1"/>
  <c r="L167" i="15"/>
  <c r="L166" i="15" s="1"/>
  <c r="L165" i="15" s="1"/>
  <c r="I167" i="15"/>
  <c r="I166" i="15" s="1"/>
  <c r="I165" i="15" s="1"/>
  <c r="F167" i="15"/>
  <c r="F166" i="15" s="1"/>
  <c r="N166" i="15"/>
  <c r="N165" i="15" s="1"/>
  <c r="M166" i="15"/>
  <c r="M165" i="15" s="1"/>
  <c r="K166" i="15"/>
  <c r="J166" i="15"/>
  <c r="J165" i="15" s="1"/>
  <c r="H166" i="15"/>
  <c r="H165" i="15" s="1"/>
  <c r="G166" i="15"/>
  <c r="G165" i="15" s="1"/>
  <c r="E166" i="15"/>
  <c r="E165" i="15" s="1"/>
  <c r="D166" i="15"/>
  <c r="D165" i="15" s="1"/>
  <c r="K165" i="15"/>
  <c r="O164" i="15"/>
  <c r="L164" i="15"/>
  <c r="I164" i="15"/>
  <c r="F164" i="15"/>
  <c r="O163" i="15"/>
  <c r="L163" i="15"/>
  <c r="I163" i="15"/>
  <c r="C163" i="15" s="1"/>
  <c r="F163" i="15"/>
  <c r="O162" i="15"/>
  <c r="L162" i="15"/>
  <c r="I162" i="15"/>
  <c r="F162" i="15"/>
  <c r="O161" i="15"/>
  <c r="O160" i="15" s="1"/>
  <c r="L161" i="15"/>
  <c r="L160" i="15" s="1"/>
  <c r="I161" i="15"/>
  <c r="I160" i="15" s="1"/>
  <c r="F161" i="15"/>
  <c r="N160" i="15"/>
  <c r="M160" i="15"/>
  <c r="K160" i="15"/>
  <c r="J160" i="15"/>
  <c r="H160" i="15"/>
  <c r="G160" i="15"/>
  <c r="E160" i="15"/>
  <c r="D160" i="15"/>
  <c r="O159" i="15"/>
  <c r="L159" i="15"/>
  <c r="I159" i="15"/>
  <c r="F159" i="15"/>
  <c r="O158" i="15"/>
  <c r="L158" i="15"/>
  <c r="I158" i="15"/>
  <c r="F158" i="15"/>
  <c r="O157" i="15"/>
  <c r="L157" i="15"/>
  <c r="I157" i="15"/>
  <c r="F157" i="15"/>
  <c r="O156" i="15"/>
  <c r="L156" i="15"/>
  <c r="I156" i="15"/>
  <c r="F156" i="15"/>
  <c r="O155" i="15"/>
  <c r="L155" i="15"/>
  <c r="I155" i="15"/>
  <c r="F155" i="15"/>
  <c r="O154" i="15"/>
  <c r="L154" i="15"/>
  <c r="I154" i="15"/>
  <c r="F154" i="15"/>
  <c r="O153" i="15"/>
  <c r="L153" i="15"/>
  <c r="I153" i="15"/>
  <c r="F153" i="15"/>
  <c r="O152" i="15"/>
  <c r="L152" i="15"/>
  <c r="I152" i="15"/>
  <c r="F152" i="15"/>
  <c r="N151" i="15"/>
  <c r="M151" i="15"/>
  <c r="K151" i="15"/>
  <c r="J151" i="15"/>
  <c r="H151" i="15"/>
  <c r="G151" i="15"/>
  <c r="E151" i="15"/>
  <c r="D151" i="15"/>
  <c r="O150" i="15"/>
  <c r="L150" i="15"/>
  <c r="I150" i="15"/>
  <c r="F150" i="15"/>
  <c r="O149" i="15"/>
  <c r="L149" i="15"/>
  <c r="I149" i="15"/>
  <c r="F149" i="15"/>
  <c r="O148" i="15"/>
  <c r="L148" i="15"/>
  <c r="I148" i="15"/>
  <c r="F148" i="15"/>
  <c r="O147" i="15"/>
  <c r="L147" i="15"/>
  <c r="I147" i="15"/>
  <c r="F147" i="15"/>
  <c r="O146" i="15"/>
  <c r="L146" i="15"/>
  <c r="I146" i="15"/>
  <c r="F146" i="15"/>
  <c r="O145" i="15"/>
  <c r="L145" i="15"/>
  <c r="I145" i="15"/>
  <c r="F145" i="15"/>
  <c r="N144" i="15"/>
  <c r="M144" i="15"/>
  <c r="K144" i="15"/>
  <c r="J144" i="15"/>
  <c r="H144" i="15"/>
  <c r="G144" i="15"/>
  <c r="E144" i="15"/>
  <c r="D144" i="15"/>
  <c r="O143" i="15"/>
  <c r="L143" i="15"/>
  <c r="I143" i="15"/>
  <c r="F143" i="15"/>
  <c r="O142" i="15"/>
  <c r="L142" i="15"/>
  <c r="L141" i="15" s="1"/>
  <c r="I142" i="15"/>
  <c r="I141" i="15" s="1"/>
  <c r="F142" i="15"/>
  <c r="N141" i="15"/>
  <c r="M141" i="15"/>
  <c r="K141" i="15"/>
  <c r="J141" i="15"/>
  <c r="H141" i="15"/>
  <c r="G141" i="15"/>
  <c r="E141" i="15"/>
  <c r="D141" i="15"/>
  <c r="O140" i="15"/>
  <c r="L140" i="15"/>
  <c r="I140" i="15"/>
  <c r="F140" i="15"/>
  <c r="O139" i="15"/>
  <c r="L139" i="15"/>
  <c r="I139" i="15"/>
  <c r="F139" i="15"/>
  <c r="O138" i="15"/>
  <c r="L138" i="15"/>
  <c r="I138" i="15"/>
  <c r="F138" i="15"/>
  <c r="O137" i="15"/>
  <c r="L137" i="15"/>
  <c r="I137" i="15"/>
  <c r="F137" i="15"/>
  <c r="N136" i="15"/>
  <c r="M136" i="15"/>
  <c r="K136" i="15"/>
  <c r="J136" i="15"/>
  <c r="H136" i="15"/>
  <c r="G136" i="15"/>
  <c r="E136" i="15"/>
  <c r="D136" i="15"/>
  <c r="O135" i="15"/>
  <c r="L135" i="15"/>
  <c r="I135" i="15"/>
  <c r="F135" i="15"/>
  <c r="O134" i="15"/>
  <c r="L134" i="15"/>
  <c r="I134" i="15"/>
  <c r="F134" i="15"/>
  <c r="O133" i="15"/>
  <c r="L133" i="15"/>
  <c r="I133" i="15"/>
  <c r="F133" i="15"/>
  <c r="O132" i="15"/>
  <c r="L132" i="15"/>
  <c r="I132" i="15"/>
  <c r="F132" i="15"/>
  <c r="N131" i="15"/>
  <c r="M131" i="15"/>
  <c r="K131" i="15"/>
  <c r="J131" i="15"/>
  <c r="H131" i="15"/>
  <c r="G131" i="15"/>
  <c r="E131" i="15"/>
  <c r="D131" i="15"/>
  <c r="H130" i="15"/>
  <c r="O129" i="15"/>
  <c r="O128" i="15" s="1"/>
  <c r="L129" i="15"/>
  <c r="L128" i="15" s="1"/>
  <c r="I129" i="15"/>
  <c r="I128" i="15" s="1"/>
  <c r="F129" i="15"/>
  <c r="F128" i="15" s="1"/>
  <c r="N128" i="15"/>
  <c r="M128" i="15"/>
  <c r="K128" i="15"/>
  <c r="J128" i="15"/>
  <c r="H128" i="15"/>
  <c r="G128" i="15"/>
  <c r="E128" i="15"/>
  <c r="D128" i="15"/>
  <c r="O127" i="15"/>
  <c r="L127" i="15"/>
  <c r="I127" i="15"/>
  <c r="F127" i="15"/>
  <c r="O126" i="15"/>
  <c r="L126" i="15"/>
  <c r="I126" i="15"/>
  <c r="F126" i="15"/>
  <c r="O125" i="15"/>
  <c r="L125" i="15"/>
  <c r="I125" i="15"/>
  <c r="F125" i="15"/>
  <c r="O124" i="15"/>
  <c r="L124" i="15"/>
  <c r="I124" i="15"/>
  <c r="F124" i="15"/>
  <c r="O123" i="15"/>
  <c r="O122" i="15" s="1"/>
  <c r="L123" i="15"/>
  <c r="I123" i="15"/>
  <c r="F123" i="15"/>
  <c r="F122" i="15" s="1"/>
  <c r="N122" i="15"/>
  <c r="M122" i="15"/>
  <c r="K122" i="15"/>
  <c r="J122" i="15"/>
  <c r="H122" i="15"/>
  <c r="G122" i="15"/>
  <c r="E122" i="15"/>
  <c r="D122" i="15"/>
  <c r="O121" i="15"/>
  <c r="L121" i="15"/>
  <c r="I121" i="15"/>
  <c r="F121" i="15"/>
  <c r="O120" i="15"/>
  <c r="L120" i="15"/>
  <c r="I120" i="15"/>
  <c r="F120" i="15"/>
  <c r="O119" i="15"/>
  <c r="L119" i="15"/>
  <c r="I119" i="15"/>
  <c r="F119" i="15"/>
  <c r="O118" i="15"/>
  <c r="L118" i="15"/>
  <c r="I118" i="15"/>
  <c r="F118" i="15"/>
  <c r="O117" i="15"/>
  <c r="L117" i="15"/>
  <c r="L116" i="15" s="1"/>
  <c r="I117" i="15"/>
  <c r="F117" i="15"/>
  <c r="N116" i="15"/>
  <c r="M116" i="15"/>
  <c r="K116" i="15"/>
  <c r="J116" i="15"/>
  <c r="H116" i="15"/>
  <c r="G116" i="15"/>
  <c r="E116" i="15"/>
  <c r="D116" i="15"/>
  <c r="O115" i="15"/>
  <c r="L115" i="15"/>
  <c r="I115" i="15"/>
  <c r="F115" i="15"/>
  <c r="O114" i="15"/>
  <c r="L114" i="15"/>
  <c r="I114" i="15"/>
  <c r="F114" i="15"/>
  <c r="O113" i="15"/>
  <c r="L113" i="15"/>
  <c r="L112" i="15" s="1"/>
  <c r="I113" i="15"/>
  <c r="F113" i="15"/>
  <c r="N112" i="15"/>
  <c r="M112" i="15"/>
  <c r="K112" i="15"/>
  <c r="J112" i="15"/>
  <c r="H112" i="15"/>
  <c r="G112" i="15"/>
  <c r="E112" i="15"/>
  <c r="D112" i="15"/>
  <c r="O111" i="15"/>
  <c r="L111" i="15"/>
  <c r="I111" i="15"/>
  <c r="F111" i="15"/>
  <c r="O110" i="15"/>
  <c r="L110" i="15"/>
  <c r="I110" i="15"/>
  <c r="F110" i="15"/>
  <c r="O109" i="15"/>
  <c r="L109" i="15"/>
  <c r="I109" i="15"/>
  <c r="F109" i="15"/>
  <c r="O108" i="15"/>
  <c r="L108" i="15"/>
  <c r="I108" i="15"/>
  <c r="F108" i="15"/>
  <c r="O107" i="15"/>
  <c r="L107" i="15"/>
  <c r="I107" i="15"/>
  <c r="F107" i="15"/>
  <c r="O106" i="15"/>
  <c r="L106" i="15"/>
  <c r="I106" i="15"/>
  <c r="F106" i="15"/>
  <c r="O105" i="15"/>
  <c r="L105" i="15"/>
  <c r="I105" i="15"/>
  <c r="F105" i="15"/>
  <c r="O104" i="15"/>
  <c r="L104" i="15"/>
  <c r="I104" i="15"/>
  <c r="I103" i="15" s="1"/>
  <c r="F104" i="15"/>
  <c r="F103" i="15" s="1"/>
  <c r="N103" i="15"/>
  <c r="M103" i="15"/>
  <c r="K103" i="15"/>
  <c r="J103" i="15"/>
  <c r="H103" i="15"/>
  <c r="G103" i="15"/>
  <c r="E103" i="15"/>
  <c r="D103" i="15"/>
  <c r="O102" i="15"/>
  <c r="L102" i="15"/>
  <c r="I102" i="15"/>
  <c r="F102" i="15"/>
  <c r="O101" i="15"/>
  <c r="L101" i="15"/>
  <c r="I101" i="15"/>
  <c r="F101" i="15"/>
  <c r="O100" i="15"/>
  <c r="L100" i="15"/>
  <c r="I100" i="15"/>
  <c r="F100" i="15"/>
  <c r="O99" i="15"/>
  <c r="L99" i="15"/>
  <c r="I99" i="15"/>
  <c r="F99" i="15"/>
  <c r="O98" i="15"/>
  <c r="L98" i="15"/>
  <c r="I98" i="15"/>
  <c r="F98" i="15"/>
  <c r="O97" i="15"/>
  <c r="L97" i="15"/>
  <c r="I97" i="15"/>
  <c r="F97" i="15"/>
  <c r="O96" i="15"/>
  <c r="O95" i="15" s="1"/>
  <c r="L96" i="15"/>
  <c r="I96" i="15"/>
  <c r="F96" i="15"/>
  <c r="N95" i="15"/>
  <c r="M95" i="15"/>
  <c r="K95" i="15"/>
  <c r="J95" i="15"/>
  <c r="H95" i="15"/>
  <c r="G95" i="15"/>
  <c r="F95" i="15"/>
  <c r="E95" i="15"/>
  <c r="D95" i="15"/>
  <c r="O94" i="15"/>
  <c r="L94" i="15"/>
  <c r="I94" i="15"/>
  <c r="F94" i="15"/>
  <c r="O93" i="15"/>
  <c r="L93" i="15"/>
  <c r="I93" i="15"/>
  <c r="F93" i="15"/>
  <c r="O92" i="15"/>
  <c r="L92" i="15"/>
  <c r="I92" i="15"/>
  <c r="F92" i="15"/>
  <c r="O91" i="15"/>
  <c r="L91" i="15"/>
  <c r="I91" i="15"/>
  <c r="F91" i="15"/>
  <c r="O90" i="15"/>
  <c r="O89" i="15" s="1"/>
  <c r="L90" i="15"/>
  <c r="I90" i="15"/>
  <c r="I89" i="15" s="1"/>
  <c r="F90" i="15"/>
  <c r="N89" i="15"/>
  <c r="M89" i="15"/>
  <c r="L89" i="15"/>
  <c r="K89" i="15"/>
  <c r="J89" i="15"/>
  <c r="H89" i="15"/>
  <c r="G89" i="15"/>
  <c r="E89" i="15"/>
  <c r="D89" i="15"/>
  <c r="O88" i="15"/>
  <c r="L88" i="15"/>
  <c r="I88" i="15"/>
  <c r="F88" i="15"/>
  <c r="O87" i="15"/>
  <c r="L87" i="15"/>
  <c r="I87" i="15"/>
  <c r="F87" i="15"/>
  <c r="O86" i="15"/>
  <c r="L86" i="15"/>
  <c r="I86" i="15"/>
  <c r="F86" i="15"/>
  <c r="O85" i="15"/>
  <c r="L85" i="15"/>
  <c r="I85" i="15"/>
  <c r="I84" i="15" s="1"/>
  <c r="F85" i="15"/>
  <c r="N84" i="15"/>
  <c r="M84" i="15"/>
  <c r="K84" i="15"/>
  <c r="K83" i="15" s="1"/>
  <c r="J84" i="15"/>
  <c r="H84" i="15"/>
  <c r="G84" i="15"/>
  <c r="E84" i="15"/>
  <c r="D84" i="15"/>
  <c r="O82" i="15"/>
  <c r="L82" i="15"/>
  <c r="I82" i="15"/>
  <c r="F82" i="15"/>
  <c r="O81" i="15"/>
  <c r="L81" i="15"/>
  <c r="I81" i="15"/>
  <c r="I80" i="15" s="1"/>
  <c r="F81" i="15"/>
  <c r="N80" i="15"/>
  <c r="M80" i="15"/>
  <c r="K80" i="15"/>
  <c r="J80" i="15"/>
  <c r="H80" i="15"/>
  <c r="G80" i="15"/>
  <c r="E80" i="15"/>
  <c r="D80" i="15"/>
  <c r="O79" i="15"/>
  <c r="L79" i="15"/>
  <c r="I79" i="15"/>
  <c r="F79" i="15"/>
  <c r="O78" i="15"/>
  <c r="O77" i="15" s="1"/>
  <c r="L78" i="15"/>
  <c r="L77" i="15" s="1"/>
  <c r="I78" i="15"/>
  <c r="I77" i="15" s="1"/>
  <c r="F78" i="15"/>
  <c r="N77" i="15"/>
  <c r="M77" i="15"/>
  <c r="K77" i="15"/>
  <c r="K76" i="15" s="1"/>
  <c r="J77" i="15"/>
  <c r="J76" i="15" s="1"/>
  <c r="H77" i="15"/>
  <c r="G77" i="15"/>
  <c r="E77" i="15"/>
  <c r="E76" i="15" s="1"/>
  <c r="D77" i="15"/>
  <c r="O74" i="15"/>
  <c r="L74" i="15"/>
  <c r="I74" i="15"/>
  <c r="F74" i="15"/>
  <c r="O73" i="15"/>
  <c r="L73" i="15"/>
  <c r="I73" i="15"/>
  <c r="F73" i="15"/>
  <c r="O72" i="15"/>
  <c r="L72" i="15"/>
  <c r="I72" i="15"/>
  <c r="F72" i="15"/>
  <c r="O71" i="15"/>
  <c r="L71" i="15"/>
  <c r="I71" i="15"/>
  <c r="F71" i="15"/>
  <c r="O70" i="15"/>
  <c r="L70" i="15"/>
  <c r="I70" i="15"/>
  <c r="F70" i="15"/>
  <c r="N69" i="15"/>
  <c r="N67" i="15" s="1"/>
  <c r="M69" i="15"/>
  <c r="K69" i="15"/>
  <c r="K67" i="15" s="1"/>
  <c r="J69" i="15"/>
  <c r="J67" i="15" s="1"/>
  <c r="H69" i="15"/>
  <c r="H67" i="15" s="1"/>
  <c r="G69" i="15"/>
  <c r="G67" i="15" s="1"/>
  <c r="E69" i="15"/>
  <c r="E67" i="15" s="1"/>
  <c r="D69" i="15"/>
  <c r="D67" i="15" s="1"/>
  <c r="O68" i="15"/>
  <c r="L68" i="15"/>
  <c r="I68" i="15"/>
  <c r="F68" i="15"/>
  <c r="M67" i="15"/>
  <c r="O66" i="15"/>
  <c r="L66" i="15"/>
  <c r="I66" i="15"/>
  <c r="F66" i="15"/>
  <c r="O65" i="15"/>
  <c r="L65" i="15"/>
  <c r="I65" i="15"/>
  <c r="F65" i="15"/>
  <c r="O64" i="15"/>
  <c r="L64" i="15"/>
  <c r="I64" i="15"/>
  <c r="F64" i="15"/>
  <c r="O63" i="15"/>
  <c r="L63" i="15"/>
  <c r="I63" i="15"/>
  <c r="F63" i="15"/>
  <c r="O62" i="15"/>
  <c r="L62" i="15"/>
  <c r="I62" i="15"/>
  <c r="F62" i="15"/>
  <c r="O61" i="15"/>
  <c r="L61" i="15"/>
  <c r="I61" i="15"/>
  <c r="F61" i="15"/>
  <c r="O60" i="15"/>
  <c r="L60" i="15"/>
  <c r="I60" i="15"/>
  <c r="F60" i="15"/>
  <c r="O59" i="15"/>
  <c r="L59" i="15"/>
  <c r="L58" i="15" s="1"/>
  <c r="I59" i="15"/>
  <c r="F59" i="15"/>
  <c r="F58" i="15" s="1"/>
  <c r="O58" i="15"/>
  <c r="N58" i="15"/>
  <c r="M58" i="15"/>
  <c r="K58" i="15"/>
  <c r="J58" i="15"/>
  <c r="H58" i="15"/>
  <c r="G58" i="15"/>
  <c r="E58" i="15"/>
  <c r="D58" i="15"/>
  <c r="O57" i="15"/>
  <c r="L57" i="15"/>
  <c r="I57" i="15"/>
  <c r="F57" i="15"/>
  <c r="O56" i="15"/>
  <c r="O55" i="15" s="1"/>
  <c r="L56" i="15"/>
  <c r="L55" i="15" s="1"/>
  <c r="I56" i="15"/>
  <c r="I55" i="15" s="1"/>
  <c r="F56" i="15"/>
  <c r="F55" i="15" s="1"/>
  <c r="N55" i="15"/>
  <c r="N54" i="15" s="1"/>
  <c r="M55" i="15"/>
  <c r="M54" i="15" s="1"/>
  <c r="K55" i="15"/>
  <c r="K54" i="15" s="1"/>
  <c r="J55" i="15"/>
  <c r="H55" i="15"/>
  <c r="H54" i="15" s="1"/>
  <c r="G55" i="15"/>
  <c r="E55" i="15"/>
  <c r="E54" i="15" s="1"/>
  <c r="D55" i="15"/>
  <c r="O47" i="15"/>
  <c r="C47" i="15" s="1"/>
  <c r="O46" i="15"/>
  <c r="C46" i="15" s="1"/>
  <c r="N45" i="15"/>
  <c r="M45" i="15"/>
  <c r="L44" i="15"/>
  <c r="L43" i="15" s="1"/>
  <c r="I44" i="15"/>
  <c r="F44" i="15"/>
  <c r="F43" i="15" s="1"/>
  <c r="K43" i="15"/>
  <c r="J43" i="15"/>
  <c r="H43" i="15"/>
  <c r="G43" i="15"/>
  <c r="E43" i="15"/>
  <c r="D43" i="15"/>
  <c r="F42" i="15"/>
  <c r="C42" i="15" s="1"/>
  <c r="E41" i="15"/>
  <c r="D41" i="15"/>
  <c r="L40" i="15"/>
  <c r="C40" i="15" s="1"/>
  <c r="L39" i="15"/>
  <c r="C39" i="15" s="1"/>
  <c r="L38" i="15"/>
  <c r="C38" i="15" s="1"/>
  <c r="L37" i="15"/>
  <c r="C37" i="15" s="1"/>
  <c r="K36" i="15"/>
  <c r="J36" i="15"/>
  <c r="L35" i="15"/>
  <c r="C35" i="15" s="1"/>
  <c r="L34" i="15"/>
  <c r="C34" i="15" s="1"/>
  <c r="K33" i="15"/>
  <c r="J33" i="15"/>
  <c r="L32" i="15"/>
  <c r="K31" i="15"/>
  <c r="J31" i="15"/>
  <c r="L30" i="15"/>
  <c r="C30" i="15" s="1"/>
  <c r="L29" i="15"/>
  <c r="C29" i="15" s="1"/>
  <c r="L28" i="15"/>
  <c r="C28" i="15" s="1"/>
  <c r="K27" i="15"/>
  <c r="J27" i="15"/>
  <c r="F25" i="15"/>
  <c r="C25" i="15" s="1"/>
  <c r="I24" i="15"/>
  <c r="O23" i="15"/>
  <c r="L23" i="15"/>
  <c r="I23" i="15"/>
  <c r="F23" i="15"/>
  <c r="O22" i="15"/>
  <c r="O21" i="15" s="1"/>
  <c r="L22" i="15"/>
  <c r="L21" i="15" s="1"/>
  <c r="L292" i="15" s="1"/>
  <c r="I22" i="15"/>
  <c r="I21" i="15" s="1"/>
  <c r="F22" i="15"/>
  <c r="N21" i="15"/>
  <c r="N292" i="15" s="1"/>
  <c r="N291" i="15" s="1"/>
  <c r="M21" i="15"/>
  <c r="M20" i="15" s="1"/>
  <c r="K21" i="15"/>
  <c r="J21" i="15"/>
  <c r="J292" i="15" s="1"/>
  <c r="H21" i="15"/>
  <c r="G21" i="15"/>
  <c r="E21" i="15"/>
  <c r="D21" i="15"/>
  <c r="D292" i="15" s="1"/>
  <c r="E20" i="15"/>
  <c r="M53" i="15" l="1"/>
  <c r="H53" i="15"/>
  <c r="F54" i="15"/>
  <c r="G76" i="15"/>
  <c r="C90" i="15"/>
  <c r="C91" i="15"/>
  <c r="C123" i="15"/>
  <c r="C250" i="15"/>
  <c r="D270" i="15"/>
  <c r="C183" i="15"/>
  <c r="C219" i="15"/>
  <c r="C229" i="15"/>
  <c r="C93" i="15"/>
  <c r="C249" i="15"/>
  <c r="L69" i="15"/>
  <c r="C114" i="15"/>
  <c r="H195" i="15"/>
  <c r="L246" i="15"/>
  <c r="C157" i="15"/>
  <c r="C161" i="15"/>
  <c r="C162" i="15"/>
  <c r="D187" i="15"/>
  <c r="H187" i="15"/>
  <c r="G270" i="15"/>
  <c r="G269" i="15" s="1"/>
  <c r="M76" i="15"/>
  <c r="C137" i="15"/>
  <c r="O246" i="15"/>
  <c r="I260" i="15"/>
  <c r="O276" i="15"/>
  <c r="G187" i="15"/>
  <c r="K204" i="15"/>
  <c r="K195" i="15" s="1"/>
  <c r="C294" i="15"/>
  <c r="C298" i="15"/>
  <c r="C299" i="15"/>
  <c r="E53" i="15"/>
  <c r="G195" i="15"/>
  <c r="D291" i="15"/>
  <c r="K26" i="15"/>
  <c r="L36" i="15"/>
  <c r="C36" i="15" s="1"/>
  <c r="C71" i="15"/>
  <c r="C73" i="15"/>
  <c r="C74" i="15"/>
  <c r="C79" i="15"/>
  <c r="C111" i="15"/>
  <c r="C171" i="15"/>
  <c r="D204" i="15"/>
  <c r="D195" i="15" s="1"/>
  <c r="C218" i="15"/>
  <c r="O216" i="15"/>
  <c r="O204" i="15" s="1"/>
  <c r="C242" i="15"/>
  <c r="C244" i="15"/>
  <c r="C296" i="15"/>
  <c r="E292" i="15"/>
  <c r="E291" i="15" s="1"/>
  <c r="K292" i="15"/>
  <c r="K291" i="15" s="1"/>
  <c r="C44" i="15"/>
  <c r="C107" i="15"/>
  <c r="C133" i="15"/>
  <c r="I131" i="15"/>
  <c r="C143" i="15"/>
  <c r="D130" i="15"/>
  <c r="C156" i="15"/>
  <c r="O151" i="15"/>
  <c r="C168" i="15"/>
  <c r="C170" i="15"/>
  <c r="E173" i="15"/>
  <c r="C178" i="15"/>
  <c r="D174" i="15"/>
  <c r="D173" i="15" s="1"/>
  <c r="J174" i="15"/>
  <c r="C182" i="15"/>
  <c r="O179" i="15"/>
  <c r="O174" i="15" s="1"/>
  <c r="O173" i="15" s="1"/>
  <c r="O187" i="15"/>
  <c r="F196" i="15"/>
  <c r="C211" i="15"/>
  <c r="C213" i="15"/>
  <c r="M231" i="15"/>
  <c r="C254" i="15"/>
  <c r="E259" i="15"/>
  <c r="C262" i="15"/>
  <c r="O260" i="15"/>
  <c r="H259" i="15"/>
  <c r="N259" i="15"/>
  <c r="N230" i="15" s="1"/>
  <c r="C278" i="15"/>
  <c r="C279" i="15"/>
  <c r="K187" i="15"/>
  <c r="J291" i="15"/>
  <c r="C57" i="15"/>
  <c r="C62" i="15"/>
  <c r="C70" i="15"/>
  <c r="C86" i="15"/>
  <c r="C159" i="15"/>
  <c r="C199" i="15"/>
  <c r="C215" i="15"/>
  <c r="J204" i="15"/>
  <c r="J195" i="15" s="1"/>
  <c r="E231" i="15"/>
  <c r="M292" i="15"/>
  <c r="O45" i="15"/>
  <c r="C45" i="15" s="1"/>
  <c r="G54" i="15"/>
  <c r="G53" i="15" s="1"/>
  <c r="H76" i="15"/>
  <c r="J83" i="15"/>
  <c r="C106" i="15"/>
  <c r="M130" i="15"/>
  <c r="C147" i="15"/>
  <c r="C149" i="15"/>
  <c r="G174" i="15"/>
  <c r="G173" i="15" s="1"/>
  <c r="M174" i="15"/>
  <c r="M173" i="15" s="1"/>
  <c r="I198" i="15"/>
  <c r="C207" i="15"/>
  <c r="O238" i="15"/>
  <c r="G259" i="15"/>
  <c r="K259" i="15"/>
  <c r="K270" i="15"/>
  <c r="K269" i="15" s="1"/>
  <c r="L31" i="15"/>
  <c r="C32" i="15"/>
  <c r="C234" i="15"/>
  <c r="F233" i="15"/>
  <c r="I269" i="15"/>
  <c r="C22" i="15"/>
  <c r="F21" i="15"/>
  <c r="F292" i="15" s="1"/>
  <c r="C23" i="15"/>
  <c r="L27" i="15"/>
  <c r="C27" i="15" s="1"/>
  <c r="I43" i="15"/>
  <c r="C43" i="15" s="1"/>
  <c r="C78" i="15"/>
  <c r="F77" i="15"/>
  <c r="C77" i="15" s="1"/>
  <c r="C110" i="15"/>
  <c r="C118" i="15"/>
  <c r="C139" i="15"/>
  <c r="L136" i="15"/>
  <c r="L144" i="15"/>
  <c r="C145" i="15"/>
  <c r="L198" i="15"/>
  <c r="L196" i="15" s="1"/>
  <c r="C258" i="15"/>
  <c r="D269" i="15"/>
  <c r="F179" i="15"/>
  <c r="F174" i="15" s="1"/>
  <c r="G292" i="15"/>
  <c r="G291" i="15" s="1"/>
  <c r="G20" i="15"/>
  <c r="L33" i="15"/>
  <c r="C33" i="15" s="1"/>
  <c r="F41" i="15"/>
  <c r="C41" i="15" s="1"/>
  <c r="C66" i="15"/>
  <c r="L67" i="15"/>
  <c r="C82" i="15"/>
  <c r="N83" i="15"/>
  <c r="C98" i="15"/>
  <c r="I116" i="15"/>
  <c r="C135" i="15"/>
  <c r="N195" i="15"/>
  <c r="C223" i="15"/>
  <c r="C266" i="15"/>
  <c r="H269" i="15"/>
  <c r="C274" i="15"/>
  <c r="C282" i="15"/>
  <c r="C61" i="15"/>
  <c r="C63" i="15"/>
  <c r="C65" i="15"/>
  <c r="I69" i="15"/>
  <c r="C72" i="15"/>
  <c r="D76" i="15"/>
  <c r="I76" i="15"/>
  <c r="C81" i="15"/>
  <c r="O80" i="15"/>
  <c r="O76" i="15" s="1"/>
  <c r="E83" i="15"/>
  <c r="C85" i="15"/>
  <c r="O84" i="15"/>
  <c r="H83" i="15"/>
  <c r="C92" i="15"/>
  <c r="C99" i="15"/>
  <c r="C105" i="15"/>
  <c r="C109" i="15"/>
  <c r="C115" i="15"/>
  <c r="C119" i="15"/>
  <c r="C138" i="15"/>
  <c r="C153" i="15"/>
  <c r="I151" i="15"/>
  <c r="C158" i="15"/>
  <c r="C169" i="15"/>
  <c r="C172" i="15"/>
  <c r="J187" i="15"/>
  <c r="N187" i="15"/>
  <c r="O205" i="15"/>
  <c r="C220" i="15"/>
  <c r="C222" i="15"/>
  <c r="D231" i="15"/>
  <c r="D230" i="15" s="1"/>
  <c r="H231" i="15"/>
  <c r="H230" i="15" s="1"/>
  <c r="O252" i="15"/>
  <c r="O251" i="15" s="1"/>
  <c r="O264" i="15"/>
  <c r="O259" i="15" s="1"/>
  <c r="O272" i="15"/>
  <c r="O270" i="15" s="1"/>
  <c r="O269" i="15" s="1"/>
  <c r="C280" i="15"/>
  <c r="N76" i="15"/>
  <c r="G83" i="15"/>
  <c r="C87" i="15"/>
  <c r="D83" i="15"/>
  <c r="C97" i="15"/>
  <c r="C101" i="15"/>
  <c r="L103" i="15"/>
  <c r="F116" i="15"/>
  <c r="C117" i="15"/>
  <c r="C121" i="15"/>
  <c r="C125" i="15"/>
  <c r="C127" i="15"/>
  <c r="C134" i="15"/>
  <c r="O131" i="15"/>
  <c r="C146" i="15"/>
  <c r="L173" i="15"/>
  <c r="C190" i="15"/>
  <c r="C202" i="15"/>
  <c r="C208" i="15"/>
  <c r="C210" i="15"/>
  <c r="C224" i="15"/>
  <c r="C225" i="15"/>
  <c r="C226" i="15"/>
  <c r="J230" i="15"/>
  <c r="C237" i="15"/>
  <c r="C241" i="15"/>
  <c r="E230" i="15"/>
  <c r="C257" i="15"/>
  <c r="C267" i="15"/>
  <c r="F281" i="15"/>
  <c r="C281" i="15" s="1"/>
  <c r="O293" i="15"/>
  <c r="L293" i="15"/>
  <c r="L291" i="15" s="1"/>
  <c r="D54" i="15"/>
  <c r="D53" i="15" s="1"/>
  <c r="C60" i="15"/>
  <c r="C64" i="15"/>
  <c r="H292" i="15"/>
  <c r="H291" i="15" s="1"/>
  <c r="M291" i="15"/>
  <c r="J26" i="15"/>
  <c r="J20" i="15" s="1"/>
  <c r="J54" i="15"/>
  <c r="J53" i="15" s="1"/>
  <c r="N53" i="15"/>
  <c r="O54" i="15"/>
  <c r="I67" i="15"/>
  <c r="O69" i="15"/>
  <c r="O67" i="15" s="1"/>
  <c r="L80" i="15"/>
  <c r="L76" i="15" s="1"/>
  <c r="M83" i="15"/>
  <c r="L84" i="15"/>
  <c r="C88" i="15"/>
  <c r="C94" i="15"/>
  <c r="I95" i="15"/>
  <c r="C100" i="15"/>
  <c r="C102" i="15"/>
  <c r="O103" i="15"/>
  <c r="C113" i="15"/>
  <c r="C120" i="15"/>
  <c r="L122" i="15"/>
  <c r="J130" i="15"/>
  <c r="J75" i="15" s="1"/>
  <c r="N130" i="15"/>
  <c r="O141" i="15"/>
  <c r="O165" i="15"/>
  <c r="C186" i="15"/>
  <c r="C201" i="15"/>
  <c r="C212" i="15"/>
  <c r="C214" i="15"/>
  <c r="K231" i="15"/>
  <c r="K230" i="15" s="1"/>
  <c r="C243" i="15"/>
  <c r="C245" i="15"/>
  <c r="L252" i="15"/>
  <c r="L251" i="15" s="1"/>
  <c r="C256" i="15"/>
  <c r="L264" i="15"/>
  <c r="L259" i="15" s="1"/>
  <c r="M269" i="15"/>
  <c r="L272" i="15"/>
  <c r="C295" i="15"/>
  <c r="C31" i="15"/>
  <c r="K20" i="15"/>
  <c r="K53" i="15"/>
  <c r="O292" i="15"/>
  <c r="L54" i="15"/>
  <c r="L53" i="15" s="1"/>
  <c r="C142" i="15"/>
  <c r="F141" i="15"/>
  <c r="I184" i="15"/>
  <c r="C184" i="15" s="1"/>
  <c r="C185" i="15"/>
  <c r="I188" i="15"/>
  <c r="C188" i="15" s="1"/>
  <c r="C189" i="15"/>
  <c r="I192" i="15"/>
  <c r="I191" i="15" s="1"/>
  <c r="C193" i="15"/>
  <c r="C209" i="15"/>
  <c r="I205" i="15"/>
  <c r="H194" i="15"/>
  <c r="C301" i="15"/>
  <c r="N20" i="15"/>
  <c r="C55" i="15"/>
  <c r="C59" i="15"/>
  <c r="F80" i="15"/>
  <c r="F76" i="15" s="1"/>
  <c r="F84" i="15"/>
  <c r="C96" i="15"/>
  <c r="C108" i="15"/>
  <c r="I112" i="15"/>
  <c r="O116" i="15"/>
  <c r="C116" i="15" s="1"/>
  <c r="C124" i="15"/>
  <c r="C128" i="15"/>
  <c r="C129" i="15"/>
  <c r="L131" i="15"/>
  <c r="I136" i="15"/>
  <c r="C140" i="15"/>
  <c r="I144" i="15"/>
  <c r="C148" i="15"/>
  <c r="F151" i="15"/>
  <c r="C152" i="15"/>
  <c r="C164" i="15"/>
  <c r="J173" i="15"/>
  <c r="C181" i="15"/>
  <c r="I179" i="15"/>
  <c r="C268" i="15"/>
  <c r="I264" i="15"/>
  <c r="C56" i="15"/>
  <c r="I58" i="15"/>
  <c r="I54" i="15" s="1"/>
  <c r="C68" i="15"/>
  <c r="F69" i="15"/>
  <c r="F89" i="15"/>
  <c r="C89" i="15" s="1"/>
  <c r="C104" i="15"/>
  <c r="F112" i="15"/>
  <c r="I122" i="15"/>
  <c r="C126" i="15"/>
  <c r="E130" i="15"/>
  <c r="E75" i="15" s="1"/>
  <c r="C150" i="15"/>
  <c r="C154" i="15"/>
  <c r="C155" i="15"/>
  <c r="C166" i="15"/>
  <c r="F165" i="15"/>
  <c r="C167" i="15"/>
  <c r="K174" i="15"/>
  <c r="K173" i="15" s="1"/>
  <c r="C261" i="15"/>
  <c r="F260" i="15"/>
  <c r="H20" i="15"/>
  <c r="C21" i="15"/>
  <c r="L95" i="15"/>
  <c r="C95" i="15" s="1"/>
  <c r="O112" i="15"/>
  <c r="G130" i="15"/>
  <c r="K130" i="15"/>
  <c r="K75" i="15" s="1"/>
  <c r="F131" i="15"/>
  <c r="C132" i="15"/>
  <c r="F136" i="15"/>
  <c r="O136" i="15"/>
  <c r="F144" i="15"/>
  <c r="O144" i="15"/>
  <c r="L151" i="15"/>
  <c r="F160" i="15"/>
  <c r="C160" i="15" s="1"/>
  <c r="N173" i="15"/>
  <c r="C177" i="15"/>
  <c r="I175" i="15"/>
  <c r="F191" i="15"/>
  <c r="C191" i="15" s="1"/>
  <c r="O196" i="15"/>
  <c r="C232" i="15"/>
  <c r="F231" i="15"/>
  <c r="C253" i="15"/>
  <c r="F252" i="15"/>
  <c r="C176" i="15"/>
  <c r="C180" i="15"/>
  <c r="C200" i="15"/>
  <c r="L205" i="15"/>
  <c r="L216" i="15"/>
  <c r="C233" i="15"/>
  <c r="I235" i="15"/>
  <c r="C235" i="15" s="1"/>
  <c r="C236" i="15"/>
  <c r="C255" i="15"/>
  <c r="C263" i="15"/>
  <c r="E270" i="15"/>
  <c r="E269" i="15" s="1"/>
  <c r="C273" i="15"/>
  <c r="F272" i="15"/>
  <c r="L276" i="15"/>
  <c r="C288" i="15"/>
  <c r="I286" i="15"/>
  <c r="C300" i="15"/>
  <c r="I196" i="15"/>
  <c r="C197" i="15"/>
  <c r="E204" i="15"/>
  <c r="E195" i="15" s="1"/>
  <c r="C206" i="15"/>
  <c r="F205" i="15"/>
  <c r="O231" i="15"/>
  <c r="L231" i="15"/>
  <c r="C248" i="15"/>
  <c r="I246" i="15"/>
  <c r="C246" i="15" s="1"/>
  <c r="M259" i="15"/>
  <c r="M230" i="15" s="1"/>
  <c r="C265" i="15"/>
  <c r="F264" i="15"/>
  <c r="C275" i="15"/>
  <c r="C285" i="15"/>
  <c r="F284" i="15"/>
  <c r="K194" i="15"/>
  <c r="C198" i="15"/>
  <c r="F216" i="15"/>
  <c r="I216" i="15"/>
  <c r="C217" i="15"/>
  <c r="C221" i="15"/>
  <c r="I227" i="15"/>
  <c r="C227" i="15" s="1"/>
  <c r="C228" i="15"/>
  <c r="G231" i="15"/>
  <c r="G230" i="15" s="1"/>
  <c r="C240" i="15"/>
  <c r="I238" i="15"/>
  <c r="I252" i="15"/>
  <c r="I251" i="15" s="1"/>
  <c r="C277" i="15"/>
  <c r="F276" i="15"/>
  <c r="C297" i="15"/>
  <c r="F293" i="15"/>
  <c r="C239" i="15"/>
  <c r="C247" i="15"/>
  <c r="C271" i="15"/>
  <c r="C287" i="15"/>
  <c r="C122" i="15" l="1"/>
  <c r="I259" i="15"/>
  <c r="M75" i="15"/>
  <c r="M52" i="15" s="1"/>
  <c r="C276" i="15"/>
  <c r="E52" i="15"/>
  <c r="C179" i="15"/>
  <c r="C103" i="15"/>
  <c r="H75" i="15"/>
  <c r="H52" i="15" s="1"/>
  <c r="H51" i="15" s="1"/>
  <c r="H50" i="15" s="1"/>
  <c r="E194" i="15"/>
  <c r="E51" i="15" s="1"/>
  <c r="E290" i="15" s="1"/>
  <c r="G75" i="15"/>
  <c r="G52" i="15" s="1"/>
  <c r="J194" i="15"/>
  <c r="O53" i="15"/>
  <c r="M289" i="15"/>
  <c r="C238" i="15"/>
  <c r="C216" i="15"/>
  <c r="C196" i="15"/>
  <c r="L270" i="15"/>
  <c r="L269" i="15" s="1"/>
  <c r="O130" i="15"/>
  <c r="K289" i="15"/>
  <c r="C165" i="15"/>
  <c r="C151" i="15"/>
  <c r="I130" i="15"/>
  <c r="O20" i="15"/>
  <c r="D194" i="15"/>
  <c r="C293" i="15"/>
  <c r="O291" i="15"/>
  <c r="D75" i="15"/>
  <c r="D52" i="15" s="1"/>
  <c r="N194" i="15"/>
  <c r="J289" i="15"/>
  <c r="J52" i="15"/>
  <c r="J51" i="15" s="1"/>
  <c r="J50" i="15" s="1"/>
  <c r="C264" i="15"/>
  <c r="O230" i="15"/>
  <c r="C272" i="15"/>
  <c r="C192" i="15"/>
  <c r="I83" i="15"/>
  <c r="C80" i="15"/>
  <c r="I20" i="15"/>
  <c r="N75" i="15"/>
  <c r="O83" i="15"/>
  <c r="O75" i="15" s="1"/>
  <c r="L83" i="15"/>
  <c r="E289" i="15"/>
  <c r="L204" i="15"/>
  <c r="L195" i="15" s="1"/>
  <c r="F291" i="15"/>
  <c r="C141" i="15"/>
  <c r="L26" i="15"/>
  <c r="L20" i="15" s="1"/>
  <c r="I53" i="15"/>
  <c r="C54" i="15"/>
  <c r="C252" i="15"/>
  <c r="F251" i="15"/>
  <c r="C251" i="15" s="1"/>
  <c r="F173" i="15"/>
  <c r="K52" i="15"/>
  <c r="K51" i="15" s="1"/>
  <c r="C284" i="15"/>
  <c r="F283" i="15"/>
  <c r="C283" i="15" s="1"/>
  <c r="L230" i="15"/>
  <c r="C205" i="15"/>
  <c r="F204" i="15"/>
  <c r="I231" i="15"/>
  <c r="I230" i="15" s="1"/>
  <c r="G194" i="15"/>
  <c r="F187" i="15"/>
  <c r="C144" i="15"/>
  <c r="F130" i="15"/>
  <c r="C131" i="15"/>
  <c r="L130" i="15"/>
  <c r="L75" i="15" s="1"/>
  <c r="C84" i="15"/>
  <c r="F83" i="15"/>
  <c r="M194" i="15"/>
  <c r="M51" i="15" s="1"/>
  <c r="I187" i="15"/>
  <c r="I292" i="15"/>
  <c r="J290" i="15"/>
  <c r="O195" i="15"/>
  <c r="C286" i="15"/>
  <c r="C260" i="15"/>
  <c r="F259" i="15"/>
  <c r="C259" i="15" s="1"/>
  <c r="C69" i="15"/>
  <c r="F67" i="15"/>
  <c r="C58" i="15"/>
  <c r="F270" i="15"/>
  <c r="I174" i="15"/>
  <c r="I173" i="15" s="1"/>
  <c r="C175" i="15"/>
  <c r="C136" i="15"/>
  <c r="C112" i="15"/>
  <c r="C76" i="15"/>
  <c r="I204" i="15"/>
  <c r="I195" i="15" s="1"/>
  <c r="H289" i="15" l="1"/>
  <c r="G289" i="15"/>
  <c r="I75" i="15"/>
  <c r="I289" i="15" s="1"/>
  <c r="D51" i="15"/>
  <c r="D24" i="15" s="1"/>
  <c r="G51" i="15"/>
  <c r="H290" i="15"/>
  <c r="E50" i="15"/>
  <c r="L194" i="15"/>
  <c r="O52" i="15"/>
  <c r="C83" i="15"/>
  <c r="D289" i="15"/>
  <c r="C26" i="15"/>
  <c r="I194" i="15"/>
  <c r="N289" i="15"/>
  <c r="N52" i="15"/>
  <c r="N51" i="15" s="1"/>
  <c r="F75" i="15"/>
  <c r="C231" i="15"/>
  <c r="L52" i="15"/>
  <c r="L51" i="15" s="1"/>
  <c r="L289" i="15"/>
  <c r="M50" i="15"/>
  <c r="M290" i="15"/>
  <c r="G290" i="15"/>
  <c r="G50" i="15"/>
  <c r="F269" i="15"/>
  <c r="C270" i="15"/>
  <c r="C204" i="15"/>
  <c r="F195" i="15"/>
  <c r="C67" i="15"/>
  <c r="F53" i="15"/>
  <c r="K50" i="15"/>
  <c r="K290" i="15"/>
  <c r="C174" i="15"/>
  <c r="O194" i="15"/>
  <c r="O51" i="15" s="1"/>
  <c r="O289" i="15"/>
  <c r="C130" i="15"/>
  <c r="I291" i="15"/>
  <c r="C291" i="15" s="1"/>
  <c r="C292" i="15"/>
  <c r="I52" i="15"/>
  <c r="F230" i="15"/>
  <c r="C230" i="15" s="1"/>
  <c r="C187" i="15"/>
  <c r="C173" i="15"/>
  <c r="D50" i="15" l="1"/>
  <c r="D290" i="15"/>
  <c r="F24" i="15"/>
  <c r="F20" i="15" s="1"/>
  <c r="C20" i="15" s="1"/>
  <c r="D20" i="15"/>
  <c r="C75" i="15"/>
  <c r="I51" i="15"/>
  <c r="I290" i="15" s="1"/>
  <c r="N50" i="15"/>
  <c r="N290" i="15"/>
  <c r="O50" i="15"/>
  <c r="O290" i="15"/>
  <c r="C24" i="15"/>
  <c r="C269" i="15"/>
  <c r="F289" i="15"/>
  <c r="C289" i="15" s="1"/>
  <c r="F194" i="15"/>
  <c r="C194" i="15" s="1"/>
  <c r="C195" i="15"/>
  <c r="C53" i="15"/>
  <c r="F52" i="15"/>
  <c r="L50" i="15"/>
  <c r="L290" i="15"/>
  <c r="I50" i="15" l="1"/>
  <c r="C52" i="15"/>
  <c r="F51" i="15"/>
  <c r="F290" i="15" l="1"/>
  <c r="C290" i="15" s="1"/>
  <c r="F50" i="15"/>
  <c r="C50" i="15" s="1"/>
  <c r="C51" i="15"/>
  <c r="O301" i="14" l="1"/>
  <c r="L301" i="14"/>
  <c r="I301" i="14"/>
  <c r="F301" i="14"/>
  <c r="O300" i="14"/>
  <c r="L300" i="14"/>
  <c r="I300" i="14"/>
  <c r="F300" i="14"/>
  <c r="O299" i="14"/>
  <c r="L299" i="14"/>
  <c r="I299" i="14"/>
  <c r="F299" i="14"/>
  <c r="O298" i="14"/>
  <c r="L298" i="14"/>
  <c r="I298" i="14"/>
  <c r="F298" i="14"/>
  <c r="O297" i="14"/>
  <c r="L297" i="14"/>
  <c r="I297" i="14"/>
  <c r="F297" i="14"/>
  <c r="O296" i="14"/>
  <c r="L296" i="14"/>
  <c r="I296" i="14"/>
  <c r="F296" i="14"/>
  <c r="O295" i="14"/>
  <c r="L295" i="14"/>
  <c r="I295" i="14"/>
  <c r="F295" i="14"/>
  <c r="O294" i="14"/>
  <c r="L294" i="14"/>
  <c r="L293" i="14" s="1"/>
  <c r="I294" i="14"/>
  <c r="F294" i="14"/>
  <c r="O293" i="14"/>
  <c r="N293" i="14"/>
  <c r="M293" i="14"/>
  <c r="K293" i="14"/>
  <c r="J293" i="14"/>
  <c r="H293" i="14"/>
  <c r="G293" i="14"/>
  <c r="E293" i="14"/>
  <c r="D293" i="14"/>
  <c r="O288" i="14"/>
  <c r="L288" i="14"/>
  <c r="I288" i="14"/>
  <c r="F288" i="14"/>
  <c r="O287" i="14"/>
  <c r="O286" i="14" s="1"/>
  <c r="L287" i="14"/>
  <c r="L286" i="14" s="1"/>
  <c r="I287" i="14"/>
  <c r="F287" i="14"/>
  <c r="N286" i="14"/>
  <c r="M286" i="14"/>
  <c r="K286" i="14"/>
  <c r="J286" i="14"/>
  <c r="H286" i="14"/>
  <c r="G286" i="14"/>
  <c r="F286" i="14"/>
  <c r="E286" i="14"/>
  <c r="D286" i="14"/>
  <c r="O285" i="14"/>
  <c r="O284" i="14" s="1"/>
  <c r="O283" i="14" s="1"/>
  <c r="L285" i="14"/>
  <c r="L284" i="14" s="1"/>
  <c r="L283" i="14" s="1"/>
  <c r="I285" i="14"/>
  <c r="I284" i="14" s="1"/>
  <c r="I283" i="14" s="1"/>
  <c r="F285" i="14"/>
  <c r="F284" i="14" s="1"/>
  <c r="N284" i="14"/>
  <c r="N283" i="14" s="1"/>
  <c r="M284" i="14"/>
  <c r="M283" i="14" s="1"/>
  <c r="K284" i="14"/>
  <c r="K283" i="14" s="1"/>
  <c r="J284" i="14"/>
  <c r="J283" i="14" s="1"/>
  <c r="H284" i="14"/>
  <c r="H283" i="14" s="1"/>
  <c r="G284" i="14"/>
  <c r="G283" i="14" s="1"/>
  <c r="E284" i="14"/>
  <c r="E283" i="14" s="1"/>
  <c r="D284" i="14"/>
  <c r="D283" i="14" s="1"/>
  <c r="O282" i="14"/>
  <c r="L282" i="14"/>
  <c r="L281" i="14" s="1"/>
  <c r="I282" i="14"/>
  <c r="I281" i="14" s="1"/>
  <c r="F282" i="14"/>
  <c r="F281" i="14" s="1"/>
  <c r="O281" i="14"/>
  <c r="N281" i="14"/>
  <c r="M281" i="14"/>
  <c r="K281" i="14"/>
  <c r="J281" i="14"/>
  <c r="H281" i="14"/>
  <c r="G281" i="14"/>
  <c r="E281" i="14"/>
  <c r="D281" i="14"/>
  <c r="O280" i="14"/>
  <c r="L280" i="14"/>
  <c r="I280" i="14"/>
  <c r="F280" i="14"/>
  <c r="O279" i="14"/>
  <c r="L279" i="14"/>
  <c r="I279" i="14"/>
  <c r="F279" i="14"/>
  <c r="O278" i="14"/>
  <c r="L278" i="14"/>
  <c r="I278" i="14"/>
  <c r="F278" i="14"/>
  <c r="O277" i="14"/>
  <c r="O276" i="14" s="1"/>
  <c r="L277" i="14"/>
  <c r="I277" i="14"/>
  <c r="I276" i="14" s="1"/>
  <c r="F277" i="14"/>
  <c r="N276" i="14"/>
  <c r="M276" i="14"/>
  <c r="K276" i="14"/>
  <c r="J276" i="14"/>
  <c r="H276" i="14"/>
  <c r="G276" i="14"/>
  <c r="F276" i="14"/>
  <c r="E276" i="14"/>
  <c r="D276" i="14"/>
  <c r="O275" i="14"/>
  <c r="L275" i="14"/>
  <c r="I275" i="14"/>
  <c r="F275" i="14"/>
  <c r="O274" i="14"/>
  <c r="L274" i="14"/>
  <c r="I274" i="14"/>
  <c r="F274" i="14"/>
  <c r="O273" i="14"/>
  <c r="O272" i="14" s="1"/>
  <c r="L273" i="14"/>
  <c r="L272" i="14" s="1"/>
  <c r="I273" i="14"/>
  <c r="I272" i="14" s="1"/>
  <c r="F273" i="14"/>
  <c r="N272" i="14"/>
  <c r="N270" i="14" s="1"/>
  <c r="N269" i="14" s="1"/>
  <c r="M272" i="14"/>
  <c r="K272" i="14"/>
  <c r="J272" i="14"/>
  <c r="H272" i="14"/>
  <c r="H270" i="14" s="1"/>
  <c r="G272" i="14"/>
  <c r="F272" i="14"/>
  <c r="E272" i="14"/>
  <c r="D272" i="14"/>
  <c r="D270" i="14" s="1"/>
  <c r="D269" i="14" s="1"/>
  <c r="O271" i="14"/>
  <c r="L271" i="14"/>
  <c r="I271" i="14"/>
  <c r="F271" i="14"/>
  <c r="F270" i="14" s="1"/>
  <c r="O268" i="14"/>
  <c r="L268" i="14"/>
  <c r="I268" i="14"/>
  <c r="F268" i="14"/>
  <c r="O267" i="14"/>
  <c r="L267" i="14"/>
  <c r="I267" i="14"/>
  <c r="F267" i="14"/>
  <c r="O266" i="14"/>
  <c r="L266" i="14"/>
  <c r="I266" i="14"/>
  <c r="F266" i="14"/>
  <c r="O265" i="14"/>
  <c r="O264" i="14" s="1"/>
  <c r="L265" i="14"/>
  <c r="L264" i="14" s="1"/>
  <c r="I265" i="14"/>
  <c r="I264" i="14" s="1"/>
  <c r="F265" i="14"/>
  <c r="N264" i="14"/>
  <c r="M264" i="14"/>
  <c r="K264" i="14"/>
  <c r="J264" i="14"/>
  <c r="H264" i="14"/>
  <c r="G264" i="14"/>
  <c r="E264" i="14"/>
  <c r="D264" i="14"/>
  <c r="O263" i="14"/>
  <c r="L263" i="14"/>
  <c r="I263" i="14"/>
  <c r="F263" i="14"/>
  <c r="O262" i="14"/>
  <c r="L262" i="14"/>
  <c r="I262" i="14"/>
  <c r="F262" i="14"/>
  <c r="O261" i="14"/>
  <c r="O260" i="14" s="1"/>
  <c r="O259" i="14" s="1"/>
  <c r="L261" i="14"/>
  <c r="I261" i="14"/>
  <c r="I260" i="14" s="1"/>
  <c r="I259" i="14" s="1"/>
  <c r="F261" i="14"/>
  <c r="F260" i="14" s="1"/>
  <c r="N260" i="14"/>
  <c r="N259" i="14" s="1"/>
  <c r="M260" i="14"/>
  <c r="K260" i="14"/>
  <c r="K259" i="14" s="1"/>
  <c r="J260" i="14"/>
  <c r="J259" i="14" s="1"/>
  <c r="H260" i="14"/>
  <c r="G260" i="14"/>
  <c r="E260" i="14"/>
  <c r="D260" i="14"/>
  <c r="O258" i="14"/>
  <c r="L258" i="14"/>
  <c r="I258" i="14"/>
  <c r="F258" i="14"/>
  <c r="O257" i="14"/>
  <c r="L257" i="14"/>
  <c r="I257" i="14"/>
  <c r="F257" i="14"/>
  <c r="O256" i="14"/>
  <c r="L256" i="14"/>
  <c r="I256" i="14"/>
  <c r="F256" i="14"/>
  <c r="O255" i="14"/>
  <c r="L255" i="14"/>
  <c r="I255" i="14"/>
  <c r="F255" i="14"/>
  <c r="O254" i="14"/>
  <c r="L254" i="14"/>
  <c r="I254" i="14"/>
  <c r="F254" i="14"/>
  <c r="O253" i="14"/>
  <c r="O252" i="14" s="1"/>
  <c r="L253" i="14"/>
  <c r="I253" i="14"/>
  <c r="F253" i="14"/>
  <c r="N252" i="14"/>
  <c r="M252" i="14"/>
  <c r="K252" i="14"/>
  <c r="J252" i="14"/>
  <c r="H252" i="14"/>
  <c r="H251" i="14" s="1"/>
  <c r="G252" i="14"/>
  <c r="G251" i="14" s="1"/>
  <c r="E252" i="14"/>
  <c r="E251" i="14" s="1"/>
  <c r="D252" i="14"/>
  <c r="D251" i="14" s="1"/>
  <c r="N251" i="14"/>
  <c r="M251" i="14"/>
  <c r="K251" i="14"/>
  <c r="J251" i="14"/>
  <c r="O250" i="14"/>
  <c r="L250" i="14"/>
  <c r="I250" i="14"/>
  <c r="F250" i="14"/>
  <c r="O249" i="14"/>
  <c r="L249" i="14"/>
  <c r="I249" i="14"/>
  <c r="F249" i="14"/>
  <c r="O248" i="14"/>
  <c r="L248" i="14"/>
  <c r="I248" i="14"/>
  <c r="F248" i="14"/>
  <c r="O247" i="14"/>
  <c r="L247" i="14"/>
  <c r="I247" i="14"/>
  <c r="F247" i="14"/>
  <c r="N246" i="14"/>
  <c r="M246" i="14"/>
  <c r="K246" i="14"/>
  <c r="J246" i="14"/>
  <c r="H246" i="14"/>
  <c r="G246" i="14"/>
  <c r="E246" i="14"/>
  <c r="D246" i="14"/>
  <c r="O245" i="14"/>
  <c r="L245" i="14"/>
  <c r="I245" i="14"/>
  <c r="F245" i="14"/>
  <c r="O244" i="14"/>
  <c r="L244" i="14"/>
  <c r="I244" i="14"/>
  <c r="F244" i="14"/>
  <c r="O243" i="14"/>
  <c r="L243" i="14"/>
  <c r="I243" i="14"/>
  <c r="F243" i="14"/>
  <c r="O242" i="14"/>
  <c r="L242" i="14"/>
  <c r="I242" i="14"/>
  <c r="F242" i="14"/>
  <c r="O241" i="14"/>
  <c r="L241" i="14"/>
  <c r="I241" i="14"/>
  <c r="F241" i="14"/>
  <c r="O240" i="14"/>
  <c r="L240" i="14"/>
  <c r="I240" i="14"/>
  <c r="F240" i="14"/>
  <c r="O239" i="14"/>
  <c r="L239" i="14"/>
  <c r="I239" i="14"/>
  <c r="F239" i="14"/>
  <c r="F238" i="14" s="1"/>
  <c r="N238" i="14"/>
  <c r="M238" i="14"/>
  <c r="K238" i="14"/>
  <c r="J238" i="14"/>
  <c r="H238" i="14"/>
  <c r="G238" i="14"/>
  <c r="E238" i="14"/>
  <c r="D238" i="14"/>
  <c r="O237" i="14"/>
  <c r="L237" i="14"/>
  <c r="I237" i="14"/>
  <c r="F237" i="14"/>
  <c r="O236" i="14"/>
  <c r="L236" i="14"/>
  <c r="I236" i="14"/>
  <c r="I235" i="14" s="1"/>
  <c r="F236" i="14"/>
  <c r="N235" i="14"/>
  <c r="M235" i="14"/>
  <c r="K235" i="14"/>
  <c r="J235" i="14"/>
  <c r="H235" i="14"/>
  <c r="G235" i="14"/>
  <c r="E235" i="14"/>
  <c r="D235" i="14"/>
  <c r="O234" i="14"/>
  <c r="L234" i="14"/>
  <c r="I234" i="14"/>
  <c r="I233" i="14" s="1"/>
  <c r="F234" i="14"/>
  <c r="F233" i="14" s="1"/>
  <c r="O233" i="14"/>
  <c r="N233" i="14"/>
  <c r="M233" i="14"/>
  <c r="K233" i="14"/>
  <c r="K231" i="14" s="1"/>
  <c r="J233" i="14"/>
  <c r="H233" i="14"/>
  <c r="G233" i="14"/>
  <c r="E233" i="14"/>
  <c r="D233" i="14"/>
  <c r="O232" i="14"/>
  <c r="L232" i="14"/>
  <c r="I232" i="14"/>
  <c r="F232" i="14"/>
  <c r="O229" i="14"/>
  <c r="L229" i="14"/>
  <c r="I229" i="14"/>
  <c r="F229" i="14"/>
  <c r="O228" i="14"/>
  <c r="O227" i="14" s="1"/>
  <c r="L228" i="14"/>
  <c r="L227" i="14" s="1"/>
  <c r="I228" i="14"/>
  <c r="I227" i="14" s="1"/>
  <c r="F228" i="14"/>
  <c r="N227" i="14"/>
  <c r="M227" i="14"/>
  <c r="K227" i="14"/>
  <c r="J227" i="14"/>
  <c r="H227" i="14"/>
  <c r="G227" i="14"/>
  <c r="E227" i="14"/>
  <c r="D227" i="14"/>
  <c r="O226" i="14"/>
  <c r="L226" i="14"/>
  <c r="I226" i="14"/>
  <c r="E226" i="14"/>
  <c r="F226" i="14" s="1"/>
  <c r="O225" i="14"/>
  <c r="L225" i="14"/>
  <c r="I225" i="14"/>
  <c r="F225" i="14"/>
  <c r="E225" i="14"/>
  <c r="O224" i="14"/>
  <c r="L224" i="14"/>
  <c r="I224" i="14"/>
  <c r="F224" i="14"/>
  <c r="O223" i="14"/>
  <c r="L223" i="14"/>
  <c r="I223" i="14"/>
  <c r="F223" i="14"/>
  <c r="O222" i="14"/>
  <c r="L222" i="14"/>
  <c r="I222" i="14"/>
  <c r="F222" i="14"/>
  <c r="O221" i="14"/>
  <c r="L221" i="14"/>
  <c r="I221" i="14"/>
  <c r="F221" i="14"/>
  <c r="O220" i="14"/>
  <c r="L220" i="14"/>
  <c r="I220" i="14"/>
  <c r="F220" i="14"/>
  <c r="O219" i="14"/>
  <c r="L219" i="14"/>
  <c r="I219" i="14"/>
  <c r="F219" i="14"/>
  <c r="O218" i="14"/>
  <c r="L218" i="14"/>
  <c r="I218" i="14"/>
  <c r="F218" i="14"/>
  <c r="O217" i="14"/>
  <c r="L217" i="14"/>
  <c r="I217" i="14"/>
  <c r="F217" i="14"/>
  <c r="N216" i="14"/>
  <c r="M216" i="14"/>
  <c r="K216" i="14"/>
  <c r="J216" i="14"/>
  <c r="H216" i="14"/>
  <c r="G216" i="14"/>
  <c r="E216" i="14"/>
  <c r="D216" i="14"/>
  <c r="O215" i="14"/>
  <c r="L215" i="14"/>
  <c r="I215" i="14"/>
  <c r="F215" i="14"/>
  <c r="O214" i="14"/>
  <c r="L214" i="14"/>
  <c r="I214" i="14"/>
  <c r="F214" i="14"/>
  <c r="O213" i="14"/>
  <c r="L213" i="14"/>
  <c r="I213" i="14"/>
  <c r="F213" i="14"/>
  <c r="O212" i="14"/>
  <c r="L212" i="14"/>
  <c r="I212" i="14"/>
  <c r="F212" i="14"/>
  <c r="O211" i="14"/>
  <c r="L211" i="14"/>
  <c r="I211" i="14"/>
  <c r="F211" i="14"/>
  <c r="O210" i="14"/>
  <c r="L210" i="14"/>
  <c r="I210" i="14"/>
  <c r="F210" i="14"/>
  <c r="O209" i="14"/>
  <c r="L209" i="14"/>
  <c r="I209" i="14"/>
  <c r="F209" i="14"/>
  <c r="O208" i="14"/>
  <c r="L208" i="14"/>
  <c r="I208" i="14"/>
  <c r="F208" i="14"/>
  <c r="O207" i="14"/>
  <c r="L207" i="14"/>
  <c r="I207" i="14"/>
  <c r="F207" i="14"/>
  <c r="O206" i="14"/>
  <c r="L206" i="14"/>
  <c r="L205" i="14" s="1"/>
  <c r="I206" i="14"/>
  <c r="F206" i="14"/>
  <c r="N205" i="14"/>
  <c r="M205" i="14"/>
  <c r="M204" i="14" s="1"/>
  <c r="K205" i="14"/>
  <c r="J205" i="14"/>
  <c r="H205" i="14"/>
  <c r="G205" i="14"/>
  <c r="E205" i="14"/>
  <c r="D205" i="14"/>
  <c r="D204" i="14" s="1"/>
  <c r="N204" i="14"/>
  <c r="O203" i="14"/>
  <c r="L203" i="14"/>
  <c r="I203" i="14"/>
  <c r="F203" i="14"/>
  <c r="O202" i="14"/>
  <c r="L202" i="14"/>
  <c r="I202" i="14"/>
  <c r="F202" i="14"/>
  <c r="O201" i="14"/>
  <c r="L201" i="14"/>
  <c r="I201" i="14"/>
  <c r="F201" i="14"/>
  <c r="O200" i="14"/>
  <c r="L200" i="14"/>
  <c r="I200" i="14"/>
  <c r="F200" i="14"/>
  <c r="O199" i="14"/>
  <c r="O198" i="14" s="1"/>
  <c r="L199" i="14"/>
  <c r="I199" i="14"/>
  <c r="F199" i="14"/>
  <c r="F198" i="14" s="1"/>
  <c r="N198" i="14"/>
  <c r="M198" i="14"/>
  <c r="M196" i="14" s="1"/>
  <c r="K198" i="14"/>
  <c r="J198" i="14"/>
  <c r="H198" i="14"/>
  <c r="H196" i="14" s="1"/>
  <c r="G198" i="14"/>
  <c r="G196" i="14" s="1"/>
  <c r="E198" i="14"/>
  <c r="E196" i="14" s="1"/>
  <c r="D198" i="14"/>
  <c r="D196" i="14" s="1"/>
  <c r="O197" i="14"/>
  <c r="L197" i="14"/>
  <c r="I197" i="14"/>
  <c r="F197" i="14"/>
  <c r="N196" i="14"/>
  <c r="K196" i="14"/>
  <c r="J196" i="14"/>
  <c r="O193" i="14"/>
  <c r="O192" i="14" s="1"/>
  <c r="O191" i="14" s="1"/>
  <c r="L193" i="14"/>
  <c r="L192" i="14" s="1"/>
  <c r="L191" i="14" s="1"/>
  <c r="I193" i="14"/>
  <c r="I192" i="14" s="1"/>
  <c r="I191" i="14" s="1"/>
  <c r="F193" i="14"/>
  <c r="N192" i="14"/>
  <c r="N191" i="14" s="1"/>
  <c r="M192" i="14"/>
  <c r="M191" i="14" s="1"/>
  <c r="K192" i="14"/>
  <c r="K191" i="14" s="1"/>
  <c r="J192" i="14"/>
  <c r="H192" i="14"/>
  <c r="H191" i="14" s="1"/>
  <c r="G192" i="14"/>
  <c r="G191" i="14" s="1"/>
  <c r="F192" i="14"/>
  <c r="F191" i="14" s="1"/>
  <c r="E192" i="14"/>
  <c r="D192" i="14"/>
  <c r="D191" i="14" s="1"/>
  <c r="J191" i="14"/>
  <c r="E191" i="14"/>
  <c r="O190" i="14"/>
  <c r="L190" i="14"/>
  <c r="I190" i="14"/>
  <c r="F190" i="14"/>
  <c r="O189" i="14"/>
  <c r="O188" i="14" s="1"/>
  <c r="L189" i="14"/>
  <c r="L188" i="14" s="1"/>
  <c r="I189" i="14"/>
  <c r="I188" i="14" s="1"/>
  <c r="F189" i="14"/>
  <c r="N188" i="14"/>
  <c r="N187" i="14" s="1"/>
  <c r="M188" i="14"/>
  <c r="K188" i="14"/>
  <c r="J188" i="14"/>
  <c r="J187" i="14" s="1"/>
  <c r="H188" i="14"/>
  <c r="G188" i="14"/>
  <c r="F188" i="14"/>
  <c r="E188" i="14"/>
  <c r="D188" i="14"/>
  <c r="O186" i="14"/>
  <c r="L186" i="14"/>
  <c r="I186" i="14"/>
  <c r="F186" i="14"/>
  <c r="O185" i="14"/>
  <c r="O184" i="14" s="1"/>
  <c r="L185" i="14"/>
  <c r="L184" i="14" s="1"/>
  <c r="I185" i="14"/>
  <c r="I184" i="14" s="1"/>
  <c r="F185" i="14"/>
  <c r="N184" i="14"/>
  <c r="M184" i="14"/>
  <c r="K184" i="14"/>
  <c r="J184" i="14"/>
  <c r="H184" i="14"/>
  <c r="G184" i="14"/>
  <c r="F184" i="14"/>
  <c r="E184" i="14"/>
  <c r="D184" i="14"/>
  <c r="O183" i="14"/>
  <c r="L183" i="14"/>
  <c r="I183" i="14"/>
  <c r="F183" i="14"/>
  <c r="O182" i="14"/>
  <c r="L182" i="14"/>
  <c r="I182" i="14"/>
  <c r="F182" i="14"/>
  <c r="O181" i="14"/>
  <c r="L181" i="14"/>
  <c r="I181" i="14"/>
  <c r="F181" i="14"/>
  <c r="O180" i="14"/>
  <c r="L180" i="14"/>
  <c r="I180" i="14"/>
  <c r="I179" i="14" s="1"/>
  <c r="F180" i="14"/>
  <c r="O179" i="14"/>
  <c r="N179" i="14"/>
  <c r="M179" i="14"/>
  <c r="K179" i="14"/>
  <c r="J179" i="14"/>
  <c r="H179" i="14"/>
  <c r="G179" i="14"/>
  <c r="E179" i="14"/>
  <c r="D179" i="14"/>
  <c r="O178" i="14"/>
  <c r="L178" i="14"/>
  <c r="I178" i="14"/>
  <c r="F178" i="14"/>
  <c r="O177" i="14"/>
  <c r="L177" i="14"/>
  <c r="I177" i="14"/>
  <c r="F177" i="14"/>
  <c r="O176" i="14"/>
  <c r="L176" i="14"/>
  <c r="L175" i="14" s="1"/>
  <c r="I176" i="14"/>
  <c r="I175" i="14" s="1"/>
  <c r="F176" i="14"/>
  <c r="O175" i="14"/>
  <c r="N175" i="14"/>
  <c r="M175" i="14"/>
  <c r="M174" i="14" s="1"/>
  <c r="M173" i="14" s="1"/>
  <c r="K175" i="14"/>
  <c r="J175" i="14"/>
  <c r="H175" i="14"/>
  <c r="G175" i="14"/>
  <c r="E175" i="14"/>
  <c r="D175" i="14"/>
  <c r="O172" i="14"/>
  <c r="L172" i="14"/>
  <c r="I172" i="14"/>
  <c r="F172" i="14"/>
  <c r="O171" i="14"/>
  <c r="L171" i="14"/>
  <c r="I171" i="14"/>
  <c r="F171" i="14"/>
  <c r="O170" i="14"/>
  <c r="L170" i="14"/>
  <c r="I170" i="14"/>
  <c r="F170" i="14"/>
  <c r="O169" i="14"/>
  <c r="L169" i="14"/>
  <c r="I169" i="14"/>
  <c r="F169" i="14"/>
  <c r="O168" i="14"/>
  <c r="L168" i="14"/>
  <c r="I168" i="14"/>
  <c r="F168" i="14"/>
  <c r="O167" i="14"/>
  <c r="O166" i="14" s="1"/>
  <c r="L167" i="14"/>
  <c r="L166" i="14" s="1"/>
  <c r="L165" i="14" s="1"/>
  <c r="I167" i="14"/>
  <c r="I166" i="14" s="1"/>
  <c r="F167" i="14"/>
  <c r="N166" i="14"/>
  <c r="N165" i="14" s="1"/>
  <c r="M166" i="14"/>
  <c r="K166" i="14"/>
  <c r="K165" i="14" s="1"/>
  <c r="J166" i="14"/>
  <c r="J165" i="14" s="1"/>
  <c r="H166" i="14"/>
  <c r="H165" i="14" s="1"/>
  <c r="G166" i="14"/>
  <c r="G165" i="14" s="1"/>
  <c r="E166" i="14"/>
  <c r="E165" i="14" s="1"/>
  <c r="D166" i="14"/>
  <c r="D165" i="14" s="1"/>
  <c r="M165" i="14"/>
  <c r="O164" i="14"/>
  <c r="L164" i="14"/>
  <c r="I164" i="14"/>
  <c r="F164" i="14"/>
  <c r="O163" i="14"/>
  <c r="L163" i="14"/>
  <c r="I163" i="14"/>
  <c r="F163" i="14"/>
  <c r="O162" i="14"/>
  <c r="L162" i="14"/>
  <c r="I162" i="14"/>
  <c r="F162" i="14"/>
  <c r="O161" i="14"/>
  <c r="O160" i="14" s="1"/>
  <c r="L161" i="14"/>
  <c r="L160" i="14" s="1"/>
  <c r="I161" i="14"/>
  <c r="I160" i="14" s="1"/>
  <c r="F161" i="14"/>
  <c r="F160" i="14" s="1"/>
  <c r="N160" i="14"/>
  <c r="M160" i="14"/>
  <c r="K160" i="14"/>
  <c r="J160" i="14"/>
  <c r="H160" i="14"/>
  <c r="G160" i="14"/>
  <c r="E160" i="14"/>
  <c r="D160" i="14"/>
  <c r="O159" i="14"/>
  <c r="L159" i="14"/>
  <c r="I159" i="14"/>
  <c r="F159" i="14"/>
  <c r="O158" i="14"/>
  <c r="L158" i="14"/>
  <c r="I158" i="14"/>
  <c r="F158" i="14"/>
  <c r="O157" i="14"/>
  <c r="L157" i="14"/>
  <c r="I157" i="14"/>
  <c r="F157" i="14"/>
  <c r="O156" i="14"/>
  <c r="L156" i="14"/>
  <c r="I156" i="14"/>
  <c r="F156" i="14"/>
  <c r="O155" i="14"/>
  <c r="L155" i="14"/>
  <c r="I155" i="14"/>
  <c r="F155" i="14"/>
  <c r="O154" i="14"/>
  <c r="L154" i="14"/>
  <c r="I154" i="14"/>
  <c r="F154" i="14"/>
  <c r="O153" i="14"/>
  <c r="L153" i="14"/>
  <c r="I153" i="14"/>
  <c r="F153" i="14"/>
  <c r="O152" i="14"/>
  <c r="L152" i="14"/>
  <c r="I152" i="14"/>
  <c r="F152" i="14"/>
  <c r="N151" i="14"/>
  <c r="M151" i="14"/>
  <c r="K151" i="14"/>
  <c r="J151" i="14"/>
  <c r="H151" i="14"/>
  <c r="G151" i="14"/>
  <c r="E151" i="14"/>
  <c r="D151" i="14"/>
  <c r="O150" i="14"/>
  <c r="L150" i="14"/>
  <c r="I150" i="14"/>
  <c r="F150" i="14"/>
  <c r="O149" i="14"/>
  <c r="L149" i="14"/>
  <c r="I149" i="14"/>
  <c r="F149" i="14"/>
  <c r="O148" i="14"/>
  <c r="L148" i="14"/>
  <c r="I148" i="14"/>
  <c r="F148" i="14"/>
  <c r="O147" i="14"/>
  <c r="L147" i="14"/>
  <c r="I147" i="14"/>
  <c r="F147" i="14"/>
  <c r="O146" i="14"/>
  <c r="L146" i="14"/>
  <c r="I146" i="14"/>
  <c r="F146" i="14"/>
  <c r="O145" i="14"/>
  <c r="O144" i="14" s="1"/>
  <c r="L145" i="14"/>
  <c r="I145" i="14"/>
  <c r="I144" i="14" s="1"/>
  <c r="F145" i="14"/>
  <c r="N144" i="14"/>
  <c r="M144" i="14"/>
  <c r="K144" i="14"/>
  <c r="J144" i="14"/>
  <c r="H144" i="14"/>
  <c r="G144" i="14"/>
  <c r="F144" i="14"/>
  <c r="E144" i="14"/>
  <c r="D144" i="14"/>
  <c r="O143" i="14"/>
  <c r="L143" i="14"/>
  <c r="I143" i="14"/>
  <c r="F143" i="14"/>
  <c r="O142" i="14"/>
  <c r="O141" i="14" s="1"/>
  <c r="L142" i="14"/>
  <c r="I142" i="14"/>
  <c r="I141" i="14" s="1"/>
  <c r="F142" i="14"/>
  <c r="N141" i="14"/>
  <c r="M141" i="14"/>
  <c r="K141" i="14"/>
  <c r="J141" i="14"/>
  <c r="H141" i="14"/>
  <c r="G141" i="14"/>
  <c r="E141" i="14"/>
  <c r="D141" i="14"/>
  <c r="O140" i="14"/>
  <c r="L140" i="14"/>
  <c r="I140" i="14"/>
  <c r="F140" i="14"/>
  <c r="O139" i="14"/>
  <c r="L139" i="14"/>
  <c r="I139" i="14"/>
  <c r="F139" i="14"/>
  <c r="O138" i="14"/>
  <c r="L138" i="14"/>
  <c r="I138" i="14"/>
  <c r="F138" i="14"/>
  <c r="O137" i="14"/>
  <c r="L137" i="14"/>
  <c r="I137" i="14"/>
  <c r="F137" i="14"/>
  <c r="N136" i="14"/>
  <c r="M136" i="14"/>
  <c r="K136" i="14"/>
  <c r="J136" i="14"/>
  <c r="H136" i="14"/>
  <c r="G136" i="14"/>
  <c r="E136" i="14"/>
  <c r="D136" i="14"/>
  <c r="O135" i="14"/>
  <c r="L135" i="14"/>
  <c r="I135" i="14"/>
  <c r="F135" i="14"/>
  <c r="O134" i="14"/>
  <c r="L134" i="14"/>
  <c r="I134" i="14"/>
  <c r="F134" i="14"/>
  <c r="O133" i="14"/>
  <c r="L133" i="14"/>
  <c r="I133" i="14"/>
  <c r="F133" i="14"/>
  <c r="O132" i="14"/>
  <c r="L132" i="14"/>
  <c r="I132" i="14"/>
  <c r="I131" i="14" s="1"/>
  <c r="F132" i="14"/>
  <c r="N131" i="14"/>
  <c r="M131" i="14"/>
  <c r="K131" i="14"/>
  <c r="J131" i="14"/>
  <c r="H131" i="14"/>
  <c r="G131" i="14"/>
  <c r="E131" i="14"/>
  <c r="D131" i="14"/>
  <c r="O129" i="14"/>
  <c r="O128" i="14" s="1"/>
  <c r="L129" i="14"/>
  <c r="L128" i="14" s="1"/>
  <c r="I129" i="14"/>
  <c r="I128" i="14" s="1"/>
  <c r="F129" i="14"/>
  <c r="F128" i="14" s="1"/>
  <c r="N128" i="14"/>
  <c r="M128" i="14"/>
  <c r="K128" i="14"/>
  <c r="J128" i="14"/>
  <c r="H128" i="14"/>
  <c r="G128" i="14"/>
  <c r="E128" i="14"/>
  <c r="D128" i="14"/>
  <c r="O127" i="14"/>
  <c r="L127" i="14"/>
  <c r="I127" i="14"/>
  <c r="F127" i="14"/>
  <c r="O126" i="14"/>
  <c r="L126" i="14"/>
  <c r="I126" i="14"/>
  <c r="F126" i="14"/>
  <c r="O125" i="14"/>
  <c r="L125" i="14"/>
  <c r="I125" i="14"/>
  <c r="F125" i="14"/>
  <c r="O124" i="14"/>
  <c r="L124" i="14"/>
  <c r="I124" i="14"/>
  <c r="F124" i="14"/>
  <c r="O123" i="14"/>
  <c r="L123" i="14"/>
  <c r="L122" i="14" s="1"/>
  <c r="I123" i="14"/>
  <c r="F123" i="14"/>
  <c r="N122" i="14"/>
  <c r="M122" i="14"/>
  <c r="K122" i="14"/>
  <c r="J122" i="14"/>
  <c r="H122" i="14"/>
  <c r="G122" i="14"/>
  <c r="E122" i="14"/>
  <c r="D122" i="14"/>
  <c r="O121" i="14"/>
  <c r="L121" i="14"/>
  <c r="I121" i="14"/>
  <c r="F121" i="14"/>
  <c r="O120" i="14"/>
  <c r="L120" i="14"/>
  <c r="I120" i="14"/>
  <c r="F120" i="14"/>
  <c r="O119" i="14"/>
  <c r="L119" i="14"/>
  <c r="I119" i="14"/>
  <c r="F119" i="14"/>
  <c r="O118" i="14"/>
  <c r="L118" i="14"/>
  <c r="I118" i="14"/>
  <c r="F118" i="14"/>
  <c r="O117" i="14"/>
  <c r="O116" i="14" s="1"/>
  <c r="L117" i="14"/>
  <c r="I117" i="14"/>
  <c r="I116" i="14" s="1"/>
  <c r="F117" i="14"/>
  <c r="F116" i="14" s="1"/>
  <c r="N116" i="14"/>
  <c r="M116" i="14"/>
  <c r="K116" i="14"/>
  <c r="J116" i="14"/>
  <c r="H116" i="14"/>
  <c r="G116" i="14"/>
  <c r="E116" i="14"/>
  <c r="D116" i="14"/>
  <c r="O115" i="14"/>
  <c r="L115" i="14"/>
  <c r="I115" i="14"/>
  <c r="F115" i="14"/>
  <c r="O114" i="14"/>
  <c r="L114" i="14"/>
  <c r="I114" i="14"/>
  <c r="F114" i="14"/>
  <c r="O113" i="14"/>
  <c r="O112" i="14" s="1"/>
  <c r="L113" i="14"/>
  <c r="I113" i="14"/>
  <c r="I112" i="14" s="1"/>
  <c r="F113" i="14"/>
  <c r="F112" i="14" s="1"/>
  <c r="N112" i="14"/>
  <c r="M112" i="14"/>
  <c r="K112" i="14"/>
  <c r="J112" i="14"/>
  <c r="H112" i="14"/>
  <c r="G112" i="14"/>
  <c r="E112" i="14"/>
  <c r="D112" i="14"/>
  <c r="O111" i="14"/>
  <c r="L111" i="14"/>
  <c r="I111" i="14"/>
  <c r="F111" i="14"/>
  <c r="O110" i="14"/>
  <c r="L110" i="14"/>
  <c r="I110" i="14"/>
  <c r="F110" i="14"/>
  <c r="O109" i="14"/>
  <c r="L109" i="14"/>
  <c r="I109" i="14"/>
  <c r="F109" i="14"/>
  <c r="O108" i="14"/>
  <c r="L108" i="14"/>
  <c r="I108" i="14"/>
  <c r="F108" i="14"/>
  <c r="O107" i="14"/>
  <c r="L107" i="14"/>
  <c r="I107" i="14"/>
  <c r="F107" i="14"/>
  <c r="O106" i="14"/>
  <c r="L106" i="14"/>
  <c r="I106" i="14"/>
  <c r="F106" i="14"/>
  <c r="O105" i="14"/>
  <c r="L105" i="14"/>
  <c r="I105" i="14"/>
  <c r="F105" i="14"/>
  <c r="O104" i="14"/>
  <c r="L104" i="14"/>
  <c r="I104" i="14"/>
  <c r="F104" i="14"/>
  <c r="N103" i="14"/>
  <c r="M103" i="14"/>
  <c r="K103" i="14"/>
  <c r="J103" i="14"/>
  <c r="H103" i="14"/>
  <c r="G103" i="14"/>
  <c r="E103" i="14"/>
  <c r="D103" i="14"/>
  <c r="O102" i="14"/>
  <c r="L102" i="14"/>
  <c r="I102" i="14"/>
  <c r="F102" i="14"/>
  <c r="O101" i="14"/>
  <c r="L101" i="14"/>
  <c r="I101" i="14"/>
  <c r="F101" i="14"/>
  <c r="O100" i="14"/>
  <c r="L100" i="14"/>
  <c r="I100" i="14"/>
  <c r="F100" i="14"/>
  <c r="O99" i="14"/>
  <c r="L99" i="14"/>
  <c r="I99" i="14"/>
  <c r="F99" i="14"/>
  <c r="O98" i="14"/>
  <c r="L98" i="14"/>
  <c r="I98" i="14"/>
  <c r="F98" i="14"/>
  <c r="O97" i="14"/>
  <c r="L97" i="14"/>
  <c r="I97" i="14"/>
  <c r="F97" i="14"/>
  <c r="O96" i="14"/>
  <c r="L96" i="14"/>
  <c r="I96" i="14"/>
  <c r="I95" i="14" s="1"/>
  <c r="F96" i="14"/>
  <c r="O95" i="14"/>
  <c r="N95" i="14"/>
  <c r="M95" i="14"/>
  <c r="K95" i="14"/>
  <c r="J95" i="14"/>
  <c r="H95" i="14"/>
  <c r="G95" i="14"/>
  <c r="E95" i="14"/>
  <c r="D95" i="14"/>
  <c r="O94" i="14"/>
  <c r="L94" i="14"/>
  <c r="I94" i="14"/>
  <c r="F94" i="14"/>
  <c r="O93" i="14"/>
  <c r="L93" i="14"/>
  <c r="I93" i="14"/>
  <c r="F93" i="14"/>
  <c r="O92" i="14"/>
  <c r="L92" i="14"/>
  <c r="I92" i="14"/>
  <c r="F92" i="14"/>
  <c r="O91" i="14"/>
  <c r="L91" i="14"/>
  <c r="I91" i="14"/>
  <c r="F91" i="14"/>
  <c r="O90" i="14"/>
  <c r="L90" i="14"/>
  <c r="I90" i="14"/>
  <c r="F90" i="14"/>
  <c r="N89" i="14"/>
  <c r="M89" i="14"/>
  <c r="K89" i="14"/>
  <c r="J89" i="14"/>
  <c r="H89" i="14"/>
  <c r="G89" i="14"/>
  <c r="E89" i="14"/>
  <c r="D89" i="14"/>
  <c r="O88" i="14"/>
  <c r="L88" i="14"/>
  <c r="I88" i="14"/>
  <c r="F88" i="14"/>
  <c r="O87" i="14"/>
  <c r="L87" i="14"/>
  <c r="I87" i="14"/>
  <c r="F87" i="14"/>
  <c r="O86" i="14"/>
  <c r="L86" i="14"/>
  <c r="I86" i="14"/>
  <c r="F86" i="14"/>
  <c r="O85" i="14"/>
  <c r="L85" i="14"/>
  <c r="L84" i="14" s="1"/>
  <c r="I85" i="14"/>
  <c r="I84" i="14" s="1"/>
  <c r="F85" i="14"/>
  <c r="N84" i="14"/>
  <c r="M84" i="14"/>
  <c r="K84" i="14"/>
  <c r="J84" i="14"/>
  <c r="H84" i="14"/>
  <c r="G84" i="14"/>
  <c r="E84" i="14"/>
  <c r="E83" i="14" s="1"/>
  <c r="D84" i="14"/>
  <c r="O82" i="14"/>
  <c r="L82" i="14"/>
  <c r="I82" i="14"/>
  <c r="F82" i="14"/>
  <c r="O81" i="14"/>
  <c r="O80" i="14" s="1"/>
  <c r="L81" i="14"/>
  <c r="I81" i="14"/>
  <c r="I80" i="14" s="1"/>
  <c r="F81" i="14"/>
  <c r="F80" i="14" s="1"/>
  <c r="N80" i="14"/>
  <c r="M80" i="14"/>
  <c r="K80" i="14"/>
  <c r="J80" i="14"/>
  <c r="H80" i="14"/>
  <c r="G80" i="14"/>
  <c r="E80" i="14"/>
  <c r="D80" i="14"/>
  <c r="O79" i="14"/>
  <c r="L79" i="14"/>
  <c r="I79" i="14"/>
  <c r="F79" i="14"/>
  <c r="O78" i="14"/>
  <c r="L78" i="14"/>
  <c r="L77" i="14" s="1"/>
  <c r="I78" i="14"/>
  <c r="F78" i="14"/>
  <c r="F77" i="14" s="1"/>
  <c r="O77" i="14"/>
  <c r="N77" i="14"/>
  <c r="M77" i="14"/>
  <c r="K77" i="14"/>
  <c r="J77" i="14"/>
  <c r="J76" i="14" s="1"/>
  <c r="H77" i="14"/>
  <c r="G77" i="14"/>
  <c r="E77" i="14"/>
  <c r="D77" i="14"/>
  <c r="D76" i="14" s="1"/>
  <c r="O74" i="14"/>
  <c r="L74" i="14"/>
  <c r="I74" i="14"/>
  <c r="F74" i="14"/>
  <c r="O73" i="14"/>
  <c r="L73" i="14"/>
  <c r="I73" i="14"/>
  <c r="F73" i="14"/>
  <c r="O72" i="14"/>
  <c r="L72" i="14"/>
  <c r="I72" i="14"/>
  <c r="F72" i="14"/>
  <c r="O71" i="14"/>
  <c r="L71" i="14"/>
  <c r="I71" i="14"/>
  <c r="F71" i="14"/>
  <c r="O70" i="14"/>
  <c r="L70" i="14"/>
  <c r="I70" i="14"/>
  <c r="F70" i="14"/>
  <c r="F69" i="14" s="1"/>
  <c r="N69" i="14"/>
  <c r="N67" i="14" s="1"/>
  <c r="M69" i="14"/>
  <c r="K69" i="14"/>
  <c r="K67" i="14" s="1"/>
  <c r="J69" i="14"/>
  <c r="J67" i="14" s="1"/>
  <c r="H69" i="14"/>
  <c r="H67" i="14" s="1"/>
  <c r="G69" i="14"/>
  <c r="G67" i="14" s="1"/>
  <c r="E69" i="14"/>
  <c r="D69" i="14"/>
  <c r="D67" i="14" s="1"/>
  <c r="O68" i="14"/>
  <c r="L68" i="14"/>
  <c r="I68" i="14"/>
  <c r="F68" i="14"/>
  <c r="M67" i="14"/>
  <c r="E67" i="14"/>
  <c r="O66" i="14"/>
  <c r="L66" i="14"/>
  <c r="I66" i="14"/>
  <c r="F66" i="14"/>
  <c r="O65" i="14"/>
  <c r="L65" i="14"/>
  <c r="I65" i="14"/>
  <c r="F65" i="14"/>
  <c r="O64" i="14"/>
  <c r="L64" i="14"/>
  <c r="I64" i="14"/>
  <c r="F64" i="14"/>
  <c r="O63" i="14"/>
  <c r="L63" i="14"/>
  <c r="I63" i="14"/>
  <c r="F63" i="14"/>
  <c r="O62" i="14"/>
  <c r="L62" i="14"/>
  <c r="I62" i="14"/>
  <c r="F62" i="14"/>
  <c r="O61" i="14"/>
  <c r="L61" i="14"/>
  <c r="I61" i="14"/>
  <c r="F61" i="14"/>
  <c r="O60" i="14"/>
  <c r="L60" i="14"/>
  <c r="I60" i="14"/>
  <c r="F60" i="14"/>
  <c r="O59" i="14"/>
  <c r="L59" i="14"/>
  <c r="I59" i="14"/>
  <c r="F59" i="14"/>
  <c r="N58" i="14"/>
  <c r="M58" i="14"/>
  <c r="K58" i="14"/>
  <c r="J58" i="14"/>
  <c r="H58" i="14"/>
  <c r="G58" i="14"/>
  <c r="F58" i="14"/>
  <c r="E58" i="14"/>
  <c r="D58" i="14"/>
  <c r="O57" i="14"/>
  <c r="L57" i="14"/>
  <c r="I57" i="14"/>
  <c r="F57" i="14"/>
  <c r="O56" i="14"/>
  <c r="L56" i="14"/>
  <c r="I56" i="14"/>
  <c r="I55" i="14" s="1"/>
  <c r="F56" i="14"/>
  <c r="N55" i="14"/>
  <c r="M55" i="14"/>
  <c r="K55" i="14"/>
  <c r="J55" i="14"/>
  <c r="H55" i="14"/>
  <c r="G55" i="14"/>
  <c r="E55" i="14"/>
  <c r="D55" i="14"/>
  <c r="O47" i="14"/>
  <c r="C47" i="14" s="1"/>
  <c r="O46" i="14"/>
  <c r="C46" i="14" s="1"/>
  <c r="N45" i="14"/>
  <c r="M45" i="14"/>
  <c r="L44" i="14"/>
  <c r="L43" i="14" s="1"/>
  <c r="I44" i="14"/>
  <c r="I43" i="14" s="1"/>
  <c r="F44" i="14"/>
  <c r="K43" i="14"/>
  <c r="J43" i="14"/>
  <c r="H43" i="14"/>
  <c r="G43" i="14"/>
  <c r="E43" i="14"/>
  <c r="D43" i="14"/>
  <c r="F42" i="14"/>
  <c r="C42" i="14" s="1"/>
  <c r="E41" i="14"/>
  <c r="D41" i="14"/>
  <c r="L40" i="14"/>
  <c r="C40" i="14" s="1"/>
  <c r="L39" i="14"/>
  <c r="C39" i="14" s="1"/>
  <c r="L38" i="14"/>
  <c r="C38" i="14" s="1"/>
  <c r="L37" i="14"/>
  <c r="C37" i="14" s="1"/>
  <c r="K36" i="14"/>
  <c r="J36" i="14"/>
  <c r="L35" i="14"/>
  <c r="C35" i="14" s="1"/>
  <c r="L34" i="14"/>
  <c r="C34" i="14" s="1"/>
  <c r="K33" i="14"/>
  <c r="J33" i="14"/>
  <c r="L32" i="14"/>
  <c r="C32" i="14" s="1"/>
  <c r="K31" i="14"/>
  <c r="J31" i="14"/>
  <c r="L30" i="14"/>
  <c r="C30" i="14" s="1"/>
  <c r="L29" i="14"/>
  <c r="C29" i="14" s="1"/>
  <c r="L28" i="14"/>
  <c r="C28" i="14" s="1"/>
  <c r="K27" i="14"/>
  <c r="K26" i="14" s="1"/>
  <c r="J27" i="14"/>
  <c r="F25" i="14"/>
  <c r="C25" i="14" s="1"/>
  <c r="I24" i="14"/>
  <c r="E24" i="14"/>
  <c r="O23" i="14"/>
  <c r="L23" i="14"/>
  <c r="I23" i="14"/>
  <c r="F23" i="14"/>
  <c r="O22" i="14"/>
  <c r="O21" i="14" s="1"/>
  <c r="L22" i="14"/>
  <c r="I22" i="14"/>
  <c r="I21" i="14" s="1"/>
  <c r="F22" i="14"/>
  <c r="N21" i="14"/>
  <c r="M21" i="14"/>
  <c r="M292" i="14" s="1"/>
  <c r="M291" i="14" s="1"/>
  <c r="K21" i="14"/>
  <c r="K292" i="14" s="1"/>
  <c r="J21" i="14"/>
  <c r="H21" i="14"/>
  <c r="G21" i="14"/>
  <c r="G20" i="14" s="1"/>
  <c r="E21" i="14"/>
  <c r="D21" i="14"/>
  <c r="M20" i="14"/>
  <c r="K20" i="14" l="1"/>
  <c r="E54" i="14"/>
  <c r="E53" i="14" s="1"/>
  <c r="J54" i="14"/>
  <c r="J53" i="14" s="1"/>
  <c r="D259" i="14"/>
  <c r="H130" i="14"/>
  <c r="K270" i="14"/>
  <c r="C297" i="14"/>
  <c r="C301" i="14"/>
  <c r="F21" i="14"/>
  <c r="E20" i="14"/>
  <c r="N76" i="14"/>
  <c r="K204" i="14"/>
  <c r="C135" i="14"/>
  <c r="H174" i="14"/>
  <c r="H173" i="14" s="1"/>
  <c r="D174" i="14"/>
  <c r="D173" i="14" s="1"/>
  <c r="C229" i="14"/>
  <c r="C245" i="14"/>
  <c r="L141" i="14"/>
  <c r="F293" i="14"/>
  <c r="G76" i="14"/>
  <c r="M76" i="14"/>
  <c r="C81" i="14"/>
  <c r="H83" i="14"/>
  <c r="C127" i="14"/>
  <c r="N130" i="14"/>
  <c r="C163" i="14"/>
  <c r="N174" i="14"/>
  <c r="N173" i="14" s="1"/>
  <c r="J204" i="14"/>
  <c r="C207" i="14"/>
  <c r="C211" i="14"/>
  <c r="C212" i="14"/>
  <c r="C214" i="14"/>
  <c r="C223" i="14"/>
  <c r="C224" i="14"/>
  <c r="H204" i="14"/>
  <c r="H54" i="14"/>
  <c r="H76" i="14"/>
  <c r="C203" i="14"/>
  <c r="C237" i="14"/>
  <c r="C265" i="14"/>
  <c r="C266" i="14"/>
  <c r="G270" i="14"/>
  <c r="G269" i="14" s="1"/>
  <c r="C275" i="14"/>
  <c r="E270" i="14"/>
  <c r="E269" i="14" s="1"/>
  <c r="J270" i="14"/>
  <c r="J269" i="14" s="1"/>
  <c r="C277" i="14"/>
  <c r="L89" i="14"/>
  <c r="D54" i="14"/>
  <c r="D53" i="14" s="1"/>
  <c r="N54" i="14"/>
  <c r="N53" i="14" s="1"/>
  <c r="C115" i="14"/>
  <c r="C155" i="14"/>
  <c r="E174" i="14"/>
  <c r="E173" i="14" s="1"/>
  <c r="E187" i="14"/>
  <c r="G204" i="14"/>
  <c r="G195" i="14" s="1"/>
  <c r="G231" i="14"/>
  <c r="M231" i="14"/>
  <c r="M259" i="14"/>
  <c r="M270" i="14"/>
  <c r="M269" i="14" s="1"/>
  <c r="K269" i="14"/>
  <c r="M83" i="14"/>
  <c r="J195" i="14"/>
  <c r="K291" i="14"/>
  <c r="C57" i="14"/>
  <c r="C65" i="14"/>
  <c r="C73" i="14"/>
  <c r="D83" i="14"/>
  <c r="C119" i="14"/>
  <c r="L151" i="14"/>
  <c r="C167" i="14"/>
  <c r="C199" i="14"/>
  <c r="C201" i="14"/>
  <c r="C219" i="14"/>
  <c r="C221" i="14"/>
  <c r="C241" i="14"/>
  <c r="C244" i="14"/>
  <c r="H231" i="14"/>
  <c r="C257" i="14"/>
  <c r="C261" i="14"/>
  <c r="G259" i="14"/>
  <c r="G230" i="14" s="1"/>
  <c r="H269" i="14"/>
  <c r="C299" i="14"/>
  <c r="G292" i="14"/>
  <c r="G291" i="14" s="1"/>
  <c r="G54" i="14"/>
  <c r="G53" i="14" s="1"/>
  <c r="C61" i="14"/>
  <c r="C62" i="14"/>
  <c r="C64" i="14"/>
  <c r="K76" i="14"/>
  <c r="F76" i="14"/>
  <c r="C86" i="14"/>
  <c r="C88" i="14"/>
  <c r="C91" i="14"/>
  <c r="O103" i="14"/>
  <c r="L112" i="14"/>
  <c r="C112" i="14" s="1"/>
  <c r="C123" i="14"/>
  <c r="C124" i="14"/>
  <c r="C125" i="14"/>
  <c r="C126" i="14"/>
  <c r="C143" i="14"/>
  <c r="C159" i="14"/>
  <c r="C160" i="14"/>
  <c r="C161" i="14"/>
  <c r="C162" i="14"/>
  <c r="C171" i="14"/>
  <c r="I187" i="14"/>
  <c r="C191" i="14"/>
  <c r="K187" i="14"/>
  <c r="C193" i="14"/>
  <c r="K195" i="14"/>
  <c r="C249" i="14"/>
  <c r="G83" i="14"/>
  <c r="C44" i="14"/>
  <c r="M54" i="14"/>
  <c r="C99" i="14"/>
  <c r="C101" i="14"/>
  <c r="C102" i="14"/>
  <c r="C104" i="14"/>
  <c r="C105" i="14"/>
  <c r="C111" i="14"/>
  <c r="L116" i="14"/>
  <c r="C116" i="14" s="1"/>
  <c r="I122" i="14"/>
  <c r="C139" i="14"/>
  <c r="C147" i="14"/>
  <c r="C148" i="14"/>
  <c r="C149" i="14"/>
  <c r="C150" i="14"/>
  <c r="D130" i="14"/>
  <c r="C153" i="14"/>
  <c r="O151" i="14"/>
  <c r="C183" i="14"/>
  <c r="C184" i="14"/>
  <c r="C185" i="14"/>
  <c r="C186" i="14"/>
  <c r="F196" i="14"/>
  <c r="D195" i="14"/>
  <c r="C215" i="14"/>
  <c r="K230" i="14"/>
  <c r="D231" i="14"/>
  <c r="D230" i="14" s="1"/>
  <c r="E259" i="14"/>
  <c r="H53" i="14"/>
  <c r="C107" i="14"/>
  <c r="L260" i="14"/>
  <c r="L259" i="14" s="1"/>
  <c r="E292" i="14"/>
  <c r="E291" i="14" s="1"/>
  <c r="I20" i="14"/>
  <c r="J26" i="14"/>
  <c r="J20" i="14" s="1"/>
  <c r="O45" i="14"/>
  <c r="O20" i="14" s="1"/>
  <c r="O55" i="14"/>
  <c r="C63" i="14"/>
  <c r="C66" i="14"/>
  <c r="C72" i="14"/>
  <c r="O69" i="14"/>
  <c r="O67" i="14" s="1"/>
  <c r="K83" i="14"/>
  <c r="C110" i="14"/>
  <c r="C118" i="14"/>
  <c r="C132" i="14"/>
  <c r="C133" i="14"/>
  <c r="O131" i="14"/>
  <c r="L136" i="14"/>
  <c r="C156" i="14"/>
  <c r="C158" i="14"/>
  <c r="C164" i="14"/>
  <c r="C180" i="14"/>
  <c r="D187" i="14"/>
  <c r="H187" i="14"/>
  <c r="M187" i="14"/>
  <c r="C192" i="14"/>
  <c r="I198" i="14"/>
  <c r="L198" i="14"/>
  <c r="L196" i="14" s="1"/>
  <c r="C213" i="14"/>
  <c r="C225" i="14"/>
  <c r="C226" i="14"/>
  <c r="E231" i="14"/>
  <c r="O235" i="14"/>
  <c r="C243" i="14"/>
  <c r="O246" i="14"/>
  <c r="C267" i="14"/>
  <c r="C280" i="14"/>
  <c r="C288" i="14"/>
  <c r="H195" i="14"/>
  <c r="C253" i="14"/>
  <c r="L21" i="14"/>
  <c r="C21" i="14" s="1"/>
  <c r="K54" i="14"/>
  <c r="K53" i="14" s="1"/>
  <c r="L58" i="14"/>
  <c r="C74" i="14"/>
  <c r="F84" i="14"/>
  <c r="J83" i="14"/>
  <c r="N83" i="14"/>
  <c r="C87" i="14"/>
  <c r="C94" i="14"/>
  <c r="L103" i="14"/>
  <c r="C121" i="14"/>
  <c r="K130" i="14"/>
  <c r="C137" i="14"/>
  <c r="C138" i="14"/>
  <c r="L144" i="14"/>
  <c r="C144" i="14" s="1"/>
  <c r="I165" i="14"/>
  <c r="C168" i="14"/>
  <c r="C169" i="14"/>
  <c r="C170" i="14"/>
  <c r="O187" i="14"/>
  <c r="O196" i="14"/>
  <c r="C218" i="14"/>
  <c r="N231" i="14"/>
  <c r="N230" i="14" s="1"/>
  <c r="L238" i="14"/>
  <c r="C258" i="14"/>
  <c r="C273" i="14"/>
  <c r="C279" i="14"/>
  <c r="C284" i="14"/>
  <c r="C285" i="14"/>
  <c r="C296" i="14"/>
  <c r="O292" i="14"/>
  <c r="L55" i="14"/>
  <c r="C60" i="14"/>
  <c r="L69" i="14"/>
  <c r="L67" i="14" s="1"/>
  <c r="E76" i="14"/>
  <c r="L80" i="14"/>
  <c r="L76" i="14" s="1"/>
  <c r="C85" i="14"/>
  <c r="I89" i="14"/>
  <c r="C98" i="14"/>
  <c r="C114" i="14"/>
  <c r="L131" i="14"/>
  <c r="I136" i="14"/>
  <c r="C140" i="14"/>
  <c r="C146" i="14"/>
  <c r="J174" i="14"/>
  <c r="J173" i="14" s="1"/>
  <c r="O174" i="14"/>
  <c r="O173" i="14" s="1"/>
  <c r="L179" i="14"/>
  <c r="L174" i="14" s="1"/>
  <c r="L173" i="14" s="1"/>
  <c r="C189" i="14"/>
  <c r="C190" i="14"/>
  <c r="G187" i="14"/>
  <c r="C202" i="14"/>
  <c r="C208" i="14"/>
  <c r="C210" i="14"/>
  <c r="F216" i="14"/>
  <c r="C220" i="14"/>
  <c r="C222" i="14"/>
  <c r="L235" i="14"/>
  <c r="C240" i="14"/>
  <c r="O238" i="14"/>
  <c r="C263" i="14"/>
  <c r="O270" i="14"/>
  <c r="O269" i="14" s="1"/>
  <c r="C274" i="14"/>
  <c r="L276" i="14"/>
  <c r="C298" i="14"/>
  <c r="F292" i="14"/>
  <c r="F291" i="14" s="1"/>
  <c r="C45" i="14"/>
  <c r="C134" i="14"/>
  <c r="F131" i="14"/>
  <c r="C22" i="14"/>
  <c r="L31" i="14"/>
  <c r="C31" i="14" s="1"/>
  <c r="L33" i="14"/>
  <c r="C33" i="14" s="1"/>
  <c r="F41" i="14"/>
  <c r="C41" i="14" s="1"/>
  <c r="F43" i="14"/>
  <c r="C43" i="14" s="1"/>
  <c r="O58" i="14"/>
  <c r="O54" i="14" s="1"/>
  <c r="O53" i="14" s="1"/>
  <c r="C68" i="14"/>
  <c r="F67" i="14"/>
  <c r="O76" i="14"/>
  <c r="C82" i="14"/>
  <c r="E130" i="14"/>
  <c r="J292" i="14"/>
  <c r="J291" i="14" s="1"/>
  <c r="C56" i="14"/>
  <c r="F55" i="14"/>
  <c r="C71" i="14"/>
  <c r="I69" i="14"/>
  <c r="I67" i="14" s="1"/>
  <c r="F89" i="14"/>
  <c r="C90" i="14"/>
  <c r="C23" i="14"/>
  <c r="L36" i="14"/>
  <c r="C36" i="14" s="1"/>
  <c r="M53" i="14"/>
  <c r="N292" i="14"/>
  <c r="N291" i="14" s="1"/>
  <c r="N20" i="14"/>
  <c r="D292" i="14"/>
  <c r="D291" i="14" s="1"/>
  <c r="H292" i="14"/>
  <c r="H291" i="14" s="1"/>
  <c r="H20" i="14"/>
  <c r="L27" i="14"/>
  <c r="I58" i="14"/>
  <c r="I54" i="14" s="1"/>
  <c r="C59" i="14"/>
  <c r="C79" i="14"/>
  <c r="I77" i="14"/>
  <c r="C106" i="14"/>
  <c r="F103" i="14"/>
  <c r="F187" i="14"/>
  <c r="C188" i="14"/>
  <c r="C70" i="14"/>
  <c r="C78" i="14"/>
  <c r="O84" i="14"/>
  <c r="C84" i="14" s="1"/>
  <c r="C92" i="14"/>
  <c r="C93" i="14"/>
  <c r="F95" i="14"/>
  <c r="C96" i="14"/>
  <c r="C97" i="14"/>
  <c r="I103" i="14"/>
  <c r="C108" i="14"/>
  <c r="C109" i="14"/>
  <c r="C117" i="14"/>
  <c r="G130" i="14"/>
  <c r="G75" i="14" s="1"/>
  <c r="M130" i="14"/>
  <c r="M75" i="14" s="1"/>
  <c r="O136" i="14"/>
  <c r="C142" i="14"/>
  <c r="F141" i="14"/>
  <c r="C141" i="14" s="1"/>
  <c r="C172" i="14"/>
  <c r="K174" i="14"/>
  <c r="K173" i="14" s="1"/>
  <c r="C176" i="14"/>
  <c r="C177" i="14"/>
  <c r="C178" i="14"/>
  <c r="F175" i="14"/>
  <c r="L187" i="14"/>
  <c r="C248" i="14"/>
  <c r="F246" i="14"/>
  <c r="C281" i="14"/>
  <c r="C100" i="14"/>
  <c r="C120" i="14"/>
  <c r="C152" i="14"/>
  <c r="C154" i="14"/>
  <c r="F151" i="14"/>
  <c r="G174" i="14"/>
  <c r="G173" i="14" s="1"/>
  <c r="I174" i="14"/>
  <c r="I173" i="14" s="1"/>
  <c r="N195" i="14"/>
  <c r="N194" i="14" s="1"/>
  <c r="C234" i="14"/>
  <c r="L233" i="14"/>
  <c r="I286" i="14"/>
  <c r="C287" i="14"/>
  <c r="O89" i="14"/>
  <c r="L95" i="14"/>
  <c r="C113" i="14"/>
  <c r="O122" i="14"/>
  <c r="C128" i="14"/>
  <c r="C129" i="14"/>
  <c r="J130" i="14"/>
  <c r="F136" i="14"/>
  <c r="C145" i="14"/>
  <c r="I151" i="14"/>
  <c r="I130" i="14" s="1"/>
  <c r="C157" i="14"/>
  <c r="O165" i="14"/>
  <c r="C181" i="14"/>
  <c r="C182" i="14"/>
  <c r="F179" i="14"/>
  <c r="C179" i="14" s="1"/>
  <c r="C209" i="14"/>
  <c r="I205" i="14"/>
  <c r="C254" i="14"/>
  <c r="L252" i="14"/>
  <c r="L251" i="14" s="1"/>
  <c r="C200" i="14"/>
  <c r="L216" i="14"/>
  <c r="L204" i="14" s="1"/>
  <c r="C228" i="14"/>
  <c r="F227" i="14"/>
  <c r="C227" i="14" s="1"/>
  <c r="M230" i="14"/>
  <c r="J231" i="14"/>
  <c r="J230" i="14" s="1"/>
  <c r="J194" i="14" s="1"/>
  <c r="I246" i="14"/>
  <c r="C247" i="14"/>
  <c r="O251" i="14"/>
  <c r="C262" i="14"/>
  <c r="I270" i="14"/>
  <c r="I269" i="14" s="1"/>
  <c r="C271" i="14"/>
  <c r="C276" i="14"/>
  <c r="F122" i="14"/>
  <c r="F166" i="14"/>
  <c r="I196" i="14"/>
  <c r="C197" i="14"/>
  <c r="M195" i="14"/>
  <c r="M194" i="14" s="1"/>
  <c r="E204" i="14"/>
  <c r="E195" i="14" s="1"/>
  <c r="C206" i="14"/>
  <c r="F205" i="14"/>
  <c r="O205" i="14"/>
  <c r="C217" i="14"/>
  <c r="O216" i="14"/>
  <c r="C232" i="14"/>
  <c r="I238" i="14"/>
  <c r="C239" i="14"/>
  <c r="C242" i="14"/>
  <c r="C256" i="14"/>
  <c r="F252" i="14"/>
  <c r="H259" i="14"/>
  <c r="H230" i="14" s="1"/>
  <c r="H194" i="14" s="1"/>
  <c r="F269" i="14"/>
  <c r="C272" i="14"/>
  <c r="C278" i="14"/>
  <c r="I216" i="14"/>
  <c r="C236" i="14"/>
  <c r="F235" i="14"/>
  <c r="C235" i="14" s="1"/>
  <c r="L246" i="14"/>
  <c r="C250" i="14"/>
  <c r="C255" i="14"/>
  <c r="I252" i="14"/>
  <c r="I251" i="14" s="1"/>
  <c r="C268" i="14"/>
  <c r="F264" i="14"/>
  <c r="L270" i="14"/>
  <c r="L269" i="14" s="1"/>
  <c r="C295" i="14"/>
  <c r="I293" i="14"/>
  <c r="C293" i="14" s="1"/>
  <c r="C300" i="14"/>
  <c r="O291" i="14"/>
  <c r="C282" i="14"/>
  <c r="F283" i="14"/>
  <c r="C283" i="14" s="1"/>
  <c r="C294" i="14"/>
  <c r="O204" i="14" l="1"/>
  <c r="O195" i="14" s="1"/>
  <c r="D194" i="14"/>
  <c r="L292" i="14"/>
  <c r="L291" i="14" s="1"/>
  <c r="H75" i="14"/>
  <c r="C270" i="14"/>
  <c r="C122" i="14"/>
  <c r="L195" i="14"/>
  <c r="O231" i="14"/>
  <c r="D75" i="14"/>
  <c r="D52" i="14" s="1"/>
  <c r="E75" i="14"/>
  <c r="E52" i="14" s="1"/>
  <c r="N75" i="14"/>
  <c r="N52" i="14" s="1"/>
  <c r="C269" i="14"/>
  <c r="D289" i="14"/>
  <c r="L83" i="14"/>
  <c r="C260" i="14"/>
  <c r="O130" i="14"/>
  <c r="C58" i="14"/>
  <c r="E230" i="14"/>
  <c r="E289" i="14" s="1"/>
  <c r="K75" i="14"/>
  <c r="K52" i="14" s="1"/>
  <c r="F231" i="14"/>
  <c r="C80" i="14"/>
  <c r="G194" i="14"/>
  <c r="K194" i="14"/>
  <c r="I231" i="14"/>
  <c r="I230" i="14" s="1"/>
  <c r="L130" i="14"/>
  <c r="K289" i="14"/>
  <c r="C95" i="14"/>
  <c r="L54" i="14"/>
  <c r="L53" i="14" s="1"/>
  <c r="C216" i="14"/>
  <c r="C136" i="14"/>
  <c r="G52" i="14"/>
  <c r="I83" i="14"/>
  <c r="H52" i="14"/>
  <c r="H51" i="14" s="1"/>
  <c r="C198" i="14"/>
  <c r="C196" i="14"/>
  <c r="J75" i="14"/>
  <c r="J52" i="14" s="1"/>
  <c r="J51" i="14" s="1"/>
  <c r="G289" i="14"/>
  <c r="E194" i="14"/>
  <c r="E51" i="14" s="1"/>
  <c r="I76" i="14"/>
  <c r="C77" i="14"/>
  <c r="N51" i="14"/>
  <c r="C67" i="14"/>
  <c r="C205" i="14"/>
  <c r="F204" i="14"/>
  <c r="C166" i="14"/>
  <c r="F165" i="14"/>
  <c r="C165" i="14" s="1"/>
  <c r="O230" i="14"/>
  <c r="O194" i="14" s="1"/>
  <c r="I204" i="14"/>
  <c r="I195" i="14" s="1"/>
  <c r="C151" i="14"/>
  <c r="C246" i="14"/>
  <c r="F174" i="14"/>
  <c r="C175" i="14"/>
  <c r="C187" i="14"/>
  <c r="F130" i="14"/>
  <c r="C131" i="14"/>
  <c r="C69" i="14"/>
  <c r="M289" i="14"/>
  <c r="C252" i="14"/>
  <c r="F251" i="14"/>
  <c r="C251" i="14" s="1"/>
  <c r="L231" i="14"/>
  <c r="L230" i="14" s="1"/>
  <c r="C233" i="14"/>
  <c r="O83" i="14"/>
  <c r="C103" i="14"/>
  <c r="C27" i="14"/>
  <c r="L26" i="14"/>
  <c r="C55" i="14"/>
  <c r="F54" i="14"/>
  <c r="C286" i="14"/>
  <c r="C264" i="14"/>
  <c r="F259" i="14"/>
  <c r="C259" i="14" s="1"/>
  <c r="N289" i="14"/>
  <c r="C238" i="14"/>
  <c r="H289" i="14"/>
  <c r="I53" i="14"/>
  <c r="I292" i="14"/>
  <c r="I291" i="14" s="1"/>
  <c r="C291" i="14" s="1"/>
  <c r="M52" i="14"/>
  <c r="M51" i="14" s="1"/>
  <c r="C89" i="14"/>
  <c r="F83" i="14"/>
  <c r="G51" i="14" l="1"/>
  <c r="G290" i="14" s="1"/>
  <c r="L75" i="14"/>
  <c r="L289" i="14" s="1"/>
  <c r="D51" i="14"/>
  <c r="D50" i="14" s="1"/>
  <c r="G50" i="14"/>
  <c r="O75" i="14"/>
  <c r="O52" i="14" s="1"/>
  <c r="O51" i="14" s="1"/>
  <c r="O290" i="14" s="1"/>
  <c r="C130" i="14"/>
  <c r="K51" i="14"/>
  <c r="K50" i="14" s="1"/>
  <c r="I194" i="14"/>
  <c r="C292" i="14"/>
  <c r="J289" i="14"/>
  <c r="H290" i="14"/>
  <c r="H50" i="14"/>
  <c r="K290" i="14"/>
  <c r="C83" i="14"/>
  <c r="F75" i="14"/>
  <c r="F230" i="14"/>
  <c r="C204" i="14"/>
  <c r="F195" i="14"/>
  <c r="N50" i="14"/>
  <c r="N290" i="14"/>
  <c r="E290" i="14"/>
  <c r="E50" i="14"/>
  <c r="J50" i="14"/>
  <c r="J290" i="14"/>
  <c r="C231" i="14"/>
  <c r="C174" i="14"/>
  <c r="F173" i="14"/>
  <c r="C173" i="14" s="1"/>
  <c r="M50" i="14"/>
  <c r="M290" i="14"/>
  <c r="F53" i="14"/>
  <c r="C54" i="14"/>
  <c r="C26" i="14"/>
  <c r="L20" i="14"/>
  <c r="I75" i="14"/>
  <c r="I52" i="14" s="1"/>
  <c r="C76" i="14"/>
  <c r="L194" i="14"/>
  <c r="L52" i="14" l="1"/>
  <c r="L51" i="14"/>
  <c r="L290" i="14" s="1"/>
  <c r="D24" i="14"/>
  <c r="I51" i="14"/>
  <c r="I290" i="14" s="1"/>
  <c r="O50" i="14"/>
  <c r="O289" i="14"/>
  <c r="I50" i="14"/>
  <c r="F52" i="14"/>
  <c r="C53" i="14"/>
  <c r="C230" i="14"/>
  <c r="F289" i="14"/>
  <c r="I289" i="14"/>
  <c r="C75" i="14"/>
  <c r="F194" i="14"/>
  <c r="C194" i="14" s="1"/>
  <c r="C195" i="14"/>
  <c r="L50" i="14" l="1"/>
  <c r="F24" i="14"/>
  <c r="D20" i="14"/>
  <c r="D290" i="14"/>
  <c r="C52" i="14"/>
  <c r="F51" i="14"/>
  <c r="C289" i="14"/>
  <c r="C24" i="14" l="1"/>
  <c r="F20" i="14"/>
  <c r="C20" i="14" s="1"/>
  <c r="F290" i="14"/>
  <c r="C290" i="14" s="1"/>
  <c r="C51" i="14"/>
  <c r="F50" i="14"/>
  <c r="C50" i="14" s="1"/>
  <c r="O301" i="13" l="1"/>
  <c r="L301" i="13"/>
  <c r="I301" i="13"/>
  <c r="F301" i="13"/>
  <c r="O300" i="13"/>
  <c r="L300" i="13"/>
  <c r="I300" i="13"/>
  <c r="F300" i="13"/>
  <c r="O299" i="13"/>
  <c r="L299" i="13"/>
  <c r="I299" i="13"/>
  <c r="F299" i="13"/>
  <c r="O298" i="13"/>
  <c r="L298" i="13"/>
  <c r="I298" i="13"/>
  <c r="F298" i="13"/>
  <c r="O297" i="13"/>
  <c r="L297" i="13"/>
  <c r="I297" i="13"/>
  <c r="F297" i="13"/>
  <c r="O296" i="13"/>
  <c r="L296" i="13"/>
  <c r="I296" i="13"/>
  <c r="F296" i="13"/>
  <c r="O295" i="13"/>
  <c r="L295" i="13"/>
  <c r="I295" i="13"/>
  <c r="F295" i="13"/>
  <c r="O294" i="13"/>
  <c r="O293" i="13" s="1"/>
  <c r="L294" i="13"/>
  <c r="I294" i="13"/>
  <c r="F294" i="13"/>
  <c r="N293" i="13"/>
  <c r="M293" i="13"/>
  <c r="K293" i="13"/>
  <c r="J293" i="13"/>
  <c r="H293" i="13"/>
  <c r="G293" i="13"/>
  <c r="E293" i="13"/>
  <c r="D293" i="13"/>
  <c r="O288" i="13"/>
  <c r="L288" i="13"/>
  <c r="I288" i="13"/>
  <c r="F288" i="13"/>
  <c r="O287" i="13"/>
  <c r="L287" i="13"/>
  <c r="I287" i="13"/>
  <c r="F287" i="13"/>
  <c r="O286" i="13"/>
  <c r="N286" i="13"/>
  <c r="M286" i="13"/>
  <c r="K286" i="13"/>
  <c r="J286" i="13"/>
  <c r="H286" i="13"/>
  <c r="G286" i="13"/>
  <c r="F286" i="13"/>
  <c r="E286" i="13"/>
  <c r="D286" i="13"/>
  <c r="O285" i="13"/>
  <c r="L285" i="13"/>
  <c r="L284" i="13" s="1"/>
  <c r="I285" i="13"/>
  <c r="I284" i="13" s="1"/>
  <c r="I283" i="13" s="1"/>
  <c r="F285" i="13"/>
  <c r="O284" i="13"/>
  <c r="O283" i="13" s="1"/>
  <c r="N284" i="13"/>
  <c r="N283" i="13" s="1"/>
  <c r="M284" i="13"/>
  <c r="M283" i="13" s="1"/>
  <c r="K284" i="13"/>
  <c r="J284" i="13"/>
  <c r="J283" i="13" s="1"/>
  <c r="H284" i="13"/>
  <c r="H283" i="13" s="1"/>
  <c r="G284" i="13"/>
  <c r="G283" i="13" s="1"/>
  <c r="E284" i="13"/>
  <c r="E283" i="13" s="1"/>
  <c r="D284" i="13"/>
  <c r="D283" i="13" s="1"/>
  <c r="L283" i="13"/>
  <c r="K283" i="13"/>
  <c r="O282" i="13"/>
  <c r="O281" i="13" s="1"/>
  <c r="L282" i="13"/>
  <c r="L281" i="13" s="1"/>
  <c r="I282" i="13"/>
  <c r="I281" i="13" s="1"/>
  <c r="F282" i="13"/>
  <c r="F281" i="13" s="1"/>
  <c r="N281" i="13"/>
  <c r="M281" i="13"/>
  <c r="K281" i="13"/>
  <c r="J281" i="13"/>
  <c r="H281" i="13"/>
  <c r="G281" i="13"/>
  <c r="E281" i="13"/>
  <c r="D281" i="13"/>
  <c r="O280" i="13"/>
  <c r="L280" i="13"/>
  <c r="I280" i="13"/>
  <c r="F280" i="13"/>
  <c r="O279" i="13"/>
  <c r="L279" i="13"/>
  <c r="I279" i="13"/>
  <c r="F279" i="13"/>
  <c r="O278" i="13"/>
  <c r="L278" i="13"/>
  <c r="I278" i="13"/>
  <c r="F278" i="13"/>
  <c r="C278" i="13" s="1"/>
  <c r="O277" i="13"/>
  <c r="L277" i="13"/>
  <c r="I277" i="13"/>
  <c r="I276" i="13" s="1"/>
  <c r="F277" i="13"/>
  <c r="N276" i="13"/>
  <c r="M276" i="13"/>
  <c r="K276" i="13"/>
  <c r="J276" i="13"/>
  <c r="H276" i="13"/>
  <c r="G276" i="13"/>
  <c r="E276" i="13"/>
  <c r="D276" i="13"/>
  <c r="O275" i="13"/>
  <c r="L275" i="13"/>
  <c r="I275" i="13"/>
  <c r="F275" i="13"/>
  <c r="O274" i="13"/>
  <c r="L274" i="13"/>
  <c r="I274" i="13"/>
  <c r="F274" i="13"/>
  <c r="O273" i="13"/>
  <c r="L273" i="13"/>
  <c r="L272" i="13" s="1"/>
  <c r="I273" i="13"/>
  <c r="F273" i="13"/>
  <c r="N272" i="13"/>
  <c r="N270" i="13" s="1"/>
  <c r="M272" i="13"/>
  <c r="M270" i="13" s="1"/>
  <c r="M269" i="13" s="1"/>
  <c r="K272" i="13"/>
  <c r="J272" i="13"/>
  <c r="J270" i="13" s="1"/>
  <c r="J269" i="13" s="1"/>
  <c r="H272" i="13"/>
  <c r="G272" i="13"/>
  <c r="E272" i="13"/>
  <c r="D272" i="13"/>
  <c r="D270" i="13" s="1"/>
  <c r="O271" i="13"/>
  <c r="L271" i="13"/>
  <c r="I271" i="13"/>
  <c r="F271" i="13"/>
  <c r="H270" i="13"/>
  <c r="O268" i="13"/>
  <c r="L268" i="13"/>
  <c r="I268" i="13"/>
  <c r="F268" i="13"/>
  <c r="O267" i="13"/>
  <c r="L267" i="13"/>
  <c r="I267" i="13"/>
  <c r="F267" i="13"/>
  <c r="O266" i="13"/>
  <c r="L266" i="13"/>
  <c r="I266" i="13"/>
  <c r="F266" i="13"/>
  <c r="O265" i="13"/>
  <c r="L265" i="13"/>
  <c r="I265" i="13"/>
  <c r="F265" i="13"/>
  <c r="N264" i="13"/>
  <c r="M264" i="13"/>
  <c r="K264" i="13"/>
  <c r="J264" i="13"/>
  <c r="H264" i="13"/>
  <c r="G264" i="13"/>
  <c r="E264" i="13"/>
  <c r="D264" i="13"/>
  <c r="O263" i="13"/>
  <c r="L263" i="13"/>
  <c r="I263" i="13"/>
  <c r="F263" i="13"/>
  <c r="O262" i="13"/>
  <c r="L262" i="13"/>
  <c r="I262" i="13"/>
  <c r="F262" i="13"/>
  <c r="O261" i="13"/>
  <c r="L261" i="13"/>
  <c r="I261" i="13"/>
  <c r="I260" i="13" s="1"/>
  <c r="F261" i="13"/>
  <c r="N260" i="13"/>
  <c r="N259" i="13" s="1"/>
  <c r="M260" i="13"/>
  <c r="K260" i="13"/>
  <c r="K259" i="13" s="1"/>
  <c r="J260" i="13"/>
  <c r="J259" i="13" s="1"/>
  <c r="H260" i="13"/>
  <c r="H259" i="13" s="1"/>
  <c r="G260" i="13"/>
  <c r="E260" i="13"/>
  <c r="E259" i="13" s="1"/>
  <c r="D260" i="13"/>
  <c r="D259" i="13" s="1"/>
  <c r="O258" i="13"/>
  <c r="L258" i="13"/>
  <c r="I258" i="13"/>
  <c r="F258" i="13"/>
  <c r="O257" i="13"/>
  <c r="L257" i="13"/>
  <c r="I257" i="13"/>
  <c r="F257" i="13"/>
  <c r="O256" i="13"/>
  <c r="L256" i="13"/>
  <c r="I256" i="13"/>
  <c r="F256" i="13"/>
  <c r="O255" i="13"/>
  <c r="L255" i="13"/>
  <c r="I255" i="13"/>
  <c r="F255" i="13"/>
  <c r="O254" i="13"/>
  <c r="L254" i="13"/>
  <c r="I254" i="13"/>
  <c r="F254" i="13"/>
  <c r="O253" i="13"/>
  <c r="L253" i="13"/>
  <c r="L252" i="13" s="1"/>
  <c r="I253" i="13"/>
  <c r="F253" i="13"/>
  <c r="N252" i="13"/>
  <c r="M252" i="13"/>
  <c r="M251" i="13" s="1"/>
  <c r="K252" i="13"/>
  <c r="K251" i="13" s="1"/>
  <c r="J252" i="13"/>
  <c r="J251" i="13" s="1"/>
  <c r="H252" i="13"/>
  <c r="G252" i="13"/>
  <c r="G251" i="13" s="1"/>
  <c r="E252" i="13"/>
  <c r="E251" i="13" s="1"/>
  <c r="D252" i="13"/>
  <c r="D251" i="13" s="1"/>
  <c r="N251" i="13"/>
  <c r="H251" i="13"/>
  <c r="O250" i="13"/>
  <c r="L250" i="13"/>
  <c r="I250" i="13"/>
  <c r="F250" i="13"/>
  <c r="O249" i="13"/>
  <c r="L249" i="13"/>
  <c r="I249" i="13"/>
  <c r="F249" i="13"/>
  <c r="O248" i="13"/>
  <c r="L248" i="13"/>
  <c r="I248" i="13"/>
  <c r="F248" i="13"/>
  <c r="O247" i="13"/>
  <c r="L247" i="13"/>
  <c r="I247" i="13"/>
  <c r="F247" i="13"/>
  <c r="N246" i="13"/>
  <c r="M246" i="13"/>
  <c r="K246" i="13"/>
  <c r="J246" i="13"/>
  <c r="H246" i="13"/>
  <c r="G246" i="13"/>
  <c r="E246" i="13"/>
  <c r="D246" i="13"/>
  <c r="O245" i="13"/>
  <c r="L245" i="13"/>
  <c r="I245" i="13"/>
  <c r="F245" i="13"/>
  <c r="O244" i="13"/>
  <c r="L244" i="13"/>
  <c r="I244" i="13"/>
  <c r="F244" i="13"/>
  <c r="O243" i="13"/>
  <c r="L243" i="13"/>
  <c r="I243" i="13"/>
  <c r="F243" i="13"/>
  <c r="O242" i="13"/>
  <c r="L242" i="13"/>
  <c r="I242" i="13"/>
  <c r="F242" i="13"/>
  <c r="O241" i="13"/>
  <c r="L241" i="13"/>
  <c r="I241" i="13"/>
  <c r="F241" i="13"/>
  <c r="O240" i="13"/>
  <c r="L240" i="13"/>
  <c r="I240" i="13"/>
  <c r="F240" i="13"/>
  <c r="O239" i="13"/>
  <c r="O238" i="13" s="1"/>
  <c r="L239" i="13"/>
  <c r="I239" i="13"/>
  <c r="F239" i="13"/>
  <c r="N238" i="13"/>
  <c r="M238" i="13"/>
  <c r="K238" i="13"/>
  <c r="J238" i="13"/>
  <c r="H238" i="13"/>
  <c r="G238" i="13"/>
  <c r="E238" i="13"/>
  <c r="D238" i="13"/>
  <c r="O237" i="13"/>
  <c r="L237" i="13"/>
  <c r="I237" i="13"/>
  <c r="F237" i="13"/>
  <c r="O236" i="13"/>
  <c r="L236" i="13"/>
  <c r="L235" i="13" s="1"/>
  <c r="I236" i="13"/>
  <c r="F236" i="13"/>
  <c r="O235" i="13"/>
  <c r="N235" i="13"/>
  <c r="M235" i="13"/>
  <c r="K235" i="13"/>
  <c r="J235" i="13"/>
  <c r="H235" i="13"/>
  <c r="G235" i="13"/>
  <c r="E235" i="13"/>
  <c r="D235" i="13"/>
  <c r="O234" i="13"/>
  <c r="O233" i="13" s="1"/>
  <c r="L234" i="13"/>
  <c r="I234" i="13"/>
  <c r="I233" i="13" s="1"/>
  <c r="F234" i="13"/>
  <c r="N233" i="13"/>
  <c r="M233" i="13"/>
  <c r="L233" i="13"/>
  <c r="K233" i="13"/>
  <c r="J233" i="13"/>
  <c r="H233" i="13"/>
  <c r="G233" i="13"/>
  <c r="E233" i="13"/>
  <c r="D233" i="13"/>
  <c r="O232" i="13"/>
  <c r="L232" i="13"/>
  <c r="I232" i="13"/>
  <c r="F232" i="13"/>
  <c r="O229" i="13"/>
  <c r="L229" i="13"/>
  <c r="I229" i="13"/>
  <c r="F229" i="13"/>
  <c r="O228" i="13"/>
  <c r="L228" i="13"/>
  <c r="L227" i="13" s="1"/>
  <c r="I228" i="13"/>
  <c r="I227" i="13" s="1"/>
  <c r="F228" i="13"/>
  <c r="F227" i="13" s="1"/>
  <c r="O227" i="13"/>
  <c r="N227" i="13"/>
  <c r="M227" i="13"/>
  <c r="K227" i="13"/>
  <c r="J227" i="13"/>
  <c r="H227" i="13"/>
  <c r="G227" i="13"/>
  <c r="E227" i="13"/>
  <c r="D227" i="13"/>
  <c r="O226" i="13"/>
  <c r="L226" i="13"/>
  <c r="I226" i="13"/>
  <c r="F226" i="13"/>
  <c r="O225" i="13"/>
  <c r="L225" i="13"/>
  <c r="I225" i="13"/>
  <c r="F225" i="13"/>
  <c r="O224" i="13"/>
  <c r="L224" i="13"/>
  <c r="I224" i="13"/>
  <c r="F224" i="13"/>
  <c r="O223" i="13"/>
  <c r="L223" i="13"/>
  <c r="I223" i="13"/>
  <c r="F223" i="13"/>
  <c r="O222" i="13"/>
  <c r="L222" i="13"/>
  <c r="I222" i="13"/>
  <c r="F222" i="13"/>
  <c r="O221" i="13"/>
  <c r="L221" i="13"/>
  <c r="I221" i="13"/>
  <c r="F221" i="13"/>
  <c r="O220" i="13"/>
  <c r="L220" i="13"/>
  <c r="I220" i="13"/>
  <c r="F220" i="13"/>
  <c r="O219" i="13"/>
  <c r="L219" i="13"/>
  <c r="I219" i="13"/>
  <c r="F219" i="13"/>
  <c r="O218" i="13"/>
  <c r="L218" i="13"/>
  <c r="I218" i="13"/>
  <c r="F218" i="13"/>
  <c r="O217" i="13"/>
  <c r="L217" i="13"/>
  <c r="I217" i="13"/>
  <c r="F217" i="13"/>
  <c r="N216" i="13"/>
  <c r="M216" i="13"/>
  <c r="K216" i="13"/>
  <c r="J216" i="13"/>
  <c r="H216" i="13"/>
  <c r="G216" i="13"/>
  <c r="E216" i="13"/>
  <c r="D216" i="13"/>
  <c r="O215" i="13"/>
  <c r="L215" i="13"/>
  <c r="I215" i="13"/>
  <c r="F215" i="13"/>
  <c r="O214" i="13"/>
  <c r="L214" i="13"/>
  <c r="I214" i="13"/>
  <c r="F214" i="13"/>
  <c r="O213" i="13"/>
  <c r="L213" i="13"/>
  <c r="I213" i="13"/>
  <c r="F213" i="13"/>
  <c r="O212" i="13"/>
  <c r="L212" i="13"/>
  <c r="I212" i="13"/>
  <c r="F212" i="13"/>
  <c r="O211" i="13"/>
  <c r="L211" i="13"/>
  <c r="I211" i="13"/>
  <c r="F211" i="13"/>
  <c r="O210" i="13"/>
  <c r="L210" i="13"/>
  <c r="I210" i="13"/>
  <c r="F210" i="13"/>
  <c r="O209" i="13"/>
  <c r="L209" i="13"/>
  <c r="I209" i="13"/>
  <c r="F209" i="13"/>
  <c r="O208" i="13"/>
  <c r="L208" i="13"/>
  <c r="I208" i="13"/>
  <c r="F208" i="13"/>
  <c r="O207" i="13"/>
  <c r="L207" i="13"/>
  <c r="I207" i="13"/>
  <c r="F207" i="13"/>
  <c r="O206" i="13"/>
  <c r="L206" i="13"/>
  <c r="I206" i="13"/>
  <c r="F206" i="13"/>
  <c r="N205" i="13"/>
  <c r="M205" i="13"/>
  <c r="K205" i="13"/>
  <c r="J205" i="13"/>
  <c r="H205" i="13"/>
  <c r="H204" i="13" s="1"/>
  <c r="G205" i="13"/>
  <c r="E205" i="13"/>
  <c r="D205" i="13"/>
  <c r="K204" i="13"/>
  <c r="G204" i="13"/>
  <c r="O203" i="13"/>
  <c r="L203" i="13"/>
  <c r="I203" i="13"/>
  <c r="F203" i="13"/>
  <c r="O202" i="13"/>
  <c r="L202" i="13"/>
  <c r="I202" i="13"/>
  <c r="F202" i="13"/>
  <c r="O201" i="13"/>
  <c r="L201" i="13"/>
  <c r="I201" i="13"/>
  <c r="F201" i="13"/>
  <c r="O200" i="13"/>
  <c r="L200" i="13"/>
  <c r="I200" i="13"/>
  <c r="F200" i="13"/>
  <c r="O199" i="13"/>
  <c r="L199" i="13"/>
  <c r="L198" i="13" s="1"/>
  <c r="I199" i="13"/>
  <c r="F199" i="13"/>
  <c r="F198" i="13" s="1"/>
  <c r="O198" i="13"/>
  <c r="N198" i="13"/>
  <c r="M198" i="13"/>
  <c r="K198" i="13"/>
  <c r="K196" i="13" s="1"/>
  <c r="J198" i="13"/>
  <c r="J196" i="13" s="1"/>
  <c r="H198" i="13"/>
  <c r="G198" i="13"/>
  <c r="G196" i="13" s="1"/>
  <c r="E198" i="13"/>
  <c r="E196" i="13" s="1"/>
  <c r="D198" i="13"/>
  <c r="D196" i="13" s="1"/>
  <c r="O197" i="13"/>
  <c r="L197" i="13"/>
  <c r="I197" i="13"/>
  <c r="F197" i="13"/>
  <c r="N196" i="13"/>
  <c r="M196" i="13"/>
  <c r="H196" i="13"/>
  <c r="O193" i="13"/>
  <c r="L193" i="13"/>
  <c r="L192" i="13" s="1"/>
  <c r="L191" i="13" s="1"/>
  <c r="I193" i="13"/>
  <c r="I192" i="13" s="1"/>
  <c r="I191" i="13" s="1"/>
  <c r="F193" i="13"/>
  <c r="O192" i="13"/>
  <c r="N192" i="13"/>
  <c r="N191" i="13" s="1"/>
  <c r="M192" i="13"/>
  <c r="M191" i="13" s="1"/>
  <c r="K192" i="13"/>
  <c r="J192" i="13"/>
  <c r="H192" i="13"/>
  <c r="H191" i="13" s="1"/>
  <c r="G192" i="13"/>
  <c r="G191" i="13" s="1"/>
  <c r="E192" i="13"/>
  <c r="E191" i="13" s="1"/>
  <c r="D192" i="13"/>
  <c r="D191" i="13" s="1"/>
  <c r="O191" i="13"/>
  <c r="K191" i="13"/>
  <c r="J191" i="13"/>
  <c r="O190" i="13"/>
  <c r="L190" i="13"/>
  <c r="I190" i="13"/>
  <c r="F190" i="13"/>
  <c r="O189" i="13"/>
  <c r="L189" i="13"/>
  <c r="L188" i="13" s="1"/>
  <c r="I189" i="13"/>
  <c r="I188" i="13" s="1"/>
  <c r="F189" i="13"/>
  <c r="N188" i="13"/>
  <c r="M188" i="13"/>
  <c r="K188" i="13"/>
  <c r="K187" i="13" s="1"/>
  <c r="J188" i="13"/>
  <c r="H188" i="13"/>
  <c r="G188" i="13"/>
  <c r="E188" i="13"/>
  <c r="E187" i="13" s="1"/>
  <c r="D188" i="13"/>
  <c r="O186" i="13"/>
  <c r="L186" i="13"/>
  <c r="I186" i="13"/>
  <c r="F186" i="13"/>
  <c r="O185" i="13"/>
  <c r="L185" i="13"/>
  <c r="L184" i="13" s="1"/>
  <c r="I185" i="13"/>
  <c r="I184" i="13" s="1"/>
  <c r="F185" i="13"/>
  <c r="N184" i="13"/>
  <c r="M184" i="13"/>
  <c r="K184" i="13"/>
  <c r="J184" i="13"/>
  <c r="H184" i="13"/>
  <c r="G184" i="13"/>
  <c r="E184" i="13"/>
  <c r="D184" i="13"/>
  <c r="O183" i="13"/>
  <c r="L183" i="13"/>
  <c r="I183" i="13"/>
  <c r="F183" i="13"/>
  <c r="O182" i="13"/>
  <c r="L182" i="13"/>
  <c r="I182" i="13"/>
  <c r="F182" i="13"/>
  <c r="O181" i="13"/>
  <c r="L181" i="13"/>
  <c r="I181" i="13"/>
  <c r="F181" i="13"/>
  <c r="O180" i="13"/>
  <c r="L180" i="13"/>
  <c r="L179" i="13" s="1"/>
  <c r="I180" i="13"/>
  <c r="F180" i="13"/>
  <c r="F179" i="13" s="1"/>
  <c r="N179" i="13"/>
  <c r="M179" i="13"/>
  <c r="K179" i="13"/>
  <c r="J179" i="13"/>
  <c r="H179" i="13"/>
  <c r="G179" i="13"/>
  <c r="E179" i="13"/>
  <c r="D179" i="13"/>
  <c r="O178" i="13"/>
  <c r="L178" i="13"/>
  <c r="I178" i="13"/>
  <c r="F178" i="13"/>
  <c r="O177" i="13"/>
  <c r="L177" i="13"/>
  <c r="I177" i="13"/>
  <c r="F177" i="13"/>
  <c r="O176" i="13"/>
  <c r="L176" i="13"/>
  <c r="L175" i="13" s="1"/>
  <c r="I176" i="13"/>
  <c r="F176" i="13"/>
  <c r="N175" i="13"/>
  <c r="M175" i="13"/>
  <c r="M174" i="13" s="1"/>
  <c r="K175" i="13"/>
  <c r="J175" i="13"/>
  <c r="J174" i="13" s="1"/>
  <c r="J173" i="13" s="1"/>
  <c r="H175" i="13"/>
  <c r="G175" i="13"/>
  <c r="G174" i="13" s="1"/>
  <c r="G173" i="13" s="1"/>
  <c r="E175" i="13"/>
  <c r="D175" i="13"/>
  <c r="D174" i="13" s="1"/>
  <c r="D173" i="13" s="1"/>
  <c r="O172" i="13"/>
  <c r="L172" i="13"/>
  <c r="I172" i="13"/>
  <c r="F172" i="13"/>
  <c r="O171" i="13"/>
  <c r="L171" i="13"/>
  <c r="I171" i="13"/>
  <c r="F171" i="13"/>
  <c r="O170" i="13"/>
  <c r="L170" i="13"/>
  <c r="I170" i="13"/>
  <c r="F170" i="13"/>
  <c r="O169" i="13"/>
  <c r="L169" i="13"/>
  <c r="I169" i="13"/>
  <c r="F169" i="13"/>
  <c r="O168" i="13"/>
  <c r="L168" i="13"/>
  <c r="I168" i="13"/>
  <c r="F168" i="13"/>
  <c r="O167" i="13"/>
  <c r="L167" i="13"/>
  <c r="I167" i="13"/>
  <c r="F167" i="13"/>
  <c r="N166" i="13"/>
  <c r="M166" i="13"/>
  <c r="K166" i="13"/>
  <c r="K165" i="13" s="1"/>
  <c r="J166" i="13"/>
  <c r="J165" i="13" s="1"/>
  <c r="H166" i="13"/>
  <c r="G166" i="13"/>
  <c r="G165" i="13" s="1"/>
  <c r="E166" i="13"/>
  <c r="E165" i="13" s="1"/>
  <c r="D166" i="13"/>
  <c r="D165" i="13" s="1"/>
  <c r="N165" i="13"/>
  <c r="M165" i="13"/>
  <c r="H165" i="13"/>
  <c r="O164" i="13"/>
  <c r="L164" i="13"/>
  <c r="I164" i="13"/>
  <c r="F164" i="13"/>
  <c r="O163" i="13"/>
  <c r="L163" i="13"/>
  <c r="I163" i="13"/>
  <c r="F163" i="13"/>
  <c r="O162" i="13"/>
  <c r="L162" i="13"/>
  <c r="I162" i="13"/>
  <c r="F162" i="13"/>
  <c r="O161" i="13"/>
  <c r="L161" i="13"/>
  <c r="I161" i="13"/>
  <c r="F161" i="13"/>
  <c r="N160" i="13"/>
  <c r="M160" i="13"/>
  <c r="K160" i="13"/>
  <c r="J160" i="13"/>
  <c r="H160" i="13"/>
  <c r="G160" i="13"/>
  <c r="E160" i="13"/>
  <c r="D160" i="13"/>
  <c r="O159" i="13"/>
  <c r="L159" i="13"/>
  <c r="I159" i="13"/>
  <c r="F159" i="13"/>
  <c r="O158" i="13"/>
  <c r="L158" i="13"/>
  <c r="I158" i="13"/>
  <c r="F158" i="13"/>
  <c r="O157" i="13"/>
  <c r="L157" i="13"/>
  <c r="I157" i="13"/>
  <c r="F157" i="13"/>
  <c r="O156" i="13"/>
  <c r="L156" i="13"/>
  <c r="I156" i="13"/>
  <c r="F156" i="13"/>
  <c r="O155" i="13"/>
  <c r="L155" i="13"/>
  <c r="I155" i="13"/>
  <c r="F155" i="13"/>
  <c r="O154" i="13"/>
  <c r="L154" i="13"/>
  <c r="I154" i="13"/>
  <c r="F154" i="13"/>
  <c r="O153" i="13"/>
  <c r="L153" i="13"/>
  <c r="I153" i="13"/>
  <c r="F153" i="13"/>
  <c r="O152" i="13"/>
  <c r="L152" i="13"/>
  <c r="I152" i="13"/>
  <c r="F152" i="13"/>
  <c r="F151" i="13" s="1"/>
  <c r="N151" i="13"/>
  <c r="M151" i="13"/>
  <c r="K151" i="13"/>
  <c r="J151" i="13"/>
  <c r="H151" i="13"/>
  <c r="G151" i="13"/>
  <c r="E151" i="13"/>
  <c r="D151" i="13"/>
  <c r="O150" i="13"/>
  <c r="L150" i="13"/>
  <c r="I150" i="13"/>
  <c r="F150" i="13"/>
  <c r="O149" i="13"/>
  <c r="L149" i="13"/>
  <c r="I149" i="13"/>
  <c r="F149" i="13"/>
  <c r="O148" i="13"/>
  <c r="L148" i="13"/>
  <c r="I148" i="13"/>
  <c r="F148" i="13"/>
  <c r="O147" i="13"/>
  <c r="L147" i="13"/>
  <c r="I147" i="13"/>
  <c r="F147" i="13"/>
  <c r="O146" i="13"/>
  <c r="L146" i="13"/>
  <c r="I146" i="13"/>
  <c r="F146" i="13"/>
  <c r="O145" i="13"/>
  <c r="L145" i="13"/>
  <c r="L144" i="13" s="1"/>
  <c r="I145" i="13"/>
  <c r="F145" i="13"/>
  <c r="N144" i="13"/>
  <c r="M144" i="13"/>
  <c r="K144" i="13"/>
  <c r="J144" i="13"/>
  <c r="H144" i="13"/>
  <c r="G144" i="13"/>
  <c r="E144" i="13"/>
  <c r="D144" i="13"/>
  <c r="O143" i="13"/>
  <c r="L143" i="13"/>
  <c r="I143" i="13"/>
  <c r="F143" i="13"/>
  <c r="O142" i="13"/>
  <c r="O141" i="13" s="1"/>
  <c r="L142" i="13"/>
  <c r="I142" i="13"/>
  <c r="F142" i="13"/>
  <c r="N141" i="13"/>
  <c r="M141" i="13"/>
  <c r="K141" i="13"/>
  <c r="J141" i="13"/>
  <c r="I141" i="13"/>
  <c r="H141" i="13"/>
  <c r="G141" i="13"/>
  <c r="F141" i="13"/>
  <c r="E141" i="13"/>
  <c r="D141" i="13"/>
  <c r="O140" i="13"/>
  <c r="L140" i="13"/>
  <c r="I140" i="13"/>
  <c r="F140" i="13"/>
  <c r="O139" i="13"/>
  <c r="L139" i="13"/>
  <c r="I139" i="13"/>
  <c r="F139" i="13"/>
  <c r="O138" i="13"/>
  <c r="L138" i="13"/>
  <c r="I138" i="13"/>
  <c r="F138" i="13"/>
  <c r="O137" i="13"/>
  <c r="L137" i="13"/>
  <c r="L136" i="13" s="1"/>
  <c r="I137" i="13"/>
  <c r="I136" i="13" s="1"/>
  <c r="F137" i="13"/>
  <c r="N136" i="13"/>
  <c r="M136" i="13"/>
  <c r="K136" i="13"/>
  <c r="J136" i="13"/>
  <c r="H136" i="13"/>
  <c r="G136" i="13"/>
  <c r="E136" i="13"/>
  <c r="D136" i="13"/>
  <c r="O135" i="13"/>
  <c r="L135" i="13"/>
  <c r="I135" i="13"/>
  <c r="F135" i="13"/>
  <c r="O134" i="13"/>
  <c r="L134" i="13"/>
  <c r="I134" i="13"/>
  <c r="F134" i="13"/>
  <c r="O133" i="13"/>
  <c r="L133" i="13"/>
  <c r="I133" i="13"/>
  <c r="F133" i="13"/>
  <c r="O132" i="13"/>
  <c r="L132" i="13"/>
  <c r="L131" i="13" s="1"/>
  <c r="I132" i="13"/>
  <c r="F132" i="13"/>
  <c r="N131" i="13"/>
  <c r="N130" i="13" s="1"/>
  <c r="M131" i="13"/>
  <c r="K131" i="13"/>
  <c r="J131" i="13"/>
  <c r="H131" i="13"/>
  <c r="G131" i="13"/>
  <c r="E131" i="13"/>
  <c r="D131" i="13"/>
  <c r="K130" i="13"/>
  <c r="O129" i="13"/>
  <c r="L129" i="13"/>
  <c r="L128" i="13" s="1"/>
  <c r="I129" i="13"/>
  <c r="I128" i="13" s="1"/>
  <c r="F129" i="13"/>
  <c r="O128" i="13"/>
  <c r="N128" i="13"/>
  <c r="M128" i="13"/>
  <c r="K128" i="13"/>
  <c r="J128" i="13"/>
  <c r="H128" i="13"/>
  <c r="G128" i="13"/>
  <c r="E128" i="13"/>
  <c r="D128" i="13"/>
  <c r="O127" i="13"/>
  <c r="L127" i="13"/>
  <c r="I127" i="13"/>
  <c r="F127" i="13"/>
  <c r="O126" i="13"/>
  <c r="L126" i="13"/>
  <c r="I126" i="13"/>
  <c r="F126" i="13"/>
  <c r="O125" i="13"/>
  <c r="L125" i="13"/>
  <c r="I125" i="13"/>
  <c r="F125" i="13"/>
  <c r="O124" i="13"/>
  <c r="L124" i="13"/>
  <c r="I124" i="13"/>
  <c r="F124" i="13"/>
  <c r="O123" i="13"/>
  <c r="L123" i="13"/>
  <c r="I123" i="13"/>
  <c r="F123" i="13"/>
  <c r="F122" i="13" s="1"/>
  <c r="N122" i="13"/>
  <c r="M122" i="13"/>
  <c r="K122" i="13"/>
  <c r="J122" i="13"/>
  <c r="H122" i="13"/>
  <c r="G122" i="13"/>
  <c r="E122" i="13"/>
  <c r="D122" i="13"/>
  <c r="O121" i="13"/>
  <c r="L121" i="13"/>
  <c r="I121" i="13"/>
  <c r="F121" i="13"/>
  <c r="O120" i="13"/>
  <c r="L120" i="13"/>
  <c r="I120" i="13"/>
  <c r="F120" i="13"/>
  <c r="O119" i="13"/>
  <c r="L119" i="13"/>
  <c r="I119" i="13"/>
  <c r="F119" i="13"/>
  <c r="O118" i="13"/>
  <c r="L118" i="13"/>
  <c r="I118" i="13"/>
  <c r="F118" i="13"/>
  <c r="O117" i="13"/>
  <c r="L117" i="13"/>
  <c r="I117" i="13"/>
  <c r="I116" i="13" s="1"/>
  <c r="F117" i="13"/>
  <c r="N116" i="13"/>
  <c r="M116" i="13"/>
  <c r="K116" i="13"/>
  <c r="J116" i="13"/>
  <c r="H116" i="13"/>
  <c r="G116" i="13"/>
  <c r="E116" i="13"/>
  <c r="D116" i="13"/>
  <c r="O115" i="13"/>
  <c r="L115" i="13"/>
  <c r="I115" i="13"/>
  <c r="F115" i="13"/>
  <c r="O114" i="13"/>
  <c r="L114" i="13"/>
  <c r="I114" i="13"/>
  <c r="F114" i="13"/>
  <c r="O113" i="13"/>
  <c r="L113" i="13"/>
  <c r="I113" i="13"/>
  <c r="I112" i="13" s="1"/>
  <c r="F113" i="13"/>
  <c r="N112" i="13"/>
  <c r="M112" i="13"/>
  <c r="K112" i="13"/>
  <c r="J112" i="13"/>
  <c r="H112" i="13"/>
  <c r="G112" i="13"/>
  <c r="E112" i="13"/>
  <c r="D112" i="13"/>
  <c r="O111" i="13"/>
  <c r="L111" i="13"/>
  <c r="I111" i="13"/>
  <c r="F111" i="13"/>
  <c r="O110" i="13"/>
  <c r="L110" i="13"/>
  <c r="I110" i="13"/>
  <c r="F110" i="13"/>
  <c r="O109" i="13"/>
  <c r="L109" i="13"/>
  <c r="I109" i="13"/>
  <c r="F109" i="13"/>
  <c r="O108" i="13"/>
  <c r="L108" i="13"/>
  <c r="I108" i="13"/>
  <c r="F108" i="13"/>
  <c r="O107" i="13"/>
  <c r="L107" i="13"/>
  <c r="I107" i="13"/>
  <c r="F107" i="13"/>
  <c r="O106" i="13"/>
  <c r="L106" i="13"/>
  <c r="I106" i="13"/>
  <c r="F106" i="13"/>
  <c r="O105" i="13"/>
  <c r="L105" i="13"/>
  <c r="I105" i="13"/>
  <c r="F105" i="13"/>
  <c r="O104" i="13"/>
  <c r="L104" i="13"/>
  <c r="I104" i="13"/>
  <c r="F104" i="13"/>
  <c r="N103" i="13"/>
  <c r="M103" i="13"/>
  <c r="K103" i="13"/>
  <c r="J103" i="13"/>
  <c r="H103" i="13"/>
  <c r="G103" i="13"/>
  <c r="E103" i="13"/>
  <c r="D103" i="13"/>
  <c r="O102" i="13"/>
  <c r="L102" i="13"/>
  <c r="I102" i="13"/>
  <c r="F102" i="13"/>
  <c r="O101" i="13"/>
  <c r="L101" i="13"/>
  <c r="I101" i="13"/>
  <c r="F101" i="13"/>
  <c r="O100" i="13"/>
  <c r="L100" i="13"/>
  <c r="I100" i="13"/>
  <c r="F100" i="13"/>
  <c r="O99" i="13"/>
  <c r="L99" i="13"/>
  <c r="I99" i="13"/>
  <c r="F99" i="13"/>
  <c r="O98" i="13"/>
  <c r="L98" i="13"/>
  <c r="I98" i="13"/>
  <c r="F98" i="13"/>
  <c r="O97" i="13"/>
  <c r="L97" i="13"/>
  <c r="I97" i="13"/>
  <c r="F97" i="13"/>
  <c r="O96" i="13"/>
  <c r="L96" i="13"/>
  <c r="I96" i="13"/>
  <c r="F96" i="13"/>
  <c r="N95" i="13"/>
  <c r="M95" i="13"/>
  <c r="K95" i="13"/>
  <c r="J95" i="13"/>
  <c r="H95" i="13"/>
  <c r="G95" i="13"/>
  <c r="E95" i="13"/>
  <c r="D95" i="13"/>
  <c r="O94" i="13"/>
  <c r="L94" i="13"/>
  <c r="I94" i="13"/>
  <c r="F94" i="13"/>
  <c r="O93" i="13"/>
  <c r="L93" i="13"/>
  <c r="I93" i="13"/>
  <c r="F93" i="13"/>
  <c r="O92" i="13"/>
  <c r="L92" i="13"/>
  <c r="I92" i="13"/>
  <c r="F92" i="13"/>
  <c r="O91" i="13"/>
  <c r="L91" i="13"/>
  <c r="I91" i="13"/>
  <c r="F91" i="13"/>
  <c r="O90" i="13"/>
  <c r="L90" i="13"/>
  <c r="I90" i="13"/>
  <c r="F90" i="13"/>
  <c r="N89" i="13"/>
  <c r="M89" i="13"/>
  <c r="K89" i="13"/>
  <c r="J89" i="13"/>
  <c r="H89" i="13"/>
  <c r="G89" i="13"/>
  <c r="E89" i="13"/>
  <c r="D89" i="13"/>
  <c r="O88" i="13"/>
  <c r="L88" i="13"/>
  <c r="I88" i="13"/>
  <c r="F88" i="13"/>
  <c r="O87" i="13"/>
  <c r="L87" i="13"/>
  <c r="I87" i="13"/>
  <c r="F87" i="13"/>
  <c r="O86" i="13"/>
  <c r="L86" i="13"/>
  <c r="I86" i="13"/>
  <c r="F86" i="13"/>
  <c r="O85" i="13"/>
  <c r="L85" i="13"/>
  <c r="I85" i="13"/>
  <c r="I84" i="13" s="1"/>
  <c r="F85" i="13"/>
  <c r="N84" i="13"/>
  <c r="M84" i="13"/>
  <c r="K84" i="13"/>
  <c r="J84" i="13"/>
  <c r="H84" i="13"/>
  <c r="G84" i="13"/>
  <c r="E84" i="13"/>
  <c r="D84" i="13"/>
  <c r="O82" i="13"/>
  <c r="L82" i="13"/>
  <c r="I82" i="13"/>
  <c r="F82" i="13"/>
  <c r="O81" i="13"/>
  <c r="L81" i="13"/>
  <c r="L80" i="13" s="1"/>
  <c r="I81" i="13"/>
  <c r="I80" i="13" s="1"/>
  <c r="F81" i="13"/>
  <c r="N80" i="13"/>
  <c r="M80" i="13"/>
  <c r="K80" i="13"/>
  <c r="J80" i="13"/>
  <c r="H80" i="13"/>
  <c r="G80" i="13"/>
  <c r="E80" i="13"/>
  <c r="D80" i="13"/>
  <c r="O79" i="13"/>
  <c r="L79" i="13"/>
  <c r="I79" i="13"/>
  <c r="F79" i="13"/>
  <c r="O78" i="13"/>
  <c r="O77" i="13" s="1"/>
  <c r="L78" i="13"/>
  <c r="I78" i="13"/>
  <c r="F78" i="13"/>
  <c r="F77" i="13" s="1"/>
  <c r="N77" i="13"/>
  <c r="N76" i="13" s="1"/>
  <c r="M77" i="13"/>
  <c r="M76" i="13" s="1"/>
  <c r="K77" i="13"/>
  <c r="J77" i="13"/>
  <c r="J76" i="13" s="1"/>
  <c r="I77" i="13"/>
  <c r="H77" i="13"/>
  <c r="G77" i="13"/>
  <c r="E77" i="13"/>
  <c r="E76" i="13" s="1"/>
  <c r="D77" i="13"/>
  <c r="D76" i="13" s="1"/>
  <c r="K76" i="13"/>
  <c r="O74" i="13"/>
  <c r="L74" i="13"/>
  <c r="I74" i="13"/>
  <c r="F74" i="13"/>
  <c r="O73" i="13"/>
  <c r="L73" i="13"/>
  <c r="I73" i="13"/>
  <c r="F73" i="13"/>
  <c r="O72" i="13"/>
  <c r="L72" i="13"/>
  <c r="I72" i="13"/>
  <c r="F72" i="13"/>
  <c r="O71" i="13"/>
  <c r="L71" i="13"/>
  <c r="I71" i="13"/>
  <c r="F71" i="13"/>
  <c r="O70" i="13"/>
  <c r="L70" i="13"/>
  <c r="I70" i="13"/>
  <c r="I69" i="13" s="1"/>
  <c r="F70" i="13"/>
  <c r="F69" i="13" s="1"/>
  <c r="N69" i="13"/>
  <c r="N67" i="13" s="1"/>
  <c r="M69" i="13"/>
  <c r="M67" i="13" s="1"/>
  <c r="L69" i="13"/>
  <c r="K69" i="13"/>
  <c r="J69" i="13"/>
  <c r="J67" i="13" s="1"/>
  <c r="H69" i="13"/>
  <c r="H67" i="13" s="1"/>
  <c r="G69" i="13"/>
  <c r="G67" i="13" s="1"/>
  <c r="E69" i="13"/>
  <c r="E67" i="13" s="1"/>
  <c r="D69" i="13"/>
  <c r="D67" i="13" s="1"/>
  <c r="O68" i="13"/>
  <c r="L68" i="13"/>
  <c r="I68" i="13"/>
  <c r="F68" i="13"/>
  <c r="F67" i="13" s="1"/>
  <c r="K67" i="13"/>
  <c r="O66" i="13"/>
  <c r="L66" i="13"/>
  <c r="I66" i="13"/>
  <c r="F66" i="13"/>
  <c r="O65" i="13"/>
  <c r="L65" i="13"/>
  <c r="I65" i="13"/>
  <c r="F65" i="13"/>
  <c r="O64" i="13"/>
  <c r="L64" i="13"/>
  <c r="I64" i="13"/>
  <c r="F64" i="13"/>
  <c r="O63" i="13"/>
  <c r="L63" i="13"/>
  <c r="I63" i="13"/>
  <c r="F63" i="13"/>
  <c r="O62" i="13"/>
  <c r="L62" i="13"/>
  <c r="I62" i="13"/>
  <c r="F62" i="13"/>
  <c r="O61" i="13"/>
  <c r="L61" i="13"/>
  <c r="I61" i="13"/>
  <c r="F61" i="13"/>
  <c r="O60" i="13"/>
  <c r="L60" i="13"/>
  <c r="I60" i="13"/>
  <c r="F60" i="13"/>
  <c r="O59" i="13"/>
  <c r="O58" i="13" s="1"/>
  <c r="L59" i="13"/>
  <c r="I59" i="13"/>
  <c r="F59" i="13"/>
  <c r="N58" i="13"/>
  <c r="M58" i="13"/>
  <c r="L58" i="13"/>
  <c r="K58" i="13"/>
  <c r="J58" i="13"/>
  <c r="H58" i="13"/>
  <c r="G58" i="13"/>
  <c r="E58" i="13"/>
  <c r="D58" i="13"/>
  <c r="O57" i="13"/>
  <c r="L57" i="13"/>
  <c r="I57" i="13"/>
  <c r="F57" i="13"/>
  <c r="O56" i="13"/>
  <c r="O55" i="13" s="1"/>
  <c r="L56" i="13"/>
  <c r="L55" i="13" s="1"/>
  <c r="L54" i="13" s="1"/>
  <c r="I56" i="13"/>
  <c r="I55" i="13" s="1"/>
  <c r="F56" i="13"/>
  <c r="N55" i="13"/>
  <c r="N54" i="13" s="1"/>
  <c r="M55" i="13"/>
  <c r="M54" i="13" s="1"/>
  <c r="M53" i="13" s="1"/>
  <c r="K55" i="13"/>
  <c r="K54" i="13" s="1"/>
  <c r="J55" i="13"/>
  <c r="J54" i="13" s="1"/>
  <c r="H55" i="13"/>
  <c r="H54" i="13" s="1"/>
  <c r="G55" i="13"/>
  <c r="E55" i="13"/>
  <c r="D55" i="13"/>
  <c r="D54" i="13" s="1"/>
  <c r="D53" i="13" s="1"/>
  <c r="J53" i="13"/>
  <c r="O47" i="13"/>
  <c r="C47" i="13" s="1"/>
  <c r="O46" i="13"/>
  <c r="C46" i="13" s="1"/>
  <c r="N45" i="13"/>
  <c r="M45" i="13"/>
  <c r="L44" i="13"/>
  <c r="L43" i="13" s="1"/>
  <c r="I44" i="13"/>
  <c r="I43" i="13" s="1"/>
  <c r="F44" i="13"/>
  <c r="K43" i="13"/>
  <c r="J43" i="13"/>
  <c r="H43" i="13"/>
  <c r="G43" i="13"/>
  <c r="E43" i="13"/>
  <c r="D43" i="13"/>
  <c r="F42" i="13"/>
  <c r="F41" i="13" s="1"/>
  <c r="C41" i="13" s="1"/>
  <c r="E41" i="13"/>
  <c r="D41" i="13"/>
  <c r="L40" i="13"/>
  <c r="C40" i="13" s="1"/>
  <c r="L39" i="13"/>
  <c r="C39" i="13" s="1"/>
  <c r="L38" i="13"/>
  <c r="C38" i="13" s="1"/>
  <c r="L37" i="13"/>
  <c r="C37" i="13" s="1"/>
  <c r="K36" i="13"/>
  <c r="J36" i="13"/>
  <c r="L35" i="13"/>
  <c r="C35" i="13" s="1"/>
  <c r="L34" i="13"/>
  <c r="L33" i="13" s="1"/>
  <c r="C33" i="13" s="1"/>
  <c r="K33" i="13"/>
  <c r="J33" i="13"/>
  <c r="L32" i="13"/>
  <c r="L31" i="13" s="1"/>
  <c r="C31" i="13" s="1"/>
  <c r="K31" i="13"/>
  <c r="J31" i="13"/>
  <c r="L30" i="13"/>
  <c r="C30" i="13" s="1"/>
  <c r="L29" i="13"/>
  <c r="C29" i="13" s="1"/>
  <c r="L28" i="13"/>
  <c r="K27" i="13"/>
  <c r="J27" i="13"/>
  <c r="F25" i="13"/>
  <c r="C25" i="13" s="1"/>
  <c r="I24" i="13"/>
  <c r="F24" i="13"/>
  <c r="O23" i="13"/>
  <c r="L23" i="13"/>
  <c r="I23" i="13"/>
  <c r="F23" i="13"/>
  <c r="O22" i="13"/>
  <c r="L22" i="13"/>
  <c r="L21" i="13" s="1"/>
  <c r="I22" i="13"/>
  <c r="F22" i="13"/>
  <c r="F21" i="13" s="1"/>
  <c r="O21" i="13"/>
  <c r="O292" i="13" s="1"/>
  <c r="O291" i="13" s="1"/>
  <c r="N21" i="13"/>
  <c r="N292" i="13" s="1"/>
  <c r="N291" i="13" s="1"/>
  <c r="M21" i="13"/>
  <c r="M292" i="13" s="1"/>
  <c r="M291" i="13" s="1"/>
  <c r="K21" i="13"/>
  <c r="K292" i="13" s="1"/>
  <c r="K291" i="13" s="1"/>
  <c r="J21" i="13"/>
  <c r="J292" i="13" s="1"/>
  <c r="H21" i="13"/>
  <c r="H292" i="13" s="1"/>
  <c r="H291" i="13" s="1"/>
  <c r="G21" i="13"/>
  <c r="G292" i="13" s="1"/>
  <c r="G291" i="13" s="1"/>
  <c r="E21" i="13"/>
  <c r="E292" i="13" s="1"/>
  <c r="E291" i="13" s="1"/>
  <c r="D21" i="13"/>
  <c r="D292" i="13" s="1"/>
  <c r="M20" i="13"/>
  <c r="D20" i="13"/>
  <c r="C44" i="13" l="1"/>
  <c r="N269" i="13"/>
  <c r="C24" i="13"/>
  <c r="C186" i="13"/>
  <c r="C254" i="13"/>
  <c r="C262" i="13"/>
  <c r="C98" i="13"/>
  <c r="J26" i="13"/>
  <c r="H53" i="13"/>
  <c r="O84" i="13"/>
  <c r="C126" i="13"/>
  <c r="C162" i="13"/>
  <c r="C178" i="13"/>
  <c r="C182" i="13"/>
  <c r="D187" i="13"/>
  <c r="N187" i="13"/>
  <c r="C214" i="13"/>
  <c r="C247" i="13"/>
  <c r="C250" i="13"/>
  <c r="C274" i="13"/>
  <c r="C294" i="13"/>
  <c r="C86" i="13"/>
  <c r="C90" i="13"/>
  <c r="C94" i="13"/>
  <c r="C97" i="13"/>
  <c r="C142" i="13"/>
  <c r="C154" i="13"/>
  <c r="C155" i="13"/>
  <c r="C159" i="13"/>
  <c r="J187" i="13"/>
  <c r="C258" i="13"/>
  <c r="D291" i="13"/>
  <c r="J291" i="13"/>
  <c r="C66" i="13"/>
  <c r="E83" i="13"/>
  <c r="C170" i="13"/>
  <c r="O184" i="13"/>
  <c r="I187" i="13"/>
  <c r="E231" i="13"/>
  <c r="E230" i="13" s="1"/>
  <c r="C68" i="13"/>
  <c r="O80" i="13"/>
  <c r="O76" i="13" s="1"/>
  <c r="O112" i="13"/>
  <c r="O116" i="13"/>
  <c r="C146" i="13"/>
  <c r="C150" i="13"/>
  <c r="O160" i="13"/>
  <c r="C177" i="13"/>
  <c r="O175" i="13"/>
  <c r="H174" i="13"/>
  <c r="H173" i="13" s="1"/>
  <c r="O188" i="13"/>
  <c r="O187" i="13" s="1"/>
  <c r="C210" i="13"/>
  <c r="C211" i="13"/>
  <c r="C213" i="13"/>
  <c r="O252" i="13"/>
  <c r="O251" i="13" s="1"/>
  <c r="G270" i="13"/>
  <c r="G269" i="13" s="1"/>
  <c r="C298" i="13"/>
  <c r="C300" i="13"/>
  <c r="H20" i="13"/>
  <c r="C32" i="13"/>
  <c r="C34" i="13"/>
  <c r="C42" i="13"/>
  <c r="C59" i="13"/>
  <c r="C63" i="13"/>
  <c r="C65" i="13"/>
  <c r="C74" i="13"/>
  <c r="C108" i="13"/>
  <c r="C118" i="13"/>
  <c r="C121" i="13"/>
  <c r="C125" i="13"/>
  <c r="O122" i="13"/>
  <c r="C148" i="13"/>
  <c r="I160" i="13"/>
  <c r="E174" i="13"/>
  <c r="E173" i="13" s="1"/>
  <c r="K174" i="13"/>
  <c r="K173" i="13" s="1"/>
  <c r="C222" i="13"/>
  <c r="C226" i="13"/>
  <c r="J204" i="13"/>
  <c r="J195" i="13" s="1"/>
  <c r="O246" i="13"/>
  <c r="C266" i="13"/>
  <c r="N20" i="13"/>
  <c r="G54" i="13"/>
  <c r="G53" i="13" s="1"/>
  <c r="H83" i="13"/>
  <c r="C102" i="13"/>
  <c r="L187" i="13"/>
  <c r="C202" i="13"/>
  <c r="L205" i="13"/>
  <c r="E204" i="13"/>
  <c r="N231" i="13"/>
  <c r="N230" i="13" s="1"/>
  <c r="C244" i="13"/>
  <c r="G259" i="13"/>
  <c r="O276" i="13"/>
  <c r="C78" i="13"/>
  <c r="C79" i="13"/>
  <c r="G76" i="13"/>
  <c r="O95" i="13"/>
  <c r="M130" i="13"/>
  <c r="C139" i="13"/>
  <c r="C218" i="13"/>
  <c r="J231" i="13"/>
  <c r="J230" i="13" s="1"/>
  <c r="J194" i="13" s="1"/>
  <c r="K270" i="13"/>
  <c r="K269" i="13" s="1"/>
  <c r="D269" i="13"/>
  <c r="C133" i="13"/>
  <c r="G187" i="13"/>
  <c r="L264" i="13"/>
  <c r="C279" i="13"/>
  <c r="C73" i="13"/>
  <c r="C101" i="13"/>
  <c r="C120" i="13"/>
  <c r="K83" i="13"/>
  <c r="K75" i="13" s="1"/>
  <c r="C138" i="13"/>
  <c r="C158" i="13"/>
  <c r="H187" i="13"/>
  <c r="C206" i="13"/>
  <c r="L216" i="13"/>
  <c r="H231" i="13"/>
  <c r="H230" i="13" s="1"/>
  <c r="O260" i="13"/>
  <c r="C295" i="13"/>
  <c r="C114" i="13"/>
  <c r="O131" i="13"/>
  <c r="C189" i="13"/>
  <c r="F188" i="13"/>
  <c r="C190" i="13"/>
  <c r="L204" i="13"/>
  <c r="C23" i="13"/>
  <c r="N53" i="13"/>
  <c r="C62" i="13"/>
  <c r="I76" i="13"/>
  <c r="J130" i="13"/>
  <c r="C153" i="13"/>
  <c r="C172" i="13"/>
  <c r="H195" i="13"/>
  <c r="C234" i="13"/>
  <c r="F233" i="13"/>
  <c r="C257" i="13"/>
  <c r="L260" i="13"/>
  <c r="H269" i="13"/>
  <c r="C280" i="13"/>
  <c r="F43" i="13"/>
  <c r="C43" i="13" s="1"/>
  <c r="L27" i="13"/>
  <c r="C28" i="13"/>
  <c r="C82" i="13"/>
  <c r="C87" i="13"/>
  <c r="C91" i="13"/>
  <c r="C106" i="13"/>
  <c r="C110" i="13"/>
  <c r="C115" i="13"/>
  <c r="C140" i="13"/>
  <c r="C143" i="13"/>
  <c r="G130" i="13"/>
  <c r="C147" i="13"/>
  <c r="C183" i="13"/>
  <c r="O196" i="13"/>
  <c r="C212" i="13"/>
  <c r="C215" i="13"/>
  <c r="O216" i="13"/>
  <c r="N204" i="13"/>
  <c r="N195" i="13" s="1"/>
  <c r="D231" i="13"/>
  <c r="D230" i="13" s="1"/>
  <c r="M231" i="13"/>
  <c r="C242" i="13"/>
  <c r="C245" i="13"/>
  <c r="C271" i="13"/>
  <c r="I272" i="13"/>
  <c r="I270" i="13" s="1"/>
  <c r="I269" i="13" s="1"/>
  <c r="C288" i="13"/>
  <c r="K26" i="13"/>
  <c r="K20" i="13" s="1"/>
  <c r="O45" i="13"/>
  <c r="K53" i="13"/>
  <c r="C57" i="13"/>
  <c r="C60" i="13"/>
  <c r="L67" i="13"/>
  <c r="L53" i="13" s="1"/>
  <c r="C72" i="13"/>
  <c r="D83" i="13"/>
  <c r="O89" i="13"/>
  <c r="C100" i="13"/>
  <c r="J83" i="13"/>
  <c r="C105" i="13"/>
  <c r="O103" i="13"/>
  <c r="C111" i="13"/>
  <c r="C119" i="13"/>
  <c r="G83" i="13"/>
  <c r="O136" i="13"/>
  <c r="O144" i="13"/>
  <c r="C157" i="13"/>
  <c r="L160" i="13"/>
  <c r="C164" i="13"/>
  <c r="C171" i="13"/>
  <c r="C181" i="13"/>
  <c r="O179" i="13"/>
  <c r="O174" i="13" s="1"/>
  <c r="O173" i="13" s="1"/>
  <c r="M173" i="13"/>
  <c r="M187" i="13"/>
  <c r="K195" i="13"/>
  <c r="C201" i="13"/>
  <c r="D204" i="13"/>
  <c r="D195" i="13" s="1"/>
  <c r="D194" i="13" s="1"/>
  <c r="C221" i="13"/>
  <c r="C243" i="13"/>
  <c r="L251" i="13"/>
  <c r="C263" i="13"/>
  <c r="O264" i="13"/>
  <c r="O272" i="13"/>
  <c r="I286" i="13"/>
  <c r="C299" i="13"/>
  <c r="L36" i="13"/>
  <c r="C36" i="13" s="1"/>
  <c r="E20" i="13"/>
  <c r="E54" i="13"/>
  <c r="E53" i="13" s="1"/>
  <c r="O54" i="13"/>
  <c r="C64" i="13"/>
  <c r="C71" i="13"/>
  <c r="H76" i="13"/>
  <c r="L84" i="13"/>
  <c r="C88" i="13"/>
  <c r="N83" i="13"/>
  <c r="N75" i="13" s="1"/>
  <c r="C109" i="13"/>
  <c r="L112" i="13"/>
  <c r="C127" i="13"/>
  <c r="C135" i="13"/>
  <c r="D130" i="13"/>
  <c r="H130" i="13"/>
  <c r="C149" i="13"/>
  <c r="L151" i="13"/>
  <c r="C156" i="13"/>
  <c r="C163" i="13"/>
  <c r="F166" i="13"/>
  <c r="F165" i="13" s="1"/>
  <c r="C169" i="13"/>
  <c r="O166" i="13"/>
  <c r="O165" i="13" s="1"/>
  <c r="N174" i="13"/>
  <c r="N173" i="13" s="1"/>
  <c r="G195" i="13"/>
  <c r="C203" i="13"/>
  <c r="M204" i="13"/>
  <c r="M195" i="13" s="1"/>
  <c r="I216" i="13"/>
  <c r="C223" i="13"/>
  <c r="C224" i="13"/>
  <c r="C225" i="13"/>
  <c r="C228" i="13"/>
  <c r="C229" i="13"/>
  <c r="O231" i="13"/>
  <c r="K231" i="13"/>
  <c r="K230" i="13" s="1"/>
  <c r="K289" i="13" s="1"/>
  <c r="L246" i="13"/>
  <c r="L276" i="13"/>
  <c r="F292" i="13"/>
  <c r="F20" i="13"/>
  <c r="C45" i="13"/>
  <c r="C85" i="13"/>
  <c r="F84" i="13"/>
  <c r="C92" i="13"/>
  <c r="I89" i="13"/>
  <c r="L95" i="13"/>
  <c r="C99" i="13"/>
  <c r="C134" i="13"/>
  <c r="C145" i="13"/>
  <c r="F144" i="13"/>
  <c r="I151" i="13"/>
  <c r="C152" i="13"/>
  <c r="C237" i="13"/>
  <c r="F235" i="13"/>
  <c r="C296" i="13"/>
  <c r="I293" i="13"/>
  <c r="I58" i="13"/>
  <c r="I54" i="13" s="1"/>
  <c r="F58" i="13"/>
  <c r="F103" i="13"/>
  <c r="I103" i="13"/>
  <c r="C104" i="13"/>
  <c r="C117" i="13"/>
  <c r="F116" i="13"/>
  <c r="G75" i="13"/>
  <c r="C124" i="13"/>
  <c r="I122" i="13"/>
  <c r="F131" i="13"/>
  <c r="I131" i="13"/>
  <c r="C132" i="13"/>
  <c r="C168" i="13"/>
  <c r="I166" i="13"/>
  <c r="I165" i="13" s="1"/>
  <c r="C185" i="13"/>
  <c r="F184" i="13"/>
  <c r="C184" i="13" s="1"/>
  <c r="C188" i="13"/>
  <c r="C208" i="13"/>
  <c r="I205" i="13"/>
  <c r="C256" i="13"/>
  <c r="I252" i="13"/>
  <c r="I251" i="13" s="1"/>
  <c r="I179" i="13"/>
  <c r="C180" i="13"/>
  <c r="C261" i="13"/>
  <c r="F260" i="13"/>
  <c r="C282" i="13"/>
  <c r="C301" i="13"/>
  <c r="C22" i="13"/>
  <c r="I21" i="13"/>
  <c r="F55" i="13"/>
  <c r="C61" i="13"/>
  <c r="I67" i="13"/>
  <c r="L77" i="13"/>
  <c r="L76" i="13" s="1"/>
  <c r="M83" i="13"/>
  <c r="M75" i="13" s="1"/>
  <c r="F95" i="13"/>
  <c r="I95" i="13"/>
  <c r="C96" i="13"/>
  <c r="C123" i="13"/>
  <c r="L122" i="13"/>
  <c r="E130" i="13"/>
  <c r="E75" i="13" s="1"/>
  <c r="C137" i="13"/>
  <c r="F136" i="13"/>
  <c r="C161" i="13"/>
  <c r="F160" i="13"/>
  <c r="C167" i="13"/>
  <c r="L166" i="13"/>
  <c r="L165" i="13" s="1"/>
  <c r="F175" i="13"/>
  <c r="I175" i="13"/>
  <c r="I174" i="13" s="1"/>
  <c r="I173" i="13" s="1"/>
  <c r="C176" i="13"/>
  <c r="C239" i="13"/>
  <c r="L238" i="13"/>
  <c r="C277" i="13"/>
  <c r="F276" i="13"/>
  <c r="C276" i="13" s="1"/>
  <c r="J20" i="13"/>
  <c r="G20" i="13"/>
  <c r="O20" i="13"/>
  <c r="C56" i="13"/>
  <c r="C70" i="13"/>
  <c r="O69" i="13"/>
  <c r="C69" i="13" s="1"/>
  <c r="C81" i="13"/>
  <c r="F80" i="13"/>
  <c r="C80" i="13" s="1"/>
  <c r="L89" i="13"/>
  <c r="C93" i="13"/>
  <c r="F89" i="13"/>
  <c r="L103" i="13"/>
  <c r="C107" i="13"/>
  <c r="C113" i="13"/>
  <c r="F112" i="13"/>
  <c r="C112" i="13" s="1"/>
  <c r="L116" i="13"/>
  <c r="C129" i="13"/>
  <c r="F128" i="13"/>
  <c r="C128" i="13" s="1"/>
  <c r="L141" i="13"/>
  <c r="C141" i="13" s="1"/>
  <c r="I144" i="13"/>
  <c r="O151" i="13"/>
  <c r="L174" i="13"/>
  <c r="L173" i="13" s="1"/>
  <c r="C200" i="13"/>
  <c r="I198" i="13"/>
  <c r="C268" i="13"/>
  <c r="I264" i="13"/>
  <c r="I259" i="13" s="1"/>
  <c r="C197" i="13"/>
  <c r="F196" i="13"/>
  <c r="I235" i="13"/>
  <c r="C236" i="13"/>
  <c r="C249" i="13"/>
  <c r="F246" i="13"/>
  <c r="E270" i="13"/>
  <c r="E269" i="13" s="1"/>
  <c r="C281" i="13"/>
  <c r="C285" i="13"/>
  <c r="F284" i="13"/>
  <c r="O205" i="13"/>
  <c r="C217" i="13"/>
  <c r="F216" i="13"/>
  <c r="C232" i="13"/>
  <c r="C241" i="13"/>
  <c r="F238" i="13"/>
  <c r="C248" i="13"/>
  <c r="I246" i="13"/>
  <c r="C253" i="13"/>
  <c r="F252" i="13"/>
  <c r="M259" i="13"/>
  <c r="M230" i="13" s="1"/>
  <c r="C265" i="13"/>
  <c r="F264" i="13"/>
  <c r="L270" i="13"/>
  <c r="L269" i="13" s="1"/>
  <c r="C273" i="13"/>
  <c r="F272" i="13"/>
  <c r="C287" i="13"/>
  <c r="L286" i="13"/>
  <c r="L292" i="13" s="1"/>
  <c r="C193" i="13"/>
  <c r="F192" i="13"/>
  <c r="E195" i="13"/>
  <c r="L196" i="13"/>
  <c r="C207" i="13"/>
  <c r="C209" i="13"/>
  <c r="F205" i="13"/>
  <c r="C219" i="13"/>
  <c r="C220" i="13"/>
  <c r="C227" i="13"/>
  <c r="C233" i="13"/>
  <c r="G231" i="13"/>
  <c r="G230" i="13" s="1"/>
  <c r="G194" i="13" s="1"/>
  <c r="C240" i="13"/>
  <c r="I238" i="13"/>
  <c r="C255" i="13"/>
  <c r="L259" i="13"/>
  <c r="C267" i="13"/>
  <c r="C275" i="13"/>
  <c r="L293" i="13"/>
  <c r="C297" i="13"/>
  <c r="F293" i="13"/>
  <c r="C199" i="13"/>
  <c r="L231" i="13" l="1"/>
  <c r="D75" i="13"/>
  <c r="O270" i="13"/>
  <c r="O269" i="13" s="1"/>
  <c r="C264" i="13"/>
  <c r="I231" i="13"/>
  <c r="E194" i="13"/>
  <c r="I53" i="13"/>
  <c r="I83" i="13"/>
  <c r="H75" i="13"/>
  <c r="H52" i="13" s="1"/>
  <c r="O83" i="13"/>
  <c r="O259" i="13"/>
  <c r="O230" i="13" s="1"/>
  <c r="H289" i="13"/>
  <c r="C246" i="13"/>
  <c r="C136" i="13"/>
  <c r="F76" i="13"/>
  <c r="E52" i="13"/>
  <c r="E51" i="13" s="1"/>
  <c r="I204" i="13"/>
  <c r="L26" i="13"/>
  <c r="L20" i="13" s="1"/>
  <c r="K52" i="13"/>
  <c r="N289" i="13"/>
  <c r="N194" i="13"/>
  <c r="G52" i="13"/>
  <c r="G51" i="13" s="1"/>
  <c r="G50" i="13" s="1"/>
  <c r="O130" i="13"/>
  <c r="O75" i="13" s="1"/>
  <c r="C160" i="13"/>
  <c r="C151" i="13"/>
  <c r="C27" i="13"/>
  <c r="K194" i="13"/>
  <c r="J75" i="13"/>
  <c r="J52" i="13" s="1"/>
  <c r="J51" i="13" s="1"/>
  <c r="J50" i="13" s="1"/>
  <c r="I230" i="13"/>
  <c r="C216" i="13"/>
  <c r="D289" i="13"/>
  <c r="M52" i="13"/>
  <c r="C165" i="13"/>
  <c r="H194" i="13"/>
  <c r="L195" i="13"/>
  <c r="L83" i="13"/>
  <c r="L75" i="13" s="1"/>
  <c r="C293" i="13"/>
  <c r="L291" i="13"/>
  <c r="M289" i="13"/>
  <c r="O204" i="13"/>
  <c r="O195" i="13" s="1"/>
  <c r="L130" i="13"/>
  <c r="C179" i="13"/>
  <c r="C122" i="13"/>
  <c r="C58" i="13"/>
  <c r="N52" i="13"/>
  <c r="G290" i="13"/>
  <c r="C252" i="13"/>
  <c r="F251" i="13"/>
  <c r="C251" i="13" s="1"/>
  <c r="C192" i="13"/>
  <c r="F191" i="13"/>
  <c r="C238" i="13"/>
  <c r="G289" i="13"/>
  <c r="C198" i="13"/>
  <c r="I196" i="13"/>
  <c r="I195" i="13" s="1"/>
  <c r="I194" i="13" s="1"/>
  <c r="C95" i="13"/>
  <c r="C77" i="13"/>
  <c r="I292" i="13"/>
  <c r="I291" i="13" s="1"/>
  <c r="I20" i="13"/>
  <c r="C20" i="13" s="1"/>
  <c r="O67" i="13"/>
  <c r="D52" i="13"/>
  <c r="D51" i="13" s="1"/>
  <c r="C76" i="13"/>
  <c r="C235" i="13"/>
  <c r="F231" i="13"/>
  <c r="E289" i="13"/>
  <c r="F270" i="13"/>
  <c r="C272" i="13"/>
  <c r="C284" i="13"/>
  <c r="F283" i="13"/>
  <c r="C283" i="13" s="1"/>
  <c r="L230" i="13"/>
  <c r="C89" i="13"/>
  <c r="C166" i="13"/>
  <c r="C260" i="13"/>
  <c r="F259" i="13"/>
  <c r="C259" i="13" s="1"/>
  <c r="I130" i="13"/>
  <c r="I75" i="13" s="1"/>
  <c r="I52" i="13" s="1"/>
  <c r="I51" i="13" s="1"/>
  <c r="C84" i="13"/>
  <c r="F83" i="13"/>
  <c r="C26" i="13"/>
  <c r="C21" i="13"/>
  <c r="C205" i="13"/>
  <c r="F204" i="13"/>
  <c r="M194" i="13"/>
  <c r="C286" i="13"/>
  <c r="F174" i="13"/>
  <c r="C175" i="13"/>
  <c r="F54" i="13"/>
  <c r="C55" i="13"/>
  <c r="F291" i="13"/>
  <c r="F130" i="13"/>
  <c r="C131" i="13"/>
  <c r="C116" i="13"/>
  <c r="C103" i="13"/>
  <c r="C144" i="13"/>
  <c r="H51" i="13" l="1"/>
  <c r="H290" i="13" s="1"/>
  <c r="C204" i="13"/>
  <c r="O194" i="13"/>
  <c r="K51" i="13"/>
  <c r="K50" i="13" s="1"/>
  <c r="E290" i="13"/>
  <c r="E50" i="13"/>
  <c r="L194" i="13"/>
  <c r="J289" i="13"/>
  <c r="L52" i="13"/>
  <c r="L51" i="13" s="1"/>
  <c r="L289" i="13"/>
  <c r="F195" i="13"/>
  <c r="C83" i="13"/>
  <c r="H50" i="13"/>
  <c r="J290" i="13"/>
  <c r="N51" i="13"/>
  <c r="C292" i="13"/>
  <c r="M51" i="13"/>
  <c r="M50" i="13" s="1"/>
  <c r="F75" i="13"/>
  <c r="C75" i="13" s="1"/>
  <c r="I290" i="13"/>
  <c r="I50" i="13"/>
  <c r="C191" i="13"/>
  <c r="F187" i="13"/>
  <c r="C187" i="13" s="1"/>
  <c r="F53" i="13"/>
  <c r="C54" i="13"/>
  <c r="F230" i="13"/>
  <c r="C230" i="13" s="1"/>
  <c r="C231" i="13"/>
  <c r="C130" i="13"/>
  <c r="C196" i="13"/>
  <c r="F269" i="13"/>
  <c r="C270" i="13"/>
  <c r="D290" i="13"/>
  <c r="D50" i="13"/>
  <c r="F194" i="13"/>
  <c r="C194" i="13" s="1"/>
  <c r="C195" i="13"/>
  <c r="C291" i="13"/>
  <c r="F173" i="13"/>
  <c r="C173" i="13" s="1"/>
  <c r="C174" i="13"/>
  <c r="C67" i="13"/>
  <c r="O53" i="13"/>
  <c r="I289" i="13"/>
  <c r="K290" i="13" l="1"/>
  <c r="M290" i="13"/>
  <c r="L50" i="13"/>
  <c r="L290" i="13"/>
  <c r="N50" i="13"/>
  <c r="N290" i="13"/>
  <c r="C53" i="13"/>
  <c r="F52" i="13"/>
  <c r="O52" i="13"/>
  <c r="O51" i="13" s="1"/>
  <c r="O289" i="13"/>
  <c r="C269" i="13"/>
  <c r="F289" i="13"/>
  <c r="O50" i="13" l="1"/>
  <c r="O290" i="13"/>
  <c r="C289" i="13"/>
  <c r="C52" i="13"/>
  <c r="F51" i="13"/>
  <c r="F290" i="13" l="1"/>
  <c r="C290" i="13" s="1"/>
  <c r="F50" i="13"/>
  <c r="C50" i="13" s="1"/>
  <c r="C51" i="13"/>
  <c r="G41" i="12" l="1"/>
  <c r="G40" i="12"/>
  <c r="G39" i="12"/>
  <c r="F38" i="12"/>
  <c r="E38" i="12"/>
  <c r="G32" i="12"/>
  <c r="G31" i="12"/>
  <c r="G30" i="12"/>
  <c r="G29" i="12"/>
  <c r="G28" i="12"/>
  <c r="G27" i="12"/>
  <c r="G26" i="12"/>
  <c r="G25" i="12"/>
  <c r="G24" i="12"/>
  <c r="G23" i="12"/>
  <c r="G22" i="12"/>
  <c r="G21" i="12"/>
  <c r="F20" i="12"/>
  <c r="E20" i="12"/>
  <c r="G14" i="12"/>
  <c r="E13" i="12"/>
  <c r="G13" i="12" s="1"/>
  <c r="F12" i="12"/>
  <c r="G38" i="12" l="1"/>
  <c r="G12" i="12"/>
  <c r="G20" i="12"/>
  <c r="E12" i="12"/>
  <c r="E24" i="1" l="1"/>
  <c r="O301" i="9" l="1"/>
  <c r="L301" i="9"/>
  <c r="I301" i="9"/>
  <c r="F301" i="9"/>
  <c r="O300" i="9"/>
  <c r="L300" i="9"/>
  <c r="I300" i="9"/>
  <c r="F300" i="9"/>
  <c r="O299" i="9"/>
  <c r="L299" i="9"/>
  <c r="I299" i="9"/>
  <c r="F299" i="9"/>
  <c r="O298" i="9"/>
  <c r="L298" i="9"/>
  <c r="I298" i="9"/>
  <c r="F298" i="9"/>
  <c r="O297" i="9"/>
  <c r="L297" i="9"/>
  <c r="I297" i="9"/>
  <c r="F297" i="9"/>
  <c r="O296" i="9"/>
  <c r="L296" i="9"/>
  <c r="I296" i="9"/>
  <c r="F296" i="9"/>
  <c r="O295" i="9"/>
  <c r="L295" i="9"/>
  <c r="I295" i="9"/>
  <c r="F295" i="9"/>
  <c r="O294" i="9"/>
  <c r="L294" i="9"/>
  <c r="I294" i="9"/>
  <c r="F294" i="9"/>
  <c r="O293" i="9"/>
  <c r="N293" i="9"/>
  <c r="M293" i="9"/>
  <c r="K293" i="9"/>
  <c r="J293" i="9"/>
  <c r="H293" i="9"/>
  <c r="G293" i="9"/>
  <c r="E293" i="9"/>
  <c r="D293" i="9"/>
  <c r="O288" i="9"/>
  <c r="L288" i="9"/>
  <c r="I288" i="9"/>
  <c r="F288" i="9"/>
  <c r="O287" i="9"/>
  <c r="O286" i="9" s="1"/>
  <c r="L287" i="9"/>
  <c r="L286" i="9" s="1"/>
  <c r="I287" i="9"/>
  <c r="I286" i="9" s="1"/>
  <c r="N286" i="9"/>
  <c r="M286" i="9"/>
  <c r="K286" i="9"/>
  <c r="J286" i="9"/>
  <c r="H286" i="9"/>
  <c r="G286" i="9"/>
  <c r="D286" i="9"/>
  <c r="O285" i="9"/>
  <c r="O284" i="9" s="1"/>
  <c r="O283" i="9" s="1"/>
  <c r="L285" i="9"/>
  <c r="L284" i="9" s="1"/>
  <c r="L283" i="9" s="1"/>
  <c r="I285" i="9"/>
  <c r="F285" i="9"/>
  <c r="N284" i="9"/>
  <c r="N283" i="9" s="1"/>
  <c r="M284" i="9"/>
  <c r="M283" i="9" s="1"/>
  <c r="K284" i="9"/>
  <c r="J284" i="9"/>
  <c r="J283" i="9" s="1"/>
  <c r="I284" i="9"/>
  <c r="I283" i="9" s="1"/>
  <c r="H284" i="9"/>
  <c r="H283" i="9" s="1"/>
  <c r="G284" i="9"/>
  <c r="G283" i="9" s="1"/>
  <c r="E284" i="9"/>
  <c r="E283" i="9" s="1"/>
  <c r="D284" i="9"/>
  <c r="D283" i="9" s="1"/>
  <c r="K283" i="9"/>
  <c r="O282" i="9"/>
  <c r="O281" i="9" s="1"/>
  <c r="L282" i="9"/>
  <c r="L281" i="9" s="1"/>
  <c r="I282" i="9"/>
  <c r="I281" i="9" s="1"/>
  <c r="F282" i="9"/>
  <c r="F281" i="9" s="1"/>
  <c r="N281" i="9"/>
  <c r="M281" i="9"/>
  <c r="K281" i="9"/>
  <c r="J281" i="9"/>
  <c r="H281" i="9"/>
  <c r="G281" i="9"/>
  <c r="E281" i="9"/>
  <c r="D281" i="9"/>
  <c r="O280" i="9"/>
  <c r="L280" i="9"/>
  <c r="I280" i="9"/>
  <c r="F280" i="9"/>
  <c r="O279" i="9"/>
  <c r="L279" i="9"/>
  <c r="I279" i="9"/>
  <c r="F279" i="9"/>
  <c r="O278" i="9"/>
  <c r="L278" i="9"/>
  <c r="I278" i="9"/>
  <c r="F278" i="9"/>
  <c r="O277" i="9"/>
  <c r="L277" i="9"/>
  <c r="I277" i="9"/>
  <c r="F277" i="9"/>
  <c r="N276" i="9"/>
  <c r="M276" i="9"/>
  <c r="K276" i="9"/>
  <c r="J276" i="9"/>
  <c r="H276" i="9"/>
  <c r="G276" i="9"/>
  <c r="E276" i="9"/>
  <c r="D276" i="9"/>
  <c r="O275" i="9"/>
  <c r="L275" i="9"/>
  <c r="I275" i="9"/>
  <c r="F275" i="9"/>
  <c r="O274" i="9"/>
  <c r="L274" i="9"/>
  <c r="I274" i="9"/>
  <c r="F274" i="9"/>
  <c r="O273" i="9"/>
  <c r="L273" i="9"/>
  <c r="I273" i="9"/>
  <c r="I272" i="9" s="1"/>
  <c r="F273" i="9"/>
  <c r="N272" i="9"/>
  <c r="N270" i="9" s="1"/>
  <c r="M272" i="9"/>
  <c r="K272" i="9"/>
  <c r="K270" i="9" s="1"/>
  <c r="J272" i="9"/>
  <c r="J270" i="9" s="1"/>
  <c r="H272" i="9"/>
  <c r="G272" i="9"/>
  <c r="E272" i="9"/>
  <c r="D272" i="9"/>
  <c r="D270" i="9" s="1"/>
  <c r="D269" i="9" s="1"/>
  <c r="O271" i="9"/>
  <c r="L271" i="9"/>
  <c r="I271" i="9"/>
  <c r="F271" i="9"/>
  <c r="O268" i="9"/>
  <c r="L268" i="9"/>
  <c r="I268" i="9"/>
  <c r="F268" i="9"/>
  <c r="O267" i="9"/>
  <c r="L267" i="9"/>
  <c r="I267" i="9"/>
  <c r="F267" i="9"/>
  <c r="O266" i="9"/>
  <c r="L266" i="9"/>
  <c r="I266" i="9"/>
  <c r="F266" i="9"/>
  <c r="O265" i="9"/>
  <c r="L265" i="9"/>
  <c r="I265" i="9"/>
  <c r="F265" i="9"/>
  <c r="N264" i="9"/>
  <c r="M264" i="9"/>
  <c r="K264" i="9"/>
  <c r="J264" i="9"/>
  <c r="H264" i="9"/>
  <c r="G264" i="9"/>
  <c r="E264" i="9"/>
  <c r="D264" i="9"/>
  <c r="O263" i="9"/>
  <c r="L263" i="9"/>
  <c r="I263" i="9"/>
  <c r="F263" i="9"/>
  <c r="O262" i="9"/>
  <c r="L262" i="9"/>
  <c r="I262" i="9"/>
  <c r="F262" i="9"/>
  <c r="O261" i="9"/>
  <c r="L261" i="9"/>
  <c r="I261" i="9"/>
  <c r="I260" i="9" s="1"/>
  <c r="F261" i="9"/>
  <c r="N260" i="9"/>
  <c r="M260" i="9"/>
  <c r="M259" i="9" s="1"/>
  <c r="K260" i="9"/>
  <c r="K259" i="9" s="1"/>
  <c r="J260" i="9"/>
  <c r="H260" i="9"/>
  <c r="H259" i="9" s="1"/>
  <c r="G260" i="9"/>
  <c r="G259" i="9" s="1"/>
  <c r="E260" i="9"/>
  <c r="D260" i="9"/>
  <c r="N259" i="9"/>
  <c r="O258" i="9"/>
  <c r="L258" i="9"/>
  <c r="I258" i="9"/>
  <c r="F258" i="9"/>
  <c r="O257" i="9"/>
  <c r="L257" i="9"/>
  <c r="I257" i="9"/>
  <c r="F257" i="9"/>
  <c r="O256" i="9"/>
  <c r="L256" i="9"/>
  <c r="I256" i="9"/>
  <c r="F256" i="9"/>
  <c r="O255" i="9"/>
  <c r="L255" i="9"/>
  <c r="I255" i="9"/>
  <c r="F255" i="9"/>
  <c r="O254" i="9"/>
  <c r="L254" i="9"/>
  <c r="I254" i="9"/>
  <c r="F254" i="9"/>
  <c r="O253" i="9"/>
  <c r="L253" i="9"/>
  <c r="I253" i="9"/>
  <c r="F253" i="9"/>
  <c r="N252" i="9"/>
  <c r="M252" i="9"/>
  <c r="M251" i="9" s="1"/>
  <c r="K252" i="9"/>
  <c r="K251" i="9" s="1"/>
  <c r="J252" i="9"/>
  <c r="J251" i="9" s="1"/>
  <c r="H252" i="9"/>
  <c r="H251" i="9" s="1"/>
  <c r="G252" i="9"/>
  <c r="E252" i="9"/>
  <c r="E251" i="9" s="1"/>
  <c r="D252" i="9"/>
  <c r="D251" i="9" s="1"/>
  <c r="N251" i="9"/>
  <c r="G251" i="9"/>
  <c r="O250" i="9"/>
  <c r="L250" i="9"/>
  <c r="I250" i="9"/>
  <c r="F250" i="9"/>
  <c r="O249" i="9"/>
  <c r="L249" i="9"/>
  <c r="I249" i="9"/>
  <c r="F249" i="9"/>
  <c r="O248" i="9"/>
  <c r="L248" i="9"/>
  <c r="I248" i="9"/>
  <c r="F248" i="9"/>
  <c r="O247" i="9"/>
  <c r="L247" i="9"/>
  <c r="L246" i="9" s="1"/>
  <c r="I247" i="9"/>
  <c r="F247" i="9"/>
  <c r="N246" i="9"/>
  <c r="M246" i="9"/>
  <c r="K246" i="9"/>
  <c r="J246" i="9"/>
  <c r="H246" i="9"/>
  <c r="G246" i="9"/>
  <c r="E246" i="9"/>
  <c r="D246" i="9"/>
  <c r="O245" i="9"/>
  <c r="L245" i="9"/>
  <c r="I245" i="9"/>
  <c r="F245" i="9"/>
  <c r="O244" i="9"/>
  <c r="L244" i="9"/>
  <c r="I244" i="9"/>
  <c r="F244" i="9"/>
  <c r="O243" i="9"/>
  <c r="L243" i="9"/>
  <c r="I243" i="9"/>
  <c r="F243" i="9"/>
  <c r="O242" i="9"/>
  <c r="L242" i="9"/>
  <c r="I242" i="9"/>
  <c r="F242" i="9"/>
  <c r="O241" i="9"/>
  <c r="L241" i="9"/>
  <c r="I241" i="9"/>
  <c r="F241" i="9"/>
  <c r="O240" i="9"/>
  <c r="L240" i="9"/>
  <c r="I240" i="9"/>
  <c r="F240" i="9"/>
  <c r="O239" i="9"/>
  <c r="O238" i="9" s="1"/>
  <c r="L239" i="9"/>
  <c r="L238" i="9" s="1"/>
  <c r="I239" i="9"/>
  <c r="F239" i="9"/>
  <c r="N238" i="9"/>
  <c r="M238" i="9"/>
  <c r="K238" i="9"/>
  <c r="J238" i="9"/>
  <c r="H238" i="9"/>
  <c r="G238" i="9"/>
  <c r="E238" i="9"/>
  <c r="D238" i="9"/>
  <c r="O237" i="9"/>
  <c r="L237" i="9"/>
  <c r="I237" i="9"/>
  <c r="F237" i="9"/>
  <c r="O236" i="9"/>
  <c r="L236" i="9"/>
  <c r="L235" i="9" s="1"/>
  <c r="I236" i="9"/>
  <c r="I235" i="9" s="1"/>
  <c r="F236" i="9"/>
  <c r="F235" i="9" s="1"/>
  <c r="N235" i="9"/>
  <c r="M235" i="9"/>
  <c r="K235" i="9"/>
  <c r="J235" i="9"/>
  <c r="H235" i="9"/>
  <c r="G235" i="9"/>
  <c r="E235" i="9"/>
  <c r="D235" i="9"/>
  <c r="O234" i="9"/>
  <c r="O233" i="9" s="1"/>
  <c r="L234" i="9"/>
  <c r="L233" i="9" s="1"/>
  <c r="I234" i="9"/>
  <c r="I233" i="9" s="1"/>
  <c r="F234" i="9"/>
  <c r="F233" i="9" s="1"/>
  <c r="N233" i="9"/>
  <c r="M233" i="9"/>
  <c r="K233" i="9"/>
  <c r="J233" i="9"/>
  <c r="H233" i="9"/>
  <c r="G233" i="9"/>
  <c r="E233" i="9"/>
  <c r="D233" i="9"/>
  <c r="O232" i="9"/>
  <c r="L232" i="9"/>
  <c r="I232" i="9"/>
  <c r="F232" i="9"/>
  <c r="O229" i="9"/>
  <c r="L229" i="9"/>
  <c r="I229" i="9"/>
  <c r="F229" i="9"/>
  <c r="O228" i="9"/>
  <c r="L228" i="9"/>
  <c r="L227" i="9" s="1"/>
  <c r="I228" i="9"/>
  <c r="I227" i="9" s="1"/>
  <c r="F228" i="9"/>
  <c r="F227" i="9" s="1"/>
  <c r="O227" i="9"/>
  <c r="N227" i="9"/>
  <c r="M227" i="9"/>
  <c r="K227" i="9"/>
  <c r="J227" i="9"/>
  <c r="H227" i="9"/>
  <c r="G227" i="9"/>
  <c r="E227" i="9"/>
  <c r="D227" i="9"/>
  <c r="O226" i="9"/>
  <c r="L226" i="9"/>
  <c r="I226" i="9"/>
  <c r="F226" i="9"/>
  <c r="O225" i="9"/>
  <c r="L225" i="9"/>
  <c r="I225" i="9"/>
  <c r="F225" i="9"/>
  <c r="O224" i="9"/>
  <c r="L224" i="9"/>
  <c r="I224" i="9"/>
  <c r="F224" i="9"/>
  <c r="O223" i="9"/>
  <c r="L223" i="9"/>
  <c r="I223" i="9"/>
  <c r="F223" i="9"/>
  <c r="O222" i="9"/>
  <c r="L222" i="9"/>
  <c r="I222" i="9"/>
  <c r="F222" i="9"/>
  <c r="O221" i="9"/>
  <c r="L221" i="9"/>
  <c r="I221" i="9"/>
  <c r="F221" i="9"/>
  <c r="O220" i="9"/>
  <c r="L220" i="9"/>
  <c r="I220" i="9"/>
  <c r="F220" i="9"/>
  <c r="O219" i="9"/>
  <c r="L219" i="9"/>
  <c r="I219" i="9"/>
  <c r="F219" i="9"/>
  <c r="O218" i="9"/>
  <c r="L218" i="9"/>
  <c r="I218" i="9"/>
  <c r="F218" i="9"/>
  <c r="O217" i="9"/>
  <c r="L217" i="9"/>
  <c r="I217" i="9"/>
  <c r="F217" i="9"/>
  <c r="N216" i="9"/>
  <c r="M216" i="9"/>
  <c r="K216" i="9"/>
  <c r="J216" i="9"/>
  <c r="H216" i="9"/>
  <c r="G216" i="9"/>
  <c r="E216" i="9"/>
  <c r="D216" i="9"/>
  <c r="O215" i="9"/>
  <c r="L215" i="9"/>
  <c r="I215" i="9"/>
  <c r="F215" i="9"/>
  <c r="O214" i="9"/>
  <c r="L214" i="9"/>
  <c r="I214" i="9"/>
  <c r="F214" i="9"/>
  <c r="O213" i="9"/>
  <c r="L213" i="9"/>
  <c r="I213" i="9"/>
  <c r="F213" i="9"/>
  <c r="O212" i="9"/>
  <c r="L212" i="9"/>
  <c r="I212" i="9"/>
  <c r="F212" i="9"/>
  <c r="O211" i="9"/>
  <c r="L211" i="9"/>
  <c r="I211" i="9"/>
  <c r="F211" i="9"/>
  <c r="O210" i="9"/>
  <c r="L210" i="9"/>
  <c r="I210" i="9"/>
  <c r="F210" i="9"/>
  <c r="O209" i="9"/>
  <c r="L209" i="9"/>
  <c r="I209" i="9"/>
  <c r="F209" i="9"/>
  <c r="O208" i="9"/>
  <c r="L208" i="9"/>
  <c r="I208" i="9"/>
  <c r="F208" i="9"/>
  <c r="O207" i="9"/>
  <c r="L207" i="9"/>
  <c r="I207" i="9"/>
  <c r="F207" i="9"/>
  <c r="O206" i="9"/>
  <c r="L206" i="9"/>
  <c r="L205" i="9" s="1"/>
  <c r="I206" i="9"/>
  <c r="F206" i="9"/>
  <c r="N205" i="9"/>
  <c r="M205" i="9"/>
  <c r="K205" i="9"/>
  <c r="J205" i="9"/>
  <c r="H205" i="9"/>
  <c r="G205" i="9"/>
  <c r="E205" i="9"/>
  <c r="D205" i="9"/>
  <c r="E204" i="9"/>
  <c r="O203" i="9"/>
  <c r="L203" i="9"/>
  <c r="I203" i="9"/>
  <c r="F203" i="9"/>
  <c r="O202" i="9"/>
  <c r="L202" i="9"/>
  <c r="I202" i="9"/>
  <c r="F202" i="9"/>
  <c r="O201" i="9"/>
  <c r="L201" i="9"/>
  <c r="I201" i="9"/>
  <c r="F201" i="9"/>
  <c r="O200" i="9"/>
  <c r="L200" i="9"/>
  <c r="I200" i="9"/>
  <c r="F200" i="9"/>
  <c r="O199" i="9"/>
  <c r="O198" i="9" s="1"/>
  <c r="L199" i="9"/>
  <c r="L198" i="9" s="1"/>
  <c r="I199" i="9"/>
  <c r="I198" i="9" s="1"/>
  <c r="F199" i="9"/>
  <c r="N198" i="9"/>
  <c r="N196" i="9" s="1"/>
  <c r="M198" i="9"/>
  <c r="K198" i="9"/>
  <c r="K196" i="9" s="1"/>
  <c r="J198" i="9"/>
  <c r="J196" i="9" s="1"/>
  <c r="H198" i="9"/>
  <c r="H196" i="9" s="1"/>
  <c r="G198" i="9"/>
  <c r="G196" i="9" s="1"/>
  <c r="F198" i="9"/>
  <c r="E198" i="9"/>
  <c r="E196" i="9" s="1"/>
  <c r="D198" i="9"/>
  <c r="D196" i="9" s="1"/>
  <c r="O197" i="9"/>
  <c r="L197" i="9"/>
  <c r="I197" i="9"/>
  <c r="F197" i="9"/>
  <c r="M196" i="9"/>
  <c r="O193" i="9"/>
  <c r="O192" i="9" s="1"/>
  <c r="O191" i="9" s="1"/>
  <c r="L193" i="9"/>
  <c r="L192" i="9" s="1"/>
  <c r="L191" i="9" s="1"/>
  <c r="I193" i="9"/>
  <c r="I192" i="9" s="1"/>
  <c r="I191" i="9" s="1"/>
  <c r="F193" i="9"/>
  <c r="F192" i="9" s="1"/>
  <c r="N192" i="9"/>
  <c r="M192" i="9"/>
  <c r="M191" i="9" s="1"/>
  <c r="K192" i="9"/>
  <c r="J192" i="9"/>
  <c r="J191" i="9" s="1"/>
  <c r="H192" i="9"/>
  <c r="H191" i="9" s="1"/>
  <c r="G192" i="9"/>
  <c r="G191" i="9" s="1"/>
  <c r="E192" i="9"/>
  <c r="E191" i="9" s="1"/>
  <c r="D192" i="9"/>
  <c r="D191" i="9" s="1"/>
  <c r="N191" i="9"/>
  <c r="K191" i="9"/>
  <c r="O190" i="9"/>
  <c r="L190" i="9"/>
  <c r="I190" i="9"/>
  <c r="F190" i="9"/>
  <c r="O189" i="9"/>
  <c r="L189" i="9"/>
  <c r="L188" i="9" s="1"/>
  <c r="I189" i="9"/>
  <c r="I188" i="9" s="1"/>
  <c r="I187" i="9" s="1"/>
  <c r="F189" i="9"/>
  <c r="N188" i="9"/>
  <c r="M188" i="9"/>
  <c r="K188" i="9"/>
  <c r="J188" i="9"/>
  <c r="H188" i="9"/>
  <c r="G188" i="9"/>
  <c r="E188" i="9"/>
  <c r="D188" i="9"/>
  <c r="O186" i="9"/>
  <c r="L186" i="9"/>
  <c r="I186" i="9"/>
  <c r="F186" i="9"/>
  <c r="O185" i="9"/>
  <c r="L185" i="9"/>
  <c r="I185" i="9"/>
  <c r="I184" i="9" s="1"/>
  <c r="F185" i="9"/>
  <c r="F184" i="9" s="1"/>
  <c r="N184" i="9"/>
  <c r="M184" i="9"/>
  <c r="K184" i="9"/>
  <c r="J184" i="9"/>
  <c r="H184" i="9"/>
  <c r="G184" i="9"/>
  <c r="E184" i="9"/>
  <c r="D184" i="9"/>
  <c r="O183" i="9"/>
  <c r="L183" i="9"/>
  <c r="I183" i="9"/>
  <c r="F183" i="9"/>
  <c r="O182" i="9"/>
  <c r="L182" i="9"/>
  <c r="I182" i="9"/>
  <c r="F182" i="9"/>
  <c r="O181" i="9"/>
  <c r="L181" i="9"/>
  <c r="I181" i="9"/>
  <c r="F181" i="9"/>
  <c r="O180" i="9"/>
  <c r="L180" i="9"/>
  <c r="I180" i="9"/>
  <c r="F180" i="9"/>
  <c r="N179" i="9"/>
  <c r="M179" i="9"/>
  <c r="K179" i="9"/>
  <c r="J179" i="9"/>
  <c r="H179" i="9"/>
  <c r="G179" i="9"/>
  <c r="E179" i="9"/>
  <c r="D179" i="9"/>
  <c r="O178" i="9"/>
  <c r="L178" i="9"/>
  <c r="I178" i="9"/>
  <c r="F178" i="9"/>
  <c r="O177" i="9"/>
  <c r="L177" i="9"/>
  <c r="I177" i="9"/>
  <c r="F177" i="9"/>
  <c r="O176" i="9"/>
  <c r="L176" i="9"/>
  <c r="I176" i="9"/>
  <c r="F176" i="9"/>
  <c r="N175" i="9"/>
  <c r="M175" i="9"/>
  <c r="K175" i="9"/>
  <c r="J175" i="9"/>
  <c r="H175" i="9"/>
  <c r="G175" i="9"/>
  <c r="G174" i="9" s="1"/>
  <c r="E175" i="9"/>
  <c r="D175" i="9"/>
  <c r="D174" i="9" s="1"/>
  <c r="O172" i="9"/>
  <c r="L172" i="9"/>
  <c r="I172" i="9"/>
  <c r="F172" i="9"/>
  <c r="O171" i="9"/>
  <c r="L171" i="9"/>
  <c r="I171" i="9"/>
  <c r="F171" i="9"/>
  <c r="O170" i="9"/>
  <c r="L170" i="9"/>
  <c r="I170" i="9"/>
  <c r="F170" i="9"/>
  <c r="O169" i="9"/>
  <c r="L169" i="9"/>
  <c r="I169" i="9"/>
  <c r="F169" i="9"/>
  <c r="O168" i="9"/>
  <c r="L168" i="9"/>
  <c r="I168" i="9"/>
  <c r="F168" i="9"/>
  <c r="O167" i="9"/>
  <c r="L167" i="9"/>
  <c r="L166" i="9" s="1"/>
  <c r="L165" i="9" s="1"/>
  <c r="I167" i="9"/>
  <c r="I166" i="9" s="1"/>
  <c r="I165" i="9" s="1"/>
  <c r="F167" i="9"/>
  <c r="N166" i="9"/>
  <c r="N165" i="9" s="1"/>
  <c r="M166" i="9"/>
  <c r="M165" i="9" s="1"/>
  <c r="K166" i="9"/>
  <c r="K165" i="9" s="1"/>
  <c r="J166" i="9"/>
  <c r="J165" i="9" s="1"/>
  <c r="H166" i="9"/>
  <c r="H165" i="9" s="1"/>
  <c r="G166" i="9"/>
  <c r="G165" i="9" s="1"/>
  <c r="E166" i="9"/>
  <c r="E165" i="9" s="1"/>
  <c r="D166" i="9"/>
  <c r="D165" i="9" s="1"/>
  <c r="O164" i="9"/>
  <c r="L164" i="9"/>
  <c r="I164" i="9"/>
  <c r="F164" i="9"/>
  <c r="O163" i="9"/>
  <c r="L163" i="9"/>
  <c r="I163" i="9"/>
  <c r="F163" i="9"/>
  <c r="O162" i="9"/>
  <c r="L162" i="9"/>
  <c r="I162" i="9"/>
  <c r="F162" i="9"/>
  <c r="O161" i="9"/>
  <c r="L161" i="9"/>
  <c r="L160" i="9" s="1"/>
  <c r="I161" i="9"/>
  <c r="I160" i="9" s="1"/>
  <c r="F161" i="9"/>
  <c r="F160" i="9" s="1"/>
  <c r="N160" i="9"/>
  <c r="M160" i="9"/>
  <c r="K160" i="9"/>
  <c r="J160" i="9"/>
  <c r="H160" i="9"/>
  <c r="G160" i="9"/>
  <c r="E160" i="9"/>
  <c r="D160" i="9"/>
  <c r="O159" i="9"/>
  <c r="L159" i="9"/>
  <c r="I159" i="9"/>
  <c r="F159" i="9"/>
  <c r="O158" i="9"/>
  <c r="L158" i="9"/>
  <c r="I158" i="9"/>
  <c r="F158" i="9"/>
  <c r="O157" i="9"/>
  <c r="L157" i="9"/>
  <c r="I157" i="9"/>
  <c r="F157" i="9"/>
  <c r="O156" i="9"/>
  <c r="L156" i="9"/>
  <c r="I156" i="9"/>
  <c r="F156" i="9"/>
  <c r="O155" i="9"/>
  <c r="L155" i="9"/>
  <c r="I155" i="9"/>
  <c r="F155" i="9"/>
  <c r="O154" i="9"/>
  <c r="L154" i="9"/>
  <c r="I154" i="9"/>
  <c r="F154" i="9"/>
  <c r="O153" i="9"/>
  <c r="L153" i="9"/>
  <c r="I153" i="9"/>
  <c r="F153" i="9"/>
  <c r="O152" i="9"/>
  <c r="L152" i="9"/>
  <c r="I152" i="9"/>
  <c r="F152" i="9"/>
  <c r="N151" i="9"/>
  <c r="M151" i="9"/>
  <c r="K151" i="9"/>
  <c r="J151" i="9"/>
  <c r="H151" i="9"/>
  <c r="G151" i="9"/>
  <c r="E151" i="9"/>
  <c r="D151" i="9"/>
  <c r="O150" i="9"/>
  <c r="L150" i="9"/>
  <c r="I150" i="9"/>
  <c r="F150" i="9"/>
  <c r="O149" i="9"/>
  <c r="L149" i="9"/>
  <c r="I149" i="9"/>
  <c r="F149" i="9"/>
  <c r="O148" i="9"/>
  <c r="L148" i="9"/>
  <c r="I148" i="9"/>
  <c r="F148" i="9"/>
  <c r="O147" i="9"/>
  <c r="L147" i="9"/>
  <c r="I147" i="9"/>
  <c r="F147" i="9"/>
  <c r="O146" i="9"/>
  <c r="L146" i="9"/>
  <c r="I146" i="9"/>
  <c r="F146" i="9"/>
  <c r="O145" i="9"/>
  <c r="O144" i="9" s="1"/>
  <c r="L145" i="9"/>
  <c r="I145" i="9"/>
  <c r="F145" i="9"/>
  <c r="N144" i="9"/>
  <c r="M144" i="9"/>
  <c r="K144" i="9"/>
  <c r="J144" i="9"/>
  <c r="H144" i="9"/>
  <c r="G144" i="9"/>
  <c r="E144" i="9"/>
  <c r="D144" i="9"/>
  <c r="O143" i="9"/>
  <c r="L143" i="9"/>
  <c r="I143" i="9"/>
  <c r="F143" i="9"/>
  <c r="O142" i="9"/>
  <c r="O141" i="9" s="1"/>
  <c r="L142" i="9"/>
  <c r="I142" i="9"/>
  <c r="I141" i="9" s="1"/>
  <c r="F142" i="9"/>
  <c r="F141" i="9" s="1"/>
  <c r="N141" i="9"/>
  <c r="M141" i="9"/>
  <c r="K141" i="9"/>
  <c r="J141" i="9"/>
  <c r="H141" i="9"/>
  <c r="G141" i="9"/>
  <c r="E141" i="9"/>
  <c r="D141" i="9"/>
  <c r="O140" i="9"/>
  <c r="L140" i="9"/>
  <c r="I140" i="9"/>
  <c r="F140" i="9"/>
  <c r="O139" i="9"/>
  <c r="L139" i="9"/>
  <c r="I139" i="9"/>
  <c r="F139" i="9"/>
  <c r="O138" i="9"/>
  <c r="L138" i="9"/>
  <c r="I138" i="9"/>
  <c r="F138" i="9"/>
  <c r="O137" i="9"/>
  <c r="L137" i="9"/>
  <c r="L136" i="9" s="1"/>
  <c r="I137" i="9"/>
  <c r="F137" i="9"/>
  <c r="N136" i="9"/>
  <c r="M136" i="9"/>
  <c r="K136" i="9"/>
  <c r="J136" i="9"/>
  <c r="H136" i="9"/>
  <c r="G136" i="9"/>
  <c r="E136" i="9"/>
  <c r="D136" i="9"/>
  <c r="O135" i="9"/>
  <c r="L135" i="9"/>
  <c r="I135" i="9"/>
  <c r="F135" i="9"/>
  <c r="O134" i="9"/>
  <c r="L134" i="9"/>
  <c r="I134" i="9"/>
  <c r="F134" i="9"/>
  <c r="O133" i="9"/>
  <c r="L133" i="9"/>
  <c r="I133" i="9"/>
  <c r="F133" i="9"/>
  <c r="O132" i="9"/>
  <c r="L132" i="9"/>
  <c r="I132" i="9"/>
  <c r="I131" i="9" s="1"/>
  <c r="F132" i="9"/>
  <c r="N131" i="9"/>
  <c r="M131" i="9"/>
  <c r="K131" i="9"/>
  <c r="J131" i="9"/>
  <c r="H131" i="9"/>
  <c r="G131" i="9"/>
  <c r="E131" i="9"/>
  <c r="D131" i="9"/>
  <c r="O129" i="9"/>
  <c r="O128" i="9" s="1"/>
  <c r="L129" i="9"/>
  <c r="L128" i="9" s="1"/>
  <c r="I129" i="9"/>
  <c r="I128" i="9" s="1"/>
  <c r="F129" i="9"/>
  <c r="F128" i="9" s="1"/>
  <c r="N128" i="9"/>
  <c r="M128" i="9"/>
  <c r="K128" i="9"/>
  <c r="J128" i="9"/>
  <c r="H128" i="9"/>
  <c r="G128" i="9"/>
  <c r="E128" i="9"/>
  <c r="D128" i="9"/>
  <c r="O127" i="9"/>
  <c r="L127" i="9"/>
  <c r="I127" i="9"/>
  <c r="F127" i="9"/>
  <c r="O126" i="9"/>
  <c r="L126" i="9"/>
  <c r="I126" i="9"/>
  <c r="F126" i="9"/>
  <c r="O125" i="9"/>
  <c r="L125" i="9"/>
  <c r="I125" i="9"/>
  <c r="F125" i="9"/>
  <c r="O124" i="9"/>
  <c r="L124" i="9"/>
  <c r="I124" i="9"/>
  <c r="F124" i="9"/>
  <c r="O123" i="9"/>
  <c r="L123" i="9"/>
  <c r="I123" i="9"/>
  <c r="F123" i="9"/>
  <c r="N122" i="9"/>
  <c r="M122" i="9"/>
  <c r="K122" i="9"/>
  <c r="J122" i="9"/>
  <c r="H122" i="9"/>
  <c r="G122" i="9"/>
  <c r="E122" i="9"/>
  <c r="D122" i="9"/>
  <c r="O121" i="9"/>
  <c r="L121" i="9"/>
  <c r="I121" i="9"/>
  <c r="F121" i="9"/>
  <c r="O120" i="9"/>
  <c r="L120" i="9"/>
  <c r="I120" i="9"/>
  <c r="F120" i="9"/>
  <c r="O119" i="9"/>
  <c r="L119" i="9"/>
  <c r="I119" i="9"/>
  <c r="F119" i="9"/>
  <c r="O118" i="9"/>
  <c r="L118" i="9"/>
  <c r="I118" i="9"/>
  <c r="F118" i="9"/>
  <c r="O117" i="9"/>
  <c r="L117" i="9"/>
  <c r="L116" i="9" s="1"/>
  <c r="I117" i="9"/>
  <c r="F117" i="9"/>
  <c r="N116" i="9"/>
  <c r="M116" i="9"/>
  <c r="K116" i="9"/>
  <c r="J116" i="9"/>
  <c r="H116" i="9"/>
  <c r="G116" i="9"/>
  <c r="E116" i="9"/>
  <c r="D116" i="9"/>
  <c r="O115" i="9"/>
  <c r="L115" i="9"/>
  <c r="I115" i="9"/>
  <c r="F115" i="9"/>
  <c r="O114" i="9"/>
  <c r="L114" i="9"/>
  <c r="I114" i="9"/>
  <c r="F114" i="9"/>
  <c r="O113" i="9"/>
  <c r="L113" i="9"/>
  <c r="L112" i="9" s="1"/>
  <c r="I113" i="9"/>
  <c r="F113" i="9"/>
  <c r="F112" i="9" s="1"/>
  <c r="N112" i="9"/>
  <c r="M112" i="9"/>
  <c r="K112" i="9"/>
  <c r="J112" i="9"/>
  <c r="H112" i="9"/>
  <c r="G112" i="9"/>
  <c r="E112" i="9"/>
  <c r="D112" i="9"/>
  <c r="O111" i="9"/>
  <c r="L111" i="9"/>
  <c r="I111" i="9"/>
  <c r="F111" i="9"/>
  <c r="O110" i="9"/>
  <c r="L110" i="9"/>
  <c r="I110" i="9"/>
  <c r="F110" i="9"/>
  <c r="O109" i="9"/>
  <c r="L109" i="9"/>
  <c r="I109" i="9"/>
  <c r="F109" i="9"/>
  <c r="O108" i="9"/>
  <c r="L108" i="9"/>
  <c r="I108" i="9"/>
  <c r="F108" i="9"/>
  <c r="O107" i="9"/>
  <c r="L107" i="9"/>
  <c r="I107" i="9"/>
  <c r="F107" i="9"/>
  <c r="O106" i="9"/>
  <c r="L106" i="9"/>
  <c r="I106" i="9"/>
  <c r="F106" i="9"/>
  <c r="O105" i="9"/>
  <c r="L105" i="9"/>
  <c r="I105" i="9"/>
  <c r="F105" i="9"/>
  <c r="O104" i="9"/>
  <c r="L104" i="9"/>
  <c r="I104" i="9"/>
  <c r="F104" i="9"/>
  <c r="F103" i="9" s="1"/>
  <c r="N103" i="9"/>
  <c r="M103" i="9"/>
  <c r="K103" i="9"/>
  <c r="J103" i="9"/>
  <c r="H103" i="9"/>
  <c r="G103" i="9"/>
  <c r="E103" i="9"/>
  <c r="D103" i="9"/>
  <c r="O102" i="9"/>
  <c r="L102" i="9"/>
  <c r="I102" i="9"/>
  <c r="F102" i="9"/>
  <c r="O101" i="9"/>
  <c r="L101" i="9"/>
  <c r="I101" i="9"/>
  <c r="F101" i="9"/>
  <c r="O100" i="9"/>
  <c r="L100" i="9"/>
  <c r="I100" i="9"/>
  <c r="F100" i="9"/>
  <c r="O99" i="9"/>
  <c r="L99" i="9"/>
  <c r="I99" i="9"/>
  <c r="F99" i="9"/>
  <c r="O98" i="9"/>
  <c r="L98" i="9"/>
  <c r="I98" i="9"/>
  <c r="F98" i="9"/>
  <c r="O97" i="9"/>
  <c r="L97" i="9"/>
  <c r="I97" i="9"/>
  <c r="F97" i="9"/>
  <c r="O96" i="9"/>
  <c r="L96" i="9"/>
  <c r="I96" i="9"/>
  <c r="F96" i="9"/>
  <c r="N95" i="9"/>
  <c r="M95" i="9"/>
  <c r="K95" i="9"/>
  <c r="J95" i="9"/>
  <c r="H95" i="9"/>
  <c r="G95" i="9"/>
  <c r="E95" i="9"/>
  <c r="D95" i="9"/>
  <c r="O94" i="9"/>
  <c r="L94" i="9"/>
  <c r="I94" i="9"/>
  <c r="F94" i="9"/>
  <c r="O93" i="9"/>
  <c r="L93" i="9"/>
  <c r="I93" i="9"/>
  <c r="F93" i="9"/>
  <c r="O92" i="9"/>
  <c r="L92" i="9"/>
  <c r="I92" i="9"/>
  <c r="F92" i="9"/>
  <c r="O91" i="9"/>
  <c r="L91" i="9"/>
  <c r="I91" i="9"/>
  <c r="F91" i="9"/>
  <c r="O90" i="9"/>
  <c r="O89" i="9" s="1"/>
  <c r="L90" i="9"/>
  <c r="I90" i="9"/>
  <c r="F90" i="9"/>
  <c r="F89" i="9" s="1"/>
  <c r="N89" i="9"/>
  <c r="M89" i="9"/>
  <c r="K89" i="9"/>
  <c r="J89" i="9"/>
  <c r="H89" i="9"/>
  <c r="G89" i="9"/>
  <c r="E89" i="9"/>
  <c r="D89" i="9"/>
  <c r="O88" i="9"/>
  <c r="L88" i="9"/>
  <c r="I88" i="9"/>
  <c r="F88" i="9"/>
  <c r="O87" i="9"/>
  <c r="L87" i="9"/>
  <c r="I87" i="9"/>
  <c r="F87" i="9"/>
  <c r="O86" i="9"/>
  <c r="L86" i="9"/>
  <c r="I86" i="9"/>
  <c r="F86" i="9"/>
  <c r="O85" i="9"/>
  <c r="L85" i="9"/>
  <c r="L84" i="9" s="1"/>
  <c r="I85" i="9"/>
  <c r="I84" i="9" s="1"/>
  <c r="F85" i="9"/>
  <c r="N84" i="9"/>
  <c r="M84" i="9"/>
  <c r="K84" i="9"/>
  <c r="J84" i="9"/>
  <c r="H84" i="9"/>
  <c r="G84" i="9"/>
  <c r="E84" i="9"/>
  <c r="D84" i="9"/>
  <c r="O82" i="9"/>
  <c r="L82" i="9"/>
  <c r="I82" i="9"/>
  <c r="F82" i="9"/>
  <c r="O81" i="9"/>
  <c r="L81" i="9"/>
  <c r="L80" i="9" s="1"/>
  <c r="I81" i="9"/>
  <c r="I80" i="9" s="1"/>
  <c r="F81" i="9"/>
  <c r="F80" i="9" s="1"/>
  <c r="N80" i="9"/>
  <c r="M80" i="9"/>
  <c r="K80" i="9"/>
  <c r="J80" i="9"/>
  <c r="H80" i="9"/>
  <c r="G80" i="9"/>
  <c r="E80" i="9"/>
  <c r="D80" i="9"/>
  <c r="O79" i="9"/>
  <c r="L79" i="9"/>
  <c r="I79" i="9"/>
  <c r="F79" i="9"/>
  <c r="O78" i="9"/>
  <c r="O77" i="9" s="1"/>
  <c r="L78" i="9"/>
  <c r="I78" i="9"/>
  <c r="I77" i="9" s="1"/>
  <c r="F78" i="9"/>
  <c r="N77" i="9"/>
  <c r="M77" i="9"/>
  <c r="K77" i="9"/>
  <c r="J77" i="9"/>
  <c r="H77" i="9"/>
  <c r="G77" i="9"/>
  <c r="E77" i="9"/>
  <c r="D77" i="9"/>
  <c r="O74" i="9"/>
  <c r="L74" i="9"/>
  <c r="I74" i="9"/>
  <c r="F74" i="9"/>
  <c r="O73" i="9"/>
  <c r="L73" i="9"/>
  <c r="I73" i="9"/>
  <c r="F73" i="9"/>
  <c r="O72" i="9"/>
  <c r="L72" i="9"/>
  <c r="I72" i="9"/>
  <c r="F72" i="9"/>
  <c r="O71" i="9"/>
  <c r="L71" i="9"/>
  <c r="I71" i="9"/>
  <c r="F71" i="9"/>
  <c r="O70" i="9"/>
  <c r="L70" i="9"/>
  <c r="I70" i="9"/>
  <c r="I69" i="9" s="1"/>
  <c r="F70" i="9"/>
  <c r="N69" i="9"/>
  <c r="N67" i="9" s="1"/>
  <c r="M69" i="9"/>
  <c r="M67" i="9" s="1"/>
  <c r="K69" i="9"/>
  <c r="K67" i="9" s="1"/>
  <c r="J69" i="9"/>
  <c r="J67" i="9" s="1"/>
  <c r="H69" i="9"/>
  <c r="H67" i="9" s="1"/>
  <c r="G69" i="9"/>
  <c r="G67" i="9" s="1"/>
  <c r="E69" i="9"/>
  <c r="E67" i="9" s="1"/>
  <c r="D69" i="9"/>
  <c r="D67" i="9" s="1"/>
  <c r="O68" i="9"/>
  <c r="L68" i="9"/>
  <c r="I68" i="9"/>
  <c r="F68" i="9"/>
  <c r="O66" i="9"/>
  <c r="L66" i="9"/>
  <c r="I66" i="9"/>
  <c r="F66" i="9"/>
  <c r="O65" i="9"/>
  <c r="L65" i="9"/>
  <c r="I65" i="9"/>
  <c r="F65" i="9"/>
  <c r="O64" i="9"/>
  <c r="L64" i="9"/>
  <c r="I64" i="9"/>
  <c r="F64" i="9"/>
  <c r="O63" i="9"/>
  <c r="L63" i="9"/>
  <c r="I63" i="9"/>
  <c r="F63" i="9"/>
  <c r="O62" i="9"/>
  <c r="L62" i="9"/>
  <c r="I62" i="9"/>
  <c r="F62" i="9"/>
  <c r="O61" i="9"/>
  <c r="L61" i="9"/>
  <c r="I61" i="9"/>
  <c r="F61" i="9"/>
  <c r="O60" i="9"/>
  <c r="L60" i="9"/>
  <c r="I60" i="9"/>
  <c r="F60" i="9"/>
  <c r="O59" i="9"/>
  <c r="O58" i="9" s="1"/>
  <c r="L59" i="9"/>
  <c r="I59" i="9"/>
  <c r="I58" i="9" s="1"/>
  <c r="F59" i="9"/>
  <c r="N58" i="9"/>
  <c r="M58" i="9"/>
  <c r="K58" i="9"/>
  <c r="J58" i="9"/>
  <c r="H58" i="9"/>
  <c r="G58" i="9"/>
  <c r="E58" i="9"/>
  <c r="D58" i="9"/>
  <c r="O57" i="9"/>
  <c r="L57" i="9"/>
  <c r="I57" i="9"/>
  <c r="F57" i="9"/>
  <c r="O56" i="9"/>
  <c r="L56" i="9"/>
  <c r="L55" i="9" s="1"/>
  <c r="I56" i="9"/>
  <c r="I55" i="9" s="1"/>
  <c r="F56" i="9"/>
  <c r="O55" i="9"/>
  <c r="N55" i="9"/>
  <c r="M55" i="9"/>
  <c r="M54" i="9" s="1"/>
  <c r="K55" i="9"/>
  <c r="J55" i="9"/>
  <c r="H55" i="9"/>
  <c r="G55" i="9"/>
  <c r="G54" i="9" s="1"/>
  <c r="F55" i="9"/>
  <c r="E55" i="9"/>
  <c r="D55" i="9"/>
  <c r="O47" i="9"/>
  <c r="C47" i="9" s="1"/>
  <c r="O46" i="9"/>
  <c r="C46" i="9" s="1"/>
  <c r="N45" i="9"/>
  <c r="M45" i="9"/>
  <c r="L44" i="9"/>
  <c r="L43" i="9" s="1"/>
  <c r="I44" i="9"/>
  <c r="I43" i="9" s="1"/>
  <c r="F44" i="9"/>
  <c r="K43" i="9"/>
  <c r="J43" i="9"/>
  <c r="H43" i="9"/>
  <c r="G43" i="9"/>
  <c r="F43" i="9"/>
  <c r="E43" i="9"/>
  <c r="D43" i="9"/>
  <c r="F42" i="9"/>
  <c r="F41" i="9" s="1"/>
  <c r="C41" i="9" s="1"/>
  <c r="E41" i="9"/>
  <c r="D41" i="9"/>
  <c r="L40" i="9"/>
  <c r="C40" i="9" s="1"/>
  <c r="L39" i="9"/>
  <c r="C39" i="9" s="1"/>
  <c r="L38" i="9"/>
  <c r="C38" i="9" s="1"/>
  <c r="L37" i="9"/>
  <c r="K36" i="9"/>
  <c r="J36" i="9"/>
  <c r="L35" i="9"/>
  <c r="C35" i="9" s="1"/>
  <c r="L34" i="9"/>
  <c r="C34" i="9" s="1"/>
  <c r="K33" i="9"/>
  <c r="J33" i="9"/>
  <c r="L32" i="9"/>
  <c r="C32" i="9" s="1"/>
  <c r="K31" i="9"/>
  <c r="J31" i="9"/>
  <c r="L30" i="9"/>
  <c r="C30" i="9" s="1"/>
  <c r="L29" i="9"/>
  <c r="C29" i="9" s="1"/>
  <c r="L28" i="9"/>
  <c r="K27" i="9"/>
  <c r="J27" i="9"/>
  <c r="E25" i="9"/>
  <c r="F25" i="9" s="1"/>
  <c r="C25" i="9" s="1"/>
  <c r="I24" i="9"/>
  <c r="E24" i="9"/>
  <c r="E287" i="9" s="1"/>
  <c r="O23" i="9"/>
  <c r="L23" i="9"/>
  <c r="I23" i="9"/>
  <c r="F23" i="9"/>
  <c r="O22" i="9"/>
  <c r="L22" i="9"/>
  <c r="L21" i="9" s="1"/>
  <c r="L292" i="9" s="1"/>
  <c r="I22" i="9"/>
  <c r="I21" i="9" s="1"/>
  <c r="I292" i="9" s="1"/>
  <c r="F22" i="9"/>
  <c r="N21" i="9"/>
  <c r="M21" i="9"/>
  <c r="M292" i="9" s="1"/>
  <c r="M291" i="9" s="1"/>
  <c r="K21" i="9"/>
  <c r="J21" i="9"/>
  <c r="H21" i="9"/>
  <c r="G21" i="9"/>
  <c r="G292" i="9" s="1"/>
  <c r="G291" i="9" s="1"/>
  <c r="E21" i="9"/>
  <c r="D21" i="9"/>
  <c r="D292" i="9" l="1"/>
  <c r="D291" i="9" s="1"/>
  <c r="C186" i="9"/>
  <c r="G76" i="9"/>
  <c r="L95" i="9"/>
  <c r="M174" i="9"/>
  <c r="M173" i="9" s="1"/>
  <c r="L187" i="9"/>
  <c r="H54" i="9"/>
  <c r="N54" i="9"/>
  <c r="N53" i="9" s="1"/>
  <c r="C153" i="9"/>
  <c r="C163" i="9"/>
  <c r="H187" i="9"/>
  <c r="C254" i="9"/>
  <c r="E231" i="9"/>
  <c r="C78" i="9"/>
  <c r="K54" i="9"/>
  <c r="K53" i="9" s="1"/>
  <c r="F77" i="9"/>
  <c r="F76" i="9" s="1"/>
  <c r="C98" i="9"/>
  <c r="C108" i="9"/>
  <c r="C115" i="9"/>
  <c r="I246" i="9"/>
  <c r="L272" i="9"/>
  <c r="G20" i="9"/>
  <c r="C44" i="9"/>
  <c r="C62" i="9"/>
  <c r="L69" i="9"/>
  <c r="L67" i="9" s="1"/>
  <c r="J76" i="9"/>
  <c r="N76" i="9"/>
  <c r="J130" i="9"/>
  <c r="J75" i="9" s="1"/>
  <c r="C145" i="9"/>
  <c r="C149" i="9"/>
  <c r="C150" i="9"/>
  <c r="C152" i="9"/>
  <c r="O151" i="9"/>
  <c r="J26" i="9"/>
  <c r="J20" i="9" s="1"/>
  <c r="L31" i="9"/>
  <c r="C31" i="9" s="1"/>
  <c r="H20" i="9"/>
  <c r="D54" i="9"/>
  <c r="D53" i="9" s="1"/>
  <c r="J83" i="9"/>
  <c r="D83" i="9"/>
  <c r="C97" i="9"/>
  <c r="N83" i="9"/>
  <c r="C135" i="9"/>
  <c r="C178" i="9"/>
  <c r="C214" i="9"/>
  <c r="C218" i="9"/>
  <c r="C222" i="9"/>
  <c r="C226" i="9"/>
  <c r="E270" i="9"/>
  <c r="E269" i="9" s="1"/>
  <c r="M204" i="9"/>
  <c r="J292" i="9"/>
  <c r="C118" i="9"/>
  <c r="C121" i="9"/>
  <c r="G204" i="9"/>
  <c r="D231" i="9"/>
  <c r="M231" i="9"/>
  <c r="M230" i="9" s="1"/>
  <c r="J231" i="9"/>
  <c r="C266" i="9"/>
  <c r="C23" i="9"/>
  <c r="L36" i="9"/>
  <c r="C36" i="9" s="1"/>
  <c r="C66" i="9"/>
  <c r="C90" i="9"/>
  <c r="C92" i="9"/>
  <c r="N130" i="9"/>
  <c r="O131" i="9"/>
  <c r="M187" i="9"/>
  <c r="H204" i="9"/>
  <c r="H195" i="9" s="1"/>
  <c r="C250" i="9"/>
  <c r="G270" i="9"/>
  <c r="G269" i="9" s="1"/>
  <c r="C274" i="9"/>
  <c r="C288" i="9"/>
  <c r="L27" i="9"/>
  <c r="C63" i="9"/>
  <c r="C72" i="9"/>
  <c r="E76" i="9"/>
  <c r="H83" i="9"/>
  <c r="C106" i="9"/>
  <c r="C107" i="9"/>
  <c r="O103" i="9"/>
  <c r="C123" i="9"/>
  <c r="C143" i="9"/>
  <c r="C158" i="9"/>
  <c r="C159" i="9"/>
  <c r="C170" i="9"/>
  <c r="C172" i="9"/>
  <c r="C177" i="9"/>
  <c r="H174" i="9"/>
  <c r="H173" i="9" s="1"/>
  <c r="N174" i="9"/>
  <c r="N173" i="9" s="1"/>
  <c r="L184" i="9"/>
  <c r="E187" i="9"/>
  <c r="L216" i="9"/>
  <c r="L204" i="9" s="1"/>
  <c r="C297" i="9"/>
  <c r="K83" i="9"/>
  <c r="C102" i="9"/>
  <c r="C155" i="9"/>
  <c r="C162" i="9"/>
  <c r="D187" i="9"/>
  <c r="C202" i="9"/>
  <c r="C223" i="9"/>
  <c r="C242" i="9"/>
  <c r="K269" i="9"/>
  <c r="H292" i="9"/>
  <c r="H291" i="9" s="1"/>
  <c r="N292" i="9"/>
  <c r="N291" i="9" s="1"/>
  <c r="C56" i="9"/>
  <c r="C57" i="9"/>
  <c r="O54" i="9"/>
  <c r="C74" i="9"/>
  <c r="D76" i="9"/>
  <c r="C110" i="9"/>
  <c r="C117" i="9"/>
  <c r="C138" i="9"/>
  <c r="C140" i="9"/>
  <c r="K174" i="9"/>
  <c r="K173" i="9" s="1"/>
  <c r="I175" i="9"/>
  <c r="C183" i="9"/>
  <c r="K187" i="9"/>
  <c r="C190" i="9"/>
  <c r="N187" i="9"/>
  <c r="I196" i="9"/>
  <c r="E195" i="9"/>
  <c r="K204" i="9"/>
  <c r="K195" i="9" s="1"/>
  <c r="C206" i="9"/>
  <c r="C210" i="9"/>
  <c r="C212" i="9"/>
  <c r="C213" i="9"/>
  <c r="G231" i="9"/>
  <c r="G230" i="9" s="1"/>
  <c r="C234" i="9"/>
  <c r="N231" i="9"/>
  <c r="O235" i="9"/>
  <c r="C235" i="9" s="1"/>
  <c r="C258" i="9"/>
  <c r="C262" i="9"/>
  <c r="J259" i="9"/>
  <c r="C278" i="9"/>
  <c r="C279" i="9"/>
  <c r="C301" i="9"/>
  <c r="O80" i="9"/>
  <c r="O76" i="9" s="1"/>
  <c r="C28" i="9"/>
  <c r="L33" i="9"/>
  <c r="C33" i="9" s="1"/>
  <c r="C37" i="9"/>
  <c r="C42" i="9"/>
  <c r="C43" i="9"/>
  <c r="C60" i="9"/>
  <c r="C61" i="9"/>
  <c r="C70" i="9"/>
  <c r="C71" i="9"/>
  <c r="C79" i="9"/>
  <c r="C82" i="9"/>
  <c r="O84" i="9"/>
  <c r="C91" i="9"/>
  <c r="G83" i="9"/>
  <c r="C99" i="9"/>
  <c r="C101" i="9"/>
  <c r="C109" i="9"/>
  <c r="O112" i="9"/>
  <c r="C120" i="9"/>
  <c r="O122" i="9"/>
  <c r="F131" i="9"/>
  <c r="C134" i="9"/>
  <c r="H130" i="9"/>
  <c r="C142" i="9"/>
  <c r="K130" i="9"/>
  <c r="C154" i="9"/>
  <c r="C164" i="9"/>
  <c r="J174" i="9"/>
  <c r="J173" i="9" s="1"/>
  <c r="C182" i="9"/>
  <c r="O179" i="9"/>
  <c r="C200" i="9"/>
  <c r="C201" i="9"/>
  <c r="D204" i="9"/>
  <c r="D195" i="9" s="1"/>
  <c r="C211" i="9"/>
  <c r="J204" i="9"/>
  <c r="J195" i="9" s="1"/>
  <c r="N204" i="9"/>
  <c r="N195" i="9" s="1"/>
  <c r="C236" i="9"/>
  <c r="C237" i="9"/>
  <c r="C257" i="9"/>
  <c r="C263" i="9"/>
  <c r="N269" i="9"/>
  <c r="H270" i="9"/>
  <c r="H269" i="9" s="1"/>
  <c r="I276" i="9"/>
  <c r="I270" i="9" s="1"/>
  <c r="I269" i="9" s="1"/>
  <c r="L276" i="9"/>
  <c r="C282" i="9"/>
  <c r="C295" i="9"/>
  <c r="F144" i="9"/>
  <c r="I205" i="9"/>
  <c r="J291" i="9"/>
  <c r="K292" i="9"/>
  <c r="K291" i="9" s="1"/>
  <c r="G53" i="9"/>
  <c r="C64" i="9"/>
  <c r="C65" i="9"/>
  <c r="H53" i="9"/>
  <c r="C73" i="9"/>
  <c r="H76" i="9"/>
  <c r="K76" i="9"/>
  <c r="I76" i="9"/>
  <c r="E83" i="9"/>
  <c r="C86" i="9"/>
  <c r="C87" i="9"/>
  <c r="C100" i="9"/>
  <c r="L103" i="9"/>
  <c r="C111" i="9"/>
  <c r="C114" i="9"/>
  <c r="C126" i="9"/>
  <c r="E130" i="9"/>
  <c r="C146" i="9"/>
  <c r="G130" i="9"/>
  <c r="C157" i="9"/>
  <c r="G173" i="9"/>
  <c r="C181" i="9"/>
  <c r="D173" i="9"/>
  <c r="C193" i="9"/>
  <c r="M195" i="9"/>
  <c r="O196" i="9"/>
  <c r="C220" i="9"/>
  <c r="C221" i="9"/>
  <c r="C227" i="9"/>
  <c r="C240" i="9"/>
  <c r="C255" i="9"/>
  <c r="I252" i="9"/>
  <c r="I251" i="9" s="1"/>
  <c r="D259" i="9"/>
  <c r="L260" i="9"/>
  <c r="I264" i="9"/>
  <c r="I259" i="9" s="1"/>
  <c r="I67" i="9"/>
  <c r="C128" i="9"/>
  <c r="G187" i="9"/>
  <c r="C22" i="9"/>
  <c r="O21" i="9"/>
  <c r="O292" i="9" s="1"/>
  <c r="O291" i="9" s="1"/>
  <c r="N20" i="9"/>
  <c r="K26" i="9"/>
  <c r="K20" i="9" s="1"/>
  <c r="D20" i="9"/>
  <c r="O45" i="9"/>
  <c r="C45" i="9" s="1"/>
  <c r="E54" i="9"/>
  <c r="E53" i="9" s="1"/>
  <c r="J54" i="9"/>
  <c r="J53" i="9" s="1"/>
  <c r="L58" i="9"/>
  <c r="L54" i="9" s="1"/>
  <c r="C68" i="9"/>
  <c r="L77" i="9"/>
  <c r="L76" i="9" s="1"/>
  <c r="M76" i="9"/>
  <c r="C94" i="9"/>
  <c r="O95" i="9"/>
  <c r="I112" i="9"/>
  <c r="C112" i="9" s="1"/>
  <c r="C125" i="9"/>
  <c r="M130" i="9"/>
  <c r="L131" i="9"/>
  <c r="C137" i="9"/>
  <c r="I151" i="9"/>
  <c r="D130" i="9"/>
  <c r="D75" i="9" s="1"/>
  <c r="C169" i="9"/>
  <c r="L179" i="9"/>
  <c r="C203" i="9"/>
  <c r="C207" i="9"/>
  <c r="C208" i="9"/>
  <c r="C209" i="9"/>
  <c r="C219" i="9"/>
  <c r="I216" i="9"/>
  <c r="C224" i="9"/>
  <c r="C225" i="9"/>
  <c r="C228" i="9"/>
  <c r="C229" i="9"/>
  <c r="C232" i="9"/>
  <c r="H231" i="9"/>
  <c r="H230" i="9" s="1"/>
  <c r="I238" i="9"/>
  <c r="C245" i="9"/>
  <c r="O246" i="9"/>
  <c r="L252" i="9"/>
  <c r="L251" i="9" s="1"/>
  <c r="L264" i="9"/>
  <c r="J269" i="9"/>
  <c r="O272" i="9"/>
  <c r="C280" i="9"/>
  <c r="L293" i="9"/>
  <c r="L291" i="9" s="1"/>
  <c r="M53" i="9"/>
  <c r="I54" i="9"/>
  <c r="C80" i="9"/>
  <c r="C27" i="9"/>
  <c r="C88" i="9"/>
  <c r="C96" i="9"/>
  <c r="C127" i="9"/>
  <c r="F21" i="9"/>
  <c r="C55" i="9"/>
  <c r="C59" i="9"/>
  <c r="F69" i="9"/>
  <c r="L89" i="9"/>
  <c r="C104" i="9"/>
  <c r="I179" i="9"/>
  <c r="N230" i="9"/>
  <c r="K231" i="9"/>
  <c r="K230" i="9" s="1"/>
  <c r="F287" i="9"/>
  <c r="E286" i="9"/>
  <c r="E292" i="9" s="1"/>
  <c r="E291" i="9" s="1"/>
  <c r="O69" i="9"/>
  <c r="O67" i="9" s="1"/>
  <c r="C85" i="9"/>
  <c r="I89" i="9"/>
  <c r="I95" i="9"/>
  <c r="C105" i="9"/>
  <c r="C119" i="9"/>
  <c r="I116" i="9"/>
  <c r="L122" i="9"/>
  <c r="C139" i="9"/>
  <c r="I136" i="9"/>
  <c r="C148" i="9"/>
  <c r="L151" i="9"/>
  <c r="C156" i="9"/>
  <c r="C167" i="9"/>
  <c r="O166" i="9"/>
  <c r="O165" i="9" s="1"/>
  <c r="C171" i="9"/>
  <c r="C176" i="9"/>
  <c r="F175" i="9"/>
  <c r="O175" i="9"/>
  <c r="F179" i="9"/>
  <c r="C185" i="9"/>
  <c r="O184" i="9"/>
  <c r="C189" i="9"/>
  <c r="F188" i="9"/>
  <c r="C265" i="9"/>
  <c r="F264" i="9"/>
  <c r="C192" i="9"/>
  <c r="F191" i="9"/>
  <c r="C191" i="9" s="1"/>
  <c r="F84" i="9"/>
  <c r="F122" i="9"/>
  <c r="L141" i="9"/>
  <c r="C141" i="9" s="1"/>
  <c r="L144" i="9"/>
  <c r="J187" i="9"/>
  <c r="L196" i="9"/>
  <c r="C198" i="9"/>
  <c r="E20" i="9"/>
  <c r="I20" i="9"/>
  <c r="M20" i="9"/>
  <c r="F24" i="9"/>
  <c r="C24" i="9" s="1"/>
  <c r="F58" i="9"/>
  <c r="C81" i="9"/>
  <c r="M83" i="9"/>
  <c r="C93" i="9"/>
  <c r="F95" i="9"/>
  <c r="I103" i="9"/>
  <c r="C113" i="9"/>
  <c r="F116" i="9"/>
  <c r="O116" i="9"/>
  <c r="C124" i="9"/>
  <c r="C129" i="9"/>
  <c r="C133" i="9"/>
  <c r="F136" i="9"/>
  <c r="O136" i="9"/>
  <c r="C147" i="9"/>
  <c r="I144" i="9"/>
  <c r="F151" i="9"/>
  <c r="C161" i="9"/>
  <c r="C168" i="9"/>
  <c r="F166" i="9"/>
  <c r="C248" i="9"/>
  <c r="C249" i="9"/>
  <c r="F246" i="9"/>
  <c r="E174" i="9"/>
  <c r="E173" i="9" s="1"/>
  <c r="L175" i="9"/>
  <c r="C180" i="9"/>
  <c r="C233" i="9"/>
  <c r="L231" i="9"/>
  <c r="C241" i="9"/>
  <c r="F238" i="9"/>
  <c r="C253" i="9"/>
  <c r="F252" i="9"/>
  <c r="E259" i="9"/>
  <c r="E230" i="9" s="1"/>
  <c r="C261" i="9"/>
  <c r="F260" i="9"/>
  <c r="L270" i="9"/>
  <c r="L269" i="9" s="1"/>
  <c r="C273" i="9"/>
  <c r="F272" i="9"/>
  <c r="I122" i="9"/>
  <c r="C132" i="9"/>
  <c r="O160" i="9"/>
  <c r="C160" i="9" s="1"/>
  <c r="O188" i="9"/>
  <c r="O187" i="9" s="1"/>
  <c r="C215" i="9"/>
  <c r="O216" i="9"/>
  <c r="C256" i="9"/>
  <c r="O264" i="9"/>
  <c r="C197" i="9"/>
  <c r="F196" i="9"/>
  <c r="G195" i="9"/>
  <c r="O205" i="9"/>
  <c r="C217" i="9"/>
  <c r="F216" i="9"/>
  <c r="C216" i="9" s="1"/>
  <c r="C243" i="9"/>
  <c r="C244" i="9"/>
  <c r="O252" i="9"/>
  <c r="O251" i="9" s="1"/>
  <c r="O260" i="9"/>
  <c r="L259" i="9"/>
  <c r="C267" i="9"/>
  <c r="C268" i="9"/>
  <c r="O276" i="9"/>
  <c r="C285" i="9"/>
  <c r="F284" i="9"/>
  <c r="C294" i="9"/>
  <c r="C296" i="9"/>
  <c r="F293" i="9"/>
  <c r="M270" i="9"/>
  <c r="M269" i="9" s="1"/>
  <c r="C275" i="9"/>
  <c r="C277" i="9"/>
  <c r="F276" i="9"/>
  <c r="C281" i="9"/>
  <c r="I293" i="9"/>
  <c r="I291" i="9" s="1"/>
  <c r="C298" i="9"/>
  <c r="C299" i="9"/>
  <c r="C300" i="9"/>
  <c r="C199" i="9"/>
  <c r="C239" i="9"/>
  <c r="C247" i="9"/>
  <c r="C271" i="9"/>
  <c r="F205" i="9"/>
  <c r="K75" i="9" l="1"/>
  <c r="O231" i="9"/>
  <c r="J230" i="9"/>
  <c r="J194" i="9" s="1"/>
  <c r="C77" i="9"/>
  <c r="O174" i="9"/>
  <c r="C76" i="9"/>
  <c r="I231" i="9"/>
  <c r="O270" i="9"/>
  <c r="O269" i="9" s="1"/>
  <c r="L174" i="9"/>
  <c r="L173" i="9" s="1"/>
  <c r="C151" i="9"/>
  <c r="C58" i="9"/>
  <c r="D230" i="9"/>
  <c r="C131" i="9"/>
  <c r="I174" i="9"/>
  <c r="I173" i="9" s="1"/>
  <c r="L53" i="9"/>
  <c r="E194" i="9"/>
  <c r="J52" i="9"/>
  <c r="C144" i="9"/>
  <c r="C276" i="9"/>
  <c r="H75" i="9"/>
  <c r="H289" i="9" s="1"/>
  <c r="G75" i="9"/>
  <c r="G52" i="9" s="1"/>
  <c r="E75" i="9"/>
  <c r="E52" i="9" s="1"/>
  <c r="E51" i="9" s="1"/>
  <c r="K52" i="9"/>
  <c r="L26" i="9"/>
  <c r="C26" i="9" s="1"/>
  <c r="N75" i="9"/>
  <c r="N52" i="9" s="1"/>
  <c r="H52" i="9"/>
  <c r="I204" i="9"/>
  <c r="I195" i="9" s="1"/>
  <c r="C238" i="9"/>
  <c r="C246" i="9"/>
  <c r="M75" i="9"/>
  <c r="M289" i="9" s="1"/>
  <c r="C184" i="9"/>
  <c r="K194" i="9"/>
  <c r="L83" i="9"/>
  <c r="M194" i="9"/>
  <c r="G194" i="9"/>
  <c r="O53" i="9"/>
  <c r="N194" i="9"/>
  <c r="N51" i="9" s="1"/>
  <c r="I53" i="9"/>
  <c r="D194" i="9"/>
  <c r="D289" i="9"/>
  <c r="D52" i="9"/>
  <c r="O130" i="9"/>
  <c r="C103" i="9"/>
  <c r="O20" i="9"/>
  <c r="O204" i="9"/>
  <c r="O195" i="9" s="1"/>
  <c r="O83" i="9"/>
  <c r="C95" i="9"/>
  <c r="L195" i="9"/>
  <c r="O173" i="9"/>
  <c r="C89" i="9"/>
  <c r="I130" i="9"/>
  <c r="C196" i="9"/>
  <c r="C260" i="9"/>
  <c r="F259" i="9"/>
  <c r="L20" i="9"/>
  <c r="N289" i="9"/>
  <c r="F270" i="9"/>
  <c r="C272" i="9"/>
  <c r="C136" i="9"/>
  <c r="C175" i="9"/>
  <c r="F174" i="9"/>
  <c r="I83" i="9"/>
  <c r="C293" i="9"/>
  <c r="I230" i="9"/>
  <c r="F165" i="9"/>
  <c r="C165" i="9" s="1"/>
  <c r="C166" i="9"/>
  <c r="C116" i="9"/>
  <c r="C122" i="9"/>
  <c r="F231" i="9"/>
  <c r="K289" i="9"/>
  <c r="H194" i="9"/>
  <c r="H51" i="9" s="1"/>
  <c r="F130" i="9"/>
  <c r="L130" i="9"/>
  <c r="F54" i="9"/>
  <c r="F286" i="9"/>
  <c r="C287" i="9"/>
  <c r="C69" i="9"/>
  <c r="F67" i="9"/>
  <c r="C67" i="9" s="1"/>
  <c r="C205" i="9"/>
  <c r="F204" i="9"/>
  <c r="O259" i="9"/>
  <c r="O230" i="9" s="1"/>
  <c r="C284" i="9"/>
  <c r="F283" i="9"/>
  <c r="C283" i="9" s="1"/>
  <c r="C252" i="9"/>
  <c r="F251" i="9"/>
  <c r="C251" i="9" s="1"/>
  <c r="L230" i="9"/>
  <c r="C84" i="9"/>
  <c r="F83" i="9"/>
  <c r="C264" i="9"/>
  <c r="C188" i="9"/>
  <c r="F187" i="9"/>
  <c r="C187" i="9" s="1"/>
  <c r="C179" i="9"/>
  <c r="E289" i="9"/>
  <c r="C21" i="9"/>
  <c r="F20" i="9"/>
  <c r="J51" i="9" l="1"/>
  <c r="J289" i="9"/>
  <c r="O194" i="9"/>
  <c r="L75" i="9"/>
  <c r="L52" i="9" s="1"/>
  <c r="E50" i="9"/>
  <c r="E290" i="9"/>
  <c r="K51" i="9"/>
  <c r="K290" i="9" s="1"/>
  <c r="G51" i="9"/>
  <c r="G290" i="9" s="1"/>
  <c r="L194" i="9"/>
  <c r="I75" i="9"/>
  <c r="I52" i="9" s="1"/>
  <c r="G289" i="9"/>
  <c r="C204" i="9"/>
  <c r="M52" i="9"/>
  <c r="M51" i="9" s="1"/>
  <c r="M50" i="9" s="1"/>
  <c r="J50" i="9"/>
  <c r="J290" i="9"/>
  <c r="D51" i="9"/>
  <c r="O75" i="9"/>
  <c r="O52" i="9" s="1"/>
  <c r="O51" i="9" s="1"/>
  <c r="C130" i="9"/>
  <c r="C20" i="9"/>
  <c r="C83" i="9"/>
  <c r="F75" i="9"/>
  <c r="C286" i="9"/>
  <c r="F173" i="9"/>
  <c r="C173" i="9" s="1"/>
  <c r="C174" i="9"/>
  <c r="F269" i="9"/>
  <c r="C269" i="9" s="1"/>
  <c r="C270" i="9"/>
  <c r="F53" i="9"/>
  <c r="C54" i="9"/>
  <c r="H290" i="9"/>
  <c r="H50" i="9"/>
  <c r="I194" i="9"/>
  <c r="C259" i="9"/>
  <c r="F292" i="9"/>
  <c r="L289" i="9"/>
  <c r="N50" i="9"/>
  <c r="N290" i="9"/>
  <c r="F230" i="9"/>
  <c r="C230" i="9" s="1"/>
  <c r="C231" i="9"/>
  <c r="F195" i="9"/>
  <c r="L51" i="9" l="1"/>
  <c r="L50" i="9" s="1"/>
  <c r="G50" i="9"/>
  <c r="K50" i="9"/>
  <c r="I51" i="9"/>
  <c r="I290" i="9" s="1"/>
  <c r="I289" i="9"/>
  <c r="L290" i="9"/>
  <c r="O289" i="9"/>
  <c r="M290" i="9"/>
  <c r="O50" i="9"/>
  <c r="O290" i="9"/>
  <c r="D50" i="9"/>
  <c r="D290" i="9"/>
  <c r="C75" i="9"/>
  <c r="F289" i="9"/>
  <c r="C53" i="9"/>
  <c r="F52" i="9"/>
  <c r="C195" i="9"/>
  <c r="F194" i="9"/>
  <c r="C194" i="9" s="1"/>
  <c r="C292" i="9"/>
  <c r="F291" i="9"/>
  <c r="C291" i="9" s="1"/>
  <c r="C289" i="9" l="1"/>
  <c r="I50" i="9"/>
  <c r="C52" i="9"/>
  <c r="F51" i="9"/>
  <c r="F290" i="9" l="1"/>
  <c r="C290" i="9" s="1"/>
  <c r="F50" i="9"/>
  <c r="C50" i="9" s="1"/>
  <c r="C51" i="9"/>
  <c r="E125" i="3" l="1"/>
  <c r="E24" i="3"/>
  <c r="O301" i="8" l="1"/>
  <c r="L301" i="8"/>
  <c r="I301" i="8"/>
  <c r="F301" i="8"/>
  <c r="O300" i="8"/>
  <c r="L300" i="8"/>
  <c r="I300" i="8"/>
  <c r="F300" i="8"/>
  <c r="O299" i="8"/>
  <c r="L299" i="8"/>
  <c r="I299" i="8"/>
  <c r="F299" i="8"/>
  <c r="O298" i="8"/>
  <c r="L298" i="8"/>
  <c r="I298" i="8"/>
  <c r="F298" i="8"/>
  <c r="C298" i="8" s="1"/>
  <c r="O297" i="8"/>
  <c r="L297" i="8"/>
  <c r="I297" i="8"/>
  <c r="F297" i="8"/>
  <c r="O296" i="8"/>
  <c r="L296" i="8"/>
  <c r="I296" i="8"/>
  <c r="F296" i="8"/>
  <c r="O295" i="8"/>
  <c r="L295" i="8"/>
  <c r="I295" i="8"/>
  <c r="F295" i="8"/>
  <c r="O294" i="8"/>
  <c r="L294" i="8"/>
  <c r="I294" i="8"/>
  <c r="I293" i="8" s="1"/>
  <c r="F294" i="8"/>
  <c r="N293" i="8"/>
  <c r="M293" i="8"/>
  <c r="K293" i="8"/>
  <c r="J293" i="8"/>
  <c r="H293" i="8"/>
  <c r="G293" i="8"/>
  <c r="E293" i="8"/>
  <c r="D293" i="8"/>
  <c r="O288" i="8"/>
  <c r="L288" i="8"/>
  <c r="I288" i="8"/>
  <c r="F288" i="8"/>
  <c r="O287" i="8"/>
  <c r="L287" i="8"/>
  <c r="I287" i="8"/>
  <c r="I286" i="8" s="1"/>
  <c r="F287" i="8"/>
  <c r="O286" i="8"/>
  <c r="N286" i="8"/>
  <c r="M286" i="8"/>
  <c r="K286" i="8"/>
  <c r="J286" i="8"/>
  <c r="H286" i="8"/>
  <c r="G286" i="8"/>
  <c r="E286" i="8"/>
  <c r="D286" i="8"/>
  <c r="O285" i="8"/>
  <c r="O284" i="8" s="1"/>
  <c r="O283" i="8" s="1"/>
  <c r="L285" i="8"/>
  <c r="L284" i="8" s="1"/>
  <c r="L283" i="8" s="1"/>
  <c r="I285" i="8"/>
  <c r="I284" i="8" s="1"/>
  <c r="I283" i="8" s="1"/>
  <c r="F285" i="8"/>
  <c r="F284" i="8" s="1"/>
  <c r="F283" i="8" s="1"/>
  <c r="N284" i="8"/>
  <c r="N283" i="8" s="1"/>
  <c r="M284" i="8"/>
  <c r="M283" i="8" s="1"/>
  <c r="K284" i="8"/>
  <c r="K283" i="8" s="1"/>
  <c r="J284" i="8"/>
  <c r="J283" i="8" s="1"/>
  <c r="H284" i="8"/>
  <c r="H283" i="8" s="1"/>
  <c r="G284" i="8"/>
  <c r="G283" i="8" s="1"/>
  <c r="E284" i="8"/>
  <c r="E283" i="8" s="1"/>
  <c r="D284" i="8"/>
  <c r="D283" i="8" s="1"/>
  <c r="O282" i="8"/>
  <c r="O281" i="8" s="1"/>
  <c r="L282" i="8"/>
  <c r="L281" i="8" s="1"/>
  <c r="I282" i="8"/>
  <c r="I281" i="8" s="1"/>
  <c r="F282" i="8"/>
  <c r="F281" i="8" s="1"/>
  <c r="N281" i="8"/>
  <c r="M281" i="8"/>
  <c r="K281" i="8"/>
  <c r="J281" i="8"/>
  <c r="H281" i="8"/>
  <c r="G281" i="8"/>
  <c r="E281" i="8"/>
  <c r="D281" i="8"/>
  <c r="O280" i="8"/>
  <c r="L280" i="8"/>
  <c r="I280" i="8"/>
  <c r="F280" i="8"/>
  <c r="O279" i="8"/>
  <c r="L279" i="8"/>
  <c r="I279" i="8"/>
  <c r="F279" i="8"/>
  <c r="O278" i="8"/>
  <c r="L278" i="8"/>
  <c r="I278" i="8"/>
  <c r="F278" i="8"/>
  <c r="O277" i="8"/>
  <c r="L277" i="8"/>
  <c r="I277" i="8"/>
  <c r="F277" i="8"/>
  <c r="N276" i="8"/>
  <c r="M276" i="8"/>
  <c r="K276" i="8"/>
  <c r="J276" i="8"/>
  <c r="H276" i="8"/>
  <c r="G276" i="8"/>
  <c r="E276" i="8"/>
  <c r="D276" i="8"/>
  <c r="O275" i="8"/>
  <c r="L275" i="8"/>
  <c r="I275" i="8"/>
  <c r="F275" i="8"/>
  <c r="O274" i="8"/>
  <c r="L274" i="8"/>
  <c r="I274" i="8"/>
  <c r="F274" i="8"/>
  <c r="O273" i="8"/>
  <c r="L273" i="8"/>
  <c r="L272" i="8" s="1"/>
  <c r="I273" i="8"/>
  <c r="I272" i="8" s="1"/>
  <c r="F273" i="8"/>
  <c r="N272" i="8"/>
  <c r="N270" i="8" s="1"/>
  <c r="M272" i="8"/>
  <c r="K272" i="8"/>
  <c r="K270" i="8" s="1"/>
  <c r="J272" i="8"/>
  <c r="H272" i="8"/>
  <c r="H270" i="8" s="1"/>
  <c r="G272" i="8"/>
  <c r="E272" i="8"/>
  <c r="E270" i="8" s="1"/>
  <c r="E269" i="8" s="1"/>
  <c r="D272" i="8"/>
  <c r="O271" i="8"/>
  <c r="L271" i="8"/>
  <c r="I271" i="8"/>
  <c r="F271" i="8"/>
  <c r="O268" i="8"/>
  <c r="L268" i="8"/>
  <c r="I268" i="8"/>
  <c r="F268" i="8"/>
  <c r="O267" i="8"/>
  <c r="L267" i="8"/>
  <c r="I267" i="8"/>
  <c r="F267" i="8"/>
  <c r="O266" i="8"/>
  <c r="L266" i="8"/>
  <c r="I266" i="8"/>
  <c r="F266" i="8"/>
  <c r="O265" i="8"/>
  <c r="O264" i="8" s="1"/>
  <c r="L265" i="8"/>
  <c r="I265" i="8"/>
  <c r="F265" i="8"/>
  <c r="F264" i="8" s="1"/>
  <c r="N264" i="8"/>
  <c r="M264" i="8"/>
  <c r="K264" i="8"/>
  <c r="J264" i="8"/>
  <c r="H264" i="8"/>
  <c r="G264" i="8"/>
  <c r="E264" i="8"/>
  <c r="D264" i="8"/>
  <c r="O263" i="8"/>
  <c r="L263" i="8"/>
  <c r="I263" i="8"/>
  <c r="F263" i="8"/>
  <c r="O262" i="8"/>
  <c r="L262" i="8"/>
  <c r="I262" i="8"/>
  <c r="F262" i="8"/>
  <c r="O261" i="8"/>
  <c r="L261" i="8"/>
  <c r="I261" i="8"/>
  <c r="I260" i="8" s="1"/>
  <c r="F261" i="8"/>
  <c r="N260" i="8"/>
  <c r="M260" i="8"/>
  <c r="K260" i="8"/>
  <c r="K259" i="8" s="1"/>
  <c r="J260" i="8"/>
  <c r="H260" i="8"/>
  <c r="G260" i="8"/>
  <c r="E260" i="8"/>
  <c r="D260" i="8"/>
  <c r="D259" i="8" s="1"/>
  <c r="N259" i="8"/>
  <c r="O258" i="8"/>
  <c r="L258" i="8"/>
  <c r="I258" i="8"/>
  <c r="F258" i="8"/>
  <c r="O257" i="8"/>
  <c r="L257" i="8"/>
  <c r="I257" i="8"/>
  <c r="F257" i="8"/>
  <c r="O256" i="8"/>
  <c r="L256" i="8"/>
  <c r="I256" i="8"/>
  <c r="F256" i="8"/>
  <c r="O255" i="8"/>
  <c r="L255" i="8"/>
  <c r="I255" i="8"/>
  <c r="F255" i="8"/>
  <c r="O254" i="8"/>
  <c r="L254" i="8"/>
  <c r="I254" i="8"/>
  <c r="F254" i="8"/>
  <c r="O253" i="8"/>
  <c r="L253" i="8"/>
  <c r="I253" i="8"/>
  <c r="F253" i="8"/>
  <c r="N252" i="8"/>
  <c r="N251" i="8" s="1"/>
  <c r="M252" i="8"/>
  <c r="M251" i="8" s="1"/>
  <c r="K252" i="8"/>
  <c r="K251" i="8" s="1"/>
  <c r="J252" i="8"/>
  <c r="J251" i="8" s="1"/>
  <c r="H252" i="8"/>
  <c r="H251" i="8" s="1"/>
  <c r="G252" i="8"/>
  <c r="G251" i="8" s="1"/>
  <c r="E252" i="8"/>
  <c r="E251" i="8" s="1"/>
  <c r="D252" i="8"/>
  <c r="D251" i="8" s="1"/>
  <c r="O250" i="8"/>
  <c r="L250" i="8"/>
  <c r="I250" i="8"/>
  <c r="F250" i="8"/>
  <c r="O249" i="8"/>
  <c r="L249" i="8"/>
  <c r="I249" i="8"/>
  <c r="F249" i="8"/>
  <c r="O248" i="8"/>
  <c r="L248" i="8"/>
  <c r="I248" i="8"/>
  <c r="F248" i="8"/>
  <c r="O247" i="8"/>
  <c r="O246" i="8" s="1"/>
  <c r="L247" i="8"/>
  <c r="I247" i="8"/>
  <c r="F247" i="8"/>
  <c r="N246" i="8"/>
  <c r="M246" i="8"/>
  <c r="K246" i="8"/>
  <c r="J246" i="8"/>
  <c r="H246" i="8"/>
  <c r="G246" i="8"/>
  <c r="E246" i="8"/>
  <c r="D246" i="8"/>
  <c r="O245" i="8"/>
  <c r="L245" i="8"/>
  <c r="I245" i="8"/>
  <c r="F245" i="8"/>
  <c r="O244" i="8"/>
  <c r="L244" i="8"/>
  <c r="I244" i="8"/>
  <c r="F244" i="8"/>
  <c r="O243" i="8"/>
  <c r="L243" i="8"/>
  <c r="I243" i="8"/>
  <c r="F243" i="8"/>
  <c r="O242" i="8"/>
  <c r="L242" i="8"/>
  <c r="I242" i="8"/>
  <c r="F242" i="8"/>
  <c r="O241" i="8"/>
  <c r="L241" i="8"/>
  <c r="I241" i="8"/>
  <c r="F241" i="8"/>
  <c r="O240" i="8"/>
  <c r="L240" i="8"/>
  <c r="I240" i="8"/>
  <c r="F240" i="8"/>
  <c r="O239" i="8"/>
  <c r="O238" i="8" s="1"/>
  <c r="L239" i="8"/>
  <c r="I239" i="8"/>
  <c r="F239" i="8"/>
  <c r="N238" i="8"/>
  <c r="M238" i="8"/>
  <c r="K238" i="8"/>
  <c r="J238" i="8"/>
  <c r="H238" i="8"/>
  <c r="G238" i="8"/>
  <c r="E238" i="8"/>
  <c r="D238" i="8"/>
  <c r="O237" i="8"/>
  <c r="L237" i="8"/>
  <c r="I237" i="8"/>
  <c r="F237" i="8"/>
  <c r="O236" i="8"/>
  <c r="L236" i="8"/>
  <c r="L235" i="8" s="1"/>
  <c r="I236" i="8"/>
  <c r="F236" i="8"/>
  <c r="O235" i="8"/>
  <c r="N235" i="8"/>
  <c r="M235" i="8"/>
  <c r="K235" i="8"/>
  <c r="J235" i="8"/>
  <c r="H235" i="8"/>
  <c r="G235" i="8"/>
  <c r="F235" i="8"/>
  <c r="E235" i="8"/>
  <c r="D235" i="8"/>
  <c r="O234" i="8"/>
  <c r="O233" i="8" s="1"/>
  <c r="L234" i="8"/>
  <c r="L233" i="8" s="1"/>
  <c r="I234" i="8"/>
  <c r="I233" i="8" s="1"/>
  <c r="F234" i="8"/>
  <c r="F233" i="8" s="1"/>
  <c r="N233" i="8"/>
  <c r="M233" i="8"/>
  <c r="K233" i="8"/>
  <c r="J233" i="8"/>
  <c r="H233" i="8"/>
  <c r="G233" i="8"/>
  <c r="E233" i="8"/>
  <c r="D233" i="8"/>
  <c r="O232" i="8"/>
  <c r="L232" i="8"/>
  <c r="I232" i="8"/>
  <c r="F232" i="8"/>
  <c r="O229" i="8"/>
  <c r="L229" i="8"/>
  <c r="I229" i="8"/>
  <c r="F229" i="8"/>
  <c r="O228" i="8"/>
  <c r="O227" i="8" s="1"/>
  <c r="L228" i="8"/>
  <c r="L227" i="8" s="1"/>
  <c r="I228" i="8"/>
  <c r="F228" i="8"/>
  <c r="F227" i="8" s="1"/>
  <c r="N227" i="8"/>
  <c r="M227" i="8"/>
  <c r="K227" i="8"/>
  <c r="J227" i="8"/>
  <c r="H227" i="8"/>
  <c r="G227" i="8"/>
  <c r="E227" i="8"/>
  <c r="D227" i="8"/>
  <c r="O226" i="8"/>
  <c r="L226" i="8"/>
  <c r="I226" i="8"/>
  <c r="F226" i="8"/>
  <c r="O225" i="8"/>
  <c r="L225" i="8"/>
  <c r="I225" i="8"/>
  <c r="F225" i="8"/>
  <c r="O224" i="8"/>
  <c r="L224" i="8"/>
  <c r="I224" i="8"/>
  <c r="F224" i="8"/>
  <c r="O223" i="8"/>
  <c r="L223" i="8"/>
  <c r="I223" i="8"/>
  <c r="F223" i="8"/>
  <c r="O222" i="8"/>
  <c r="L222" i="8"/>
  <c r="I222" i="8"/>
  <c r="F222" i="8"/>
  <c r="O221" i="8"/>
  <c r="L221" i="8"/>
  <c r="I221" i="8"/>
  <c r="F221" i="8"/>
  <c r="O220" i="8"/>
  <c r="L220" i="8"/>
  <c r="I220" i="8"/>
  <c r="F220" i="8"/>
  <c r="O219" i="8"/>
  <c r="L219" i="8"/>
  <c r="I219" i="8"/>
  <c r="F219" i="8"/>
  <c r="O218" i="8"/>
  <c r="L218" i="8"/>
  <c r="I218" i="8"/>
  <c r="F218" i="8"/>
  <c r="O217" i="8"/>
  <c r="L217" i="8"/>
  <c r="I217" i="8"/>
  <c r="F217" i="8"/>
  <c r="N216" i="8"/>
  <c r="M216" i="8"/>
  <c r="K216" i="8"/>
  <c r="J216" i="8"/>
  <c r="H216" i="8"/>
  <c r="G216" i="8"/>
  <c r="E216" i="8"/>
  <c r="D216" i="8"/>
  <c r="O215" i="8"/>
  <c r="L215" i="8"/>
  <c r="I215" i="8"/>
  <c r="F215" i="8"/>
  <c r="O214" i="8"/>
  <c r="L214" i="8"/>
  <c r="I214" i="8"/>
  <c r="F214" i="8"/>
  <c r="O213" i="8"/>
  <c r="L213" i="8"/>
  <c r="I213" i="8"/>
  <c r="F213" i="8"/>
  <c r="O212" i="8"/>
  <c r="L212" i="8"/>
  <c r="I212" i="8"/>
  <c r="F212" i="8"/>
  <c r="O211" i="8"/>
  <c r="L211" i="8"/>
  <c r="I211" i="8"/>
  <c r="F211" i="8"/>
  <c r="O210" i="8"/>
  <c r="L210" i="8"/>
  <c r="I210" i="8"/>
  <c r="F210" i="8"/>
  <c r="O209" i="8"/>
  <c r="L209" i="8"/>
  <c r="I209" i="8"/>
  <c r="F209" i="8"/>
  <c r="O208" i="8"/>
  <c r="L208" i="8"/>
  <c r="I208" i="8"/>
  <c r="F208" i="8"/>
  <c r="O207" i="8"/>
  <c r="L207" i="8"/>
  <c r="I207" i="8"/>
  <c r="F207" i="8"/>
  <c r="O206" i="8"/>
  <c r="L206" i="8"/>
  <c r="I206" i="8"/>
  <c r="F206" i="8"/>
  <c r="N205" i="8"/>
  <c r="M205" i="8"/>
  <c r="K205" i="8"/>
  <c r="J205" i="8"/>
  <c r="H205" i="8"/>
  <c r="G205" i="8"/>
  <c r="E205" i="8"/>
  <c r="D205" i="8"/>
  <c r="D204" i="8" s="1"/>
  <c r="O203" i="8"/>
  <c r="L203" i="8"/>
  <c r="I203" i="8"/>
  <c r="F203" i="8"/>
  <c r="O202" i="8"/>
  <c r="L202" i="8"/>
  <c r="I202" i="8"/>
  <c r="F202" i="8"/>
  <c r="O201" i="8"/>
  <c r="L201" i="8"/>
  <c r="I201" i="8"/>
  <c r="F201" i="8"/>
  <c r="O200" i="8"/>
  <c r="L200" i="8"/>
  <c r="I200" i="8"/>
  <c r="F200" i="8"/>
  <c r="O199" i="8"/>
  <c r="L199" i="8"/>
  <c r="I199" i="8"/>
  <c r="F199" i="8"/>
  <c r="O198" i="8"/>
  <c r="N198" i="8"/>
  <c r="N196" i="8" s="1"/>
  <c r="M198" i="8"/>
  <c r="K198" i="8"/>
  <c r="K196" i="8" s="1"/>
  <c r="J198" i="8"/>
  <c r="J196" i="8" s="1"/>
  <c r="H198" i="8"/>
  <c r="H196" i="8" s="1"/>
  <c r="G198" i="8"/>
  <c r="G196" i="8" s="1"/>
  <c r="F198" i="8"/>
  <c r="E198" i="8"/>
  <c r="D198" i="8"/>
  <c r="D196" i="8" s="1"/>
  <c r="O197" i="8"/>
  <c r="L197" i="8"/>
  <c r="I197" i="8"/>
  <c r="F197" i="8"/>
  <c r="M196" i="8"/>
  <c r="E196" i="8"/>
  <c r="O193" i="8"/>
  <c r="L193" i="8"/>
  <c r="I193" i="8"/>
  <c r="I192" i="8" s="1"/>
  <c r="I191" i="8" s="1"/>
  <c r="F193" i="8"/>
  <c r="F192" i="8" s="1"/>
  <c r="F191" i="8" s="1"/>
  <c r="O192" i="8"/>
  <c r="O191" i="8" s="1"/>
  <c r="N192" i="8"/>
  <c r="N191" i="8" s="1"/>
  <c r="M192" i="8"/>
  <c r="M191" i="8" s="1"/>
  <c r="K192" i="8"/>
  <c r="K191" i="8" s="1"/>
  <c r="J192" i="8"/>
  <c r="J191" i="8" s="1"/>
  <c r="H192" i="8"/>
  <c r="H191" i="8" s="1"/>
  <c r="G192" i="8"/>
  <c r="G191" i="8" s="1"/>
  <c r="E192" i="8"/>
  <c r="E191" i="8" s="1"/>
  <c r="D192" i="8"/>
  <c r="D191" i="8" s="1"/>
  <c r="O190" i="8"/>
  <c r="L190" i="8"/>
  <c r="I190" i="8"/>
  <c r="F190" i="8"/>
  <c r="O189" i="8"/>
  <c r="L189" i="8"/>
  <c r="I189" i="8"/>
  <c r="F189" i="8"/>
  <c r="F188" i="8" s="1"/>
  <c r="O188" i="8"/>
  <c r="N188" i="8"/>
  <c r="M188" i="8"/>
  <c r="K188" i="8"/>
  <c r="J188" i="8"/>
  <c r="H188" i="8"/>
  <c r="G188" i="8"/>
  <c r="E188" i="8"/>
  <c r="D188" i="8"/>
  <c r="O186" i="8"/>
  <c r="L186" i="8"/>
  <c r="I186" i="8"/>
  <c r="F186" i="8"/>
  <c r="O185" i="8"/>
  <c r="O184" i="8" s="1"/>
  <c r="L185" i="8"/>
  <c r="I185" i="8"/>
  <c r="F185" i="8"/>
  <c r="F184" i="8" s="1"/>
  <c r="N184" i="8"/>
  <c r="M184" i="8"/>
  <c r="K184" i="8"/>
  <c r="J184" i="8"/>
  <c r="H184" i="8"/>
  <c r="G184" i="8"/>
  <c r="E184" i="8"/>
  <c r="D184" i="8"/>
  <c r="O183" i="8"/>
  <c r="L183" i="8"/>
  <c r="I183" i="8"/>
  <c r="F183" i="8"/>
  <c r="O182" i="8"/>
  <c r="L182" i="8"/>
  <c r="I182" i="8"/>
  <c r="F182" i="8"/>
  <c r="O181" i="8"/>
  <c r="L181" i="8"/>
  <c r="I181" i="8"/>
  <c r="F181" i="8"/>
  <c r="O180" i="8"/>
  <c r="O179" i="8" s="1"/>
  <c r="L180" i="8"/>
  <c r="I180" i="8"/>
  <c r="I179" i="8" s="1"/>
  <c r="F180" i="8"/>
  <c r="F179" i="8" s="1"/>
  <c r="N179" i="8"/>
  <c r="M179" i="8"/>
  <c r="K179" i="8"/>
  <c r="J179" i="8"/>
  <c r="H179" i="8"/>
  <c r="G179" i="8"/>
  <c r="E179" i="8"/>
  <c r="D179" i="8"/>
  <c r="O178" i="8"/>
  <c r="L178" i="8"/>
  <c r="I178" i="8"/>
  <c r="F178" i="8"/>
  <c r="O177" i="8"/>
  <c r="L177" i="8"/>
  <c r="I177" i="8"/>
  <c r="F177" i="8"/>
  <c r="O176" i="8"/>
  <c r="O175" i="8" s="1"/>
  <c r="L176" i="8"/>
  <c r="I176" i="8"/>
  <c r="F176" i="8"/>
  <c r="F175" i="8" s="1"/>
  <c r="N175" i="8"/>
  <c r="M175" i="8"/>
  <c r="M174" i="8" s="1"/>
  <c r="K175" i="8"/>
  <c r="K174" i="8" s="1"/>
  <c r="J175" i="8"/>
  <c r="J174" i="8" s="1"/>
  <c r="J173" i="8" s="1"/>
  <c r="H175" i="8"/>
  <c r="H174" i="8" s="1"/>
  <c r="H173" i="8" s="1"/>
  <c r="G175" i="8"/>
  <c r="E175" i="8"/>
  <c r="D175" i="8"/>
  <c r="D174" i="8" s="1"/>
  <c r="D173" i="8" s="1"/>
  <c r="N174" i="8"/>
  <c r="N173" i="8" s="1"/>
  <c r="O172" i="8"/>
  <c r="L172" i="8"/>
  <c r="I172" i="8"/>
  <c r="F172" i="8"/>
  <c r="O171" i="8"/>
  <c r="L171" i="8"/>
  <c r="I171" i="8"/>
  <c r="F171" i="8"/>
  <c r="O170" i="8"/>
  <c r="L170" i="8"/>
  <c r="I170" i="8"/>
  <c r="F170" i="8"/>
  <c r="O169" i="8"/>
  <c r="L169" i="8"/>
  <c r="I169" i="8"/>
  <c r="F169" i="8"/>
  <c r="O168" i="8"/>
  <c r="L168" i="8"/>
  <c r="I168" i="8"/>
  <c r="F168" i="8"/>
  <c r="O167" i="8"/>
  <c r="L167" i="8"/>
  <c r="I167" i="8"/>
  <c r="I166" i="8" s="1"/>
  <c r="I165" i="8" s="1"/>
  <c r="F167" i="8"/>
  <c r="N166" i="8"/>
  <c r="M166" i="8"/>
  <c r="M165" i="8" s="1"/>
  <c r="K166" i="8"/>
  <c r="K165" i="8" s="1"/>
  <c r="J166" i="8"/>
  <c r="J165" i="8" s="1"/>
  <c r="H166" i="8"/>
  <c r="H165" i="8" s="1"/>
  <c r="G166" i="8"/>
  <c r="G165" i="8" s="1"/>
  <c r="E166" i="8"/>
  <c r="E165" i="8" s="1"/>
  <c r="D166" i="8"/>
  <c r="D165" i="8" s="1"/>
  <c r="N165" i="8"/>
  <c r="O164" i="8"/>
  <c r="L164" i="8"/>
  <c r="I164" i="8"/>
  <c r="F164" i="8"/>
  <c r="O163" i="8"/>
  <c r="L163" i="8"/>
  <c r="I163" i="8"/>
  <c r="F163" i="8"/>
  <c r="O162" i="8"/>
  <c r="L162" i="8"/>
  <c r="I162" i="8"/>
  <c r="F162" i="8"/>
  <c r="O161" i="8"/>
  <c r="L161" i="8"/>
  <c r="L160" i="8" s="1"/>
  <c r="I161" i="8"/>
  <c r="I160" i="8" s="1"/>
  <c r="F161" i="8"/>
  <c r="O160" i="8"/>
  <c r="N160" i="8"/>
  <c r="M160" i="8"/>
  <c r="K160" i="8"/>
  <c r="J160" i="8"/>
  <c r="H160" i="8"/>
  <c r="G160" i="8"/>
  <c r="E160" i="8"/>
  <c r="D160" i="8"/>
  <c r="O159" i="8"/>
  <c r="L159" i="8"/>
  <c r="I159" i="8"/>
  <c r="F159" i="8"/>
  <c r="O158" i="8"/>
  <c r="L158" i="8"/>
  <c r="I158" i="8"/>
  <c r="F158" i="8"/>
  <c r="O157" i="8"/>
  <c r="L157" i="8"/>
  <c r="I157" i="8"/>
  <c r="F157" i="8"/>
  <c r="O156" i="8"/>
  <c r="L156" i="8"/>
  <c r="I156" i="8"/>
  <c r="F156" i="8"/>
  <c r="O155" i="8"/>
  <c r="L155" i="8"/>
  <c r="I155" i="8"/>
  <c r="F155" i="8"/>
  <c r="O154" i="8"/>
  <c r="L154" i="8"/>
  <c r="I154" i="8"/>
  <c r="F154" i="8"/>
  <c r="O153" i="8"/>
  <c r="L153" i="8"/>
  <c r="I153" i="8"/>
  <c r="F153" i="8"/>
  <c r="O152" i="8"/>
  <c r="L152" i="8"/>
  <c r="I152" i="8"/>
  <c r="F152" i="8"/>
  <c r="N151" i="8"/>
  <c r="M151" i="8"/>
  <c r="K151" i="8"/>
  <c r="J151" i="8"/>
  <c r="H151" i="8"/>
  <c r="G151" i="8"/>
  <c r="E151" i="8"/>
  <c r="D151" i="8"/>
  <c r="O150" i="8"/>
  <c r="L150" i="8"/>
  <c r="I150" i="8"/>
  <c r="F150" i="8"/>
  <c r="O149" i="8"/>
  <c r="L149" i="8"/>
  <c r="I149" i="8"/>
  <c r="F149" i="8"/>
  <c r="O148" i="8"/>
  <c r="L148" i="8"/>
  <c r="I148" i="8"/>
  <c r="F148" i="8"/>
  <c r="O147" i="8"/>
  <c r="L147" i="8"/>
  <c r="I147" i="8"/>
  <c r="F147" i="8"/>
  <c r="O146" i="8"/>
  <c r="L146" i="8"/>
  <c r="I146" i="8"/>
  <c r="F146" i="8"/>
  <c r="O145" i="8"/>
  <c r="L145" i="8"/>
  <c r="I145" i="8"/>
  <c r="F145" i="8"/>
  <c r="F144" i="8" s="1"/>
  <c r="N144" i="8"/>
  <c r="M144" i="8"/>
  <c r="K144" i="8"/>
  <c r="J144" i="8"/>
  <c r="H144" i="8"/>
  <c r="G144" i="8"/>
  <c r="E144" i="8"/>
  <c r="D144" i="8"/>
  <c r="O143" i="8"/>
  <c r="L143" i="8"/>
  <c r="I143" i="8"/>
  <c r="F143" i="8"/>
  <c r="O142" i="8"/>
  <c r="L142" i="8"/>
  <c r="I142" i="8"/>
  <c r="F142" i="8"/>
  <c r="O141" i="8"/>
  <c r="N141" i="8"/>
  <c r="M141" i="8"/>
  <c r="K141" i="8"/>
  <c r="J141" i="8"/>
  <c r="H141" i="8"/>
  <c r="G141" i="8"/>
  <c r="F141" i="8"/>
  <c r="E141" i="8"/>
  <c r="D141" i="8"/>
  <c r="O140" i="8"/>
  <c r="L140" i="8"/>
  <c r="I140" i="8"/>
  <c r="F140" i="8"/>
  <c r="O139" i="8"/>
  <c r="L139" i="8"/>
  <c r="I139" i="8"/>
  <c r="F139" i="8"/>
  <c r="O138" i="8"/>
  <c r="L138" i="8"/>
  <c r="I138" i="8"/>
  <c r="F138" i="8"/>
  <c r="O137" i="8"/>
  <c r="O136" i="8" s="1"/>
  <c r="L137" i="8"/>
  <c r="I137" i="8"/>
  <c r="F137" i="8"/>
  <c r="F136" i="8" s="1"/>
  <c r="N136" i="8"/>
  <c r="M136" i="8"/>
  <c r="K136" i="8"/>
  <c r="J136" i="8"/>
  <c r="H136" i="8"/>
  <c r="G136" i="8"/>
  <c r="E136" i="8"/>
  <c r="D136" i="8"/>
  <c r="O135" i="8"/>
  <c r="L135" i="8"/>
  <c r="I135" i="8"/>
  <c r="F135" i="8"/>
  <c r="O134" i="8"/>
  <c r="L134" i="8"/>
  <c r="I134" i="8"/>
  <c r="F134" i="8"/>
  <c r="O133" i="8"/>
  <c r="L133" i="8"/>
  <c r="I133" i="8"/>
  <c r="F133" i="8"/>
  <c r="O132" i="8"/>
  <c r="L132" i="8"/>
  <c r="I132" i="8"/>
  <c r="F132" i="8"/>
  <c r="N131" i="8"/>
  <c r="M131" i="8"/>
  <c r="K131" i="8"/>
  <c r="J131" i="8"/>
  <c r="H131" i="8"/>
  <c r="G131" i="8"/>
  <c r="E131" i="8"/>
  <c r="D131" i="8"/>
  <c r="O129" i="8"/>
  <c r="O128" i="8" s="1"/>
  <c r="L129" i="8"/>
  <c r="L128" i="8" s="1"/>
  <c r="I129" i="8"/>
  <c r="I128" i="8" s="1"/>
  <c r="F129" i="8"/>
  <c r="F128" i="8" s="1"/>
  <c r="N128" i="8"/>
  <c r="M128" i="8"/>
  <c r="K128" i="8"/>
  <c r="J128" i="8"/>
  <c r="H128" i="8"/>
  <c r="G128" i="8"/>
  <c r="E128" i="8"/>
  <c r="D128" i="8"/>
  <c r="O127" i="8"/>
  <c r="L127" i="8"/>
  <c r="I127" i="8"/>
  <c r="F127" i="8"/>
  <c r="O126" i="8"/>
  <c r="L126" i="8"/>
  <c r="I126" i="8"/>
  <c r="F126" i="8"/>
  <c r="O125" i="8"/>
  <c r="L125" i="8"/>
  <c r="I125" i="8"/>
  <c r="F125" i="8"/>
  <c r="O124" i="8"/>
  <c r="L124" i="8"/>
  <c r="I124" i="8"/>
  <c r="F124" i="8"/>
  <c r="O123" i="8"/>
  <c r="L123" i="8"/>
  <c r="I123" i="8"/>
  <c r="F123" i="8"/>
  <c r="N122" i="8"/>
  <c r="M122" i="8"/>
  <c r="K122" i="8"/>
  <c r="J122" i="8"/>
  <c r="H122" i="8"/>
  <c r="G122" i="8"/>
  <c r="E122" i="8"/>
  <c r="D122" i="8"/>
  <c r="O121" i="8"/>
  <c r="L121" i="8"/>
  <c r="I121" i="8"/>
  <c r="F121" i="8"/>
  <c r="O120" i="8"/>
  <c r="L120" i="8"/>
  <c r="I120" i="8"/>
  <c r="F120" i="8"/>
  <c r="O119" i="8"/>
  <c r="L119" i="8"/>
  <c r="I119" i="8"/>
  <c r="F119" i="8"/>
  <c r="O118" i="8"/>
  <c r="L118" i="8"/>
  <c r="I118" i="8"/>
  <c r="F118" i="8"/>
  <c r="O117" i="8"/>
  <c r="O116" i="8" s="1"/>
  <c r="L117" i="8"/>
  <c r="I117" i="8"/>
  <c r="F117" i="8"/>
  <c r="N116" i="8"/>
  <c r="M116" i="8"/>
  <c r="K116" i="8"/>
  <c r="J116" i="8"/>
  <c r="H116" i="8"/>
  <c r="G116" i="8"/>
  <c r="E116" i="8"/>
  <c r="D116" i="8"/>
  <c r="O115" i="8"/>
  <c r="L115" i="8"/>
  <c r="I115" i="8"/>
  <c r="F115" i="8"/>
  <c r="O114" i="8"/>
  <c r="L114" i="8"/>
  <c r="I114" i="8"/>
  <c r="F114" i="8"/>
  <c r="O113" i="8"/>
  <c r="L113" i="8"/>
  <c r="L112" i="8" s="1"/>
  <c r="I113" i="8"/>
  <c r="F113" i="8"/>
  <c r="F112" i="8" s="1"/>
  <c r="N112" i="8"/>
  <c r="M112" i="8"/>
  <c r="K112" i="8"/>
  <c r="J112" i="8"/>
  <c r="H112" i="8"/>
  <c r="G112" i="8"/>
  <c r="E112" i="8"/>
  <c r="D112" i="8"/>
  <c r="O111" i="8"/>
  <c r="L111" i="8"/>
  <c r="I111" i="8"/>
  <c r="F111" i="8"/>
  <c r="O110" i="8"/>
  <c r="L110" i="8"/>
  <c r="I110" i="8"/>
  <c r="F110" i="8"/>
  <c r="O109" i="8"/>
  <c r="L109" i="8"/>
  <c r="I109" i="8"/>
  <c r="F109" i="8"/>
  <c r="O108" i="8"/>
  <c r="L108" i="8"/>
  <c r="I108" i="8"/>
  <c r="F108" i="8"/>
  <c r="O107" i="8"/>
  <c r="L107" i="8"/>
  <c r="I107" i="8"/>
  <c r="F107" i="8"/>
  <c r="O106" i="8"/>
  <c r="L106" i="8"/>
  <c r="I106" i="8"/>
  <c r="F106" i="8"/>
  <c r="O105" i="8"/>
  <c r="L105" i="8"/>
  <c r="I105" i="8"/>
  <c r="F105" i="8"/>
  <c r="O104" i="8"/>
  <c r="L104" i="8"/>
  <c r="I104" i="8"/>
  <c r="F104" i="8"/>
  <c r="N103" i="8"/>
  <c r="M103" i="8"/>
  <c r="K103" i="8"/>
  <c r="J103" i="8"/>
  <c r="H103" i="8"/>
  <c r="G103" i="8"/>
  <c r="E103" i="8"/>
  <c r="D103" i="8"/>
  <c r="O102" i="8"/>
  <c r="L102" i="8"/>
  <c r="I102" i="8"/>
  <c r="F102" i="8"/>
  <c r="O101" i="8"/>
  <c r="L101" i="8"/>
  <c r="I101" i="8"/>
  <c r="F101" i="8"/>
  <c r="O100" i="8"/>
  <c r="L100" i="8"/>
  <c r="I100" i="8"/>
  <c r="F100" i="8"/>
  <c r="O99" i="8"/>
  <c r="L99" i="8"/>
  <c r="I99" i="8"/>
  <c r="F99" i="8"/>
  <c r="O98" i="8"/>
  <c r="L98" i="8"/>
  <c r="I98" i="8"/>
  <c r="F98" i="8"/>
  <c r="O97" i="8"/>
  <c r="L97" i="8"/>
  <c r="I97" i="8"/>
  <c r="F97" i="8"/>
  <c r="O96" i="8"/>
  <c r="L96" i="8"/>
  <c r="I96" i="8"/>
  <c r="I95" i="8" s="1"/>
  <c r="F96" i="8"/>
  <c r="N95" i="8"/>
  <c r="M95" i="8"/>
  <c r="K95" i="8"/>
  <c r="J95" i="8"/>
  <c r="H95" i="8"/>
  <c r="G95" i="8"/>
  <c r="E95" i="8"/>
  <c r="D95" i="8"/>
  <c r="O94" i="8"/>
  <c r="L94" i="8"/>
  <c r="I94" i="8"/>
  <c r="F94" i="8"/>
  <c r="O93" i="8"/>
  <c r="L93" i="8"/>
  <c r="I93" i="8"/>
  <c r="F93" i="8"/>
  <c r="O92" i="8"/>
  <c r="L92" i="8"/>
  <c r="I92" i="8"/>
  <c r="F92" i="8"/>
  <c r="O91" i="8"/>
  <c r="L91" i="8"/>
  <c r="I91" i="8"/>
  <c r="F91" i="8"/>
  <c r="O90" i="8"/>
  <c r="L90" i="8"/>
  <c r="I90" i="8"/>
  <c r="F90" i="8"/>
  <c r="N89" i="8"/>
  <c r="M89" i="8"/>
  <c r="K89" i="8"/>
  <c r="J89" i="8"/>
  <c r="H89" i="8"/>
  <c r="G89" i="8"/>
  <c r="E89" i="8"/>
  <c r="D89" i="8"/>
  <c r="O88" i="8"/>
  <c r="L88" i="8"/>
  <c r="I88" i="8"/>
  <c r="F88" i="8"/>
  <c r="O87" i="8"/>
  <c r="L87" i="8"/>
  <c r="I87" i="8"/>
  <c r="F87" i="8"/>
  <c r="O86" i="8"/>
  <c r="L86" i="8"/>
  <c r="I86" i="8"/>
  <c r="F86" i="8"/>
  <c r="O85" i="8"/>
  <c r="O84" i="8" s="1"/>
  <c r="L85" i="8"/>
  <c r="L84" i="8" s="1"/>
  <c r="I85" i="8"/>
  <c r="F85" i="8"/>
  <c r="F84" i="8" s="1"/>
  <c r="N84" i="8"/>
  <c r="M84" i="8"/>
  <c r="K84" i="8"/>
  <c r="J84" i="8"/>
  <c r="H84" i="8"/>
  <c r="G84" i="8"/>
  <c r="E84" i="8"/>
  <c r="D84" i="8"/>
  <c r="O82" i="8"/>
  <c r="L82" i="8"/>
  <c r="I82" i="8"/>
  <c r="F82" i="8"/>
  <c r="O81" i="8"/>
  <c r="O80" i="8" s="1"/>
  <c r="L81" i="8"/>
  <c r="L80" i="8" s="1"/>
  <c r="I81" i="8"/>
  <c r="I80" i="8" s="1"/>
  <c r="F81" i="8"/>
  <c r="F80" i="8" s="1"/>
  <c r="N80" i="8"/>
  <c r="M80" i="8"/>
  <c r="K80" i="8"/>
  <c r="J80" i="8"/>
  <c r="H80" i="8"/>
  <c r="G80" i="8"/>
  <c r="E80" i="8"/>
  <c r="D80" i="8"/>
  <c r="O79" i="8"/>
  <c r="L79" i="8"/>
  <c r="I79" i="8"/>
  <c r="F79" i="8"/>
  <c r="O78" i="8"/>
  <c r="O77" i="8" s="1"/>
  <c r="L78" i="8"/>
  <c r="I78" i="8"/>
  <c r="F78" i="8"/>
  <c r="F77" i="8" s="1"/>
  <c r="N77" i="8"/>
  <c r="M77" i="8"/>
  <c r="K77" i="8"/>
  <c r="J77" i="8"/>
  <c r="H77" i="8"/>
  <c r="G77" i="8"/>
  <c r="E77" i="8"/>
  <c r="D77" i="8"/>
  <c r="O74" i="8"/>
  <c r="L74" i="8"/>
  <c r="I74" i="8"/>
  <c r="F74" i="8"/>
  <c r="O73" i="8"/>
  <c r="L73" i="8"/>
  <c r="I73" i="8"/>
  <c r="F73" i="8"/>
  <c r="O72" i="8"/>
  <c r="L72" i="8"/>
  <c r="I72" i="8"/>
  <c r="F72" i="8"/>
  <c r="O71" i="8"/>
  <c r="L71" i="8"/>
  <c r="I71" i="8"/>
  <c r="F71" i="8"/>
  <c r="O70" i="8"/>
  <c r="L70" i="8"/>
  <c r="I70" i="8"/>
  <c r="F70" i="8"/>
  <c r="N69" i="8"/>
  <c r="M69" i="8"/>
  <c r="K69" i="8"/>
  <c r="K67" i="8" s="1"/>
  <c r="J69" i="8"/>
  <c r="J67" i="8" s="1"/>
  <c r="H69" i="8"/>
  <c r="H67" i="8" s="1"/>
  <c r="G69" i="8"/>
  <c r="G67" i="8" s="1"/>
  <c r="E69" i="8"/>
  <c r="E67" i="8" s="1"/>
  <c r="D69" i="8"/>
  <c r="D67" i="8" s="1"/>
  <c r="O68" i="8"/>
  <c r="L68" i="8"/>
  <c r="I68" i="8"/>
  <c r="F68" i="8"/>
  <c r="N67" i="8"/>
  <c r="M67" i="8"/>
  <c r="O66" i="8"/>
  <c r="L66" i="8"/>
  <c r="I66" i="8"/>
  <c r="F66" i="8"/>
  <c r="O65" i="8"/>
  <c r="L65" i="8"/>
  <c r="I65" i="8"/>
  <c r="F65" i="8"/>
  <c r="O64" i="8"/>
  <c r="L64" i="8"/>
  <c r="I64" i="8"/>
  <c r="F64" i="8"/>
  <c r="O63" i="8"/>
  <c r="L63" i="8"/>
  <c r="I63" i="8"/>
  <c r="F63" i="8"/>
  <c r="O62" i="8"/>
  <c r="L62" i="8"/>
  <c r="I62" i="8"/>
  <c r="F62" i="8"/>
  <c r="O61" i="8"/>
  <c r="L61" i="8"/>
  <c r="I61" i="8"/>
  <c r="F61" i="8"/>
  <c r="O60" i="8"/>
  <c r="L60" i="8"/>
  <c r="I60" i="8"/>
  <c r="F60" i="8"/>
  <c r="O59" i="8"/>
  <c r="L59" i="8"/>
  <c r="I59" i="8"/>
  <c r="F59" i="8"/>
  <c r="N58" i="8"/>
  <c r="M58" i="8"/>
  <c r="K58" i="8"/>
  <c r="J58" i="8"/>
  <c r="H58" i="8"/>
  <c r="G58" i="8"/>
  <c r="E58" i="8"/>
  <c r="D58" i="8"/>
  <c r="O57" i="8"/>
  <c r="L57" i="8"/>
  <c r="I57" i="8"/>
  <c r="F57" i="8"/>
  <c r="O56" i="8"/>
  <c r="L56" i="8"/>
  <c r="L55" i="8" s="1"/>
  <c r="I56" i="8"/>
  <c r="I55" i="8" s="1"/>
  <c r="F56" i="8"/>
  <c r="N55" i="8"/>
  <c r="M55" i="8"/>
  <c r="M54" i="8" s="1"/>
  <c r="M53" i="8" s="1"/>
  <c r="K55" i="8"/>
  <c r="J55" i="8"/>
  <c r="H55" i="8"/>
  <c r="G55" i="8"/>
  <c r="G54" i="8" s="1"/>
  <c r="G53" i="8" s="1"/>
  <c r="E55" i="8"/>
  <c r="D55" i="8"/>
  <c r="D54" i="8" s="1"/>
  <c r="O47" i="8"/>
  <c r="C47" i="8" s="1"/>
  <c r="O46" i="8"/>
  <c r="C46" i="8" s="1"/>
  <c r="N45" i="8"/>
  <c r="M45" i="8"/>
  <c r="L44" i="8"/>
  <c r="L43" i="8" s="1"/>
  <c r="I44" i="8"/>
  <c r="F44" i="8"/>
  <c r="F43" i="8" s="1"/>
  <c r="K43" i="8"/>
  <c r="J43" i="8"/>
  <c r="H43" i="8"/>
  <c r="G43" i="8"/>
  <c r="E43" i="8"/>
  <c r="D43" i="8"/>
  <c r="F42" i="8"/>
  <c r="C42" i="8" s="1"/>
  <c r="E41" i="8"/>
  <c r="D41" i="8"/>
  <c r="L40" i="8"/>
  <c r="C40" i="8" s="1"/>
  <c r="L39" i="8"/>
  <c r="C39" i="8" s="1"/>
  <c r="L38" i="8"/>
  <c r="C38" i="8" s="1"/>
  <c r="L37" i="8"/>
  <c r="C37" i="8" s="1"/>
  <c r="K36" i="8"/>
  <c r="J36" i="8"/>
  <c r="L35" i="8"/>
  <c r="C35" i="8" s="1"/>
  <c r="L34" i="8"/>
  <c r="C34" i="8" s="1"/>
  <c r="K33" i="8"/>
  <c r="J33" i="8"/>
  <c r="L32" i="8"/>
  <c r="K31" i="8"/>
  <c r="J31" i="8"/>
  <c r="L30" i="8"/>
  <c r="C30" i="8" s="1"/>
  <c r="L29" i="8"/>
  <c r="C29" i="8" s="1"/>
  <c r="L28" i="8"/>
  <c r="C28" i="8" s="1"/>
  <c r="K27" i="8"/>
  <c r="J27" i="8"/>
  <c r="F25" i="8"/>
  <c r="C25" i="8" s="1"/>
  <c r="I24" i="8"/>
  <c r="F24" i="8"/>
  <c r="O23" i="8"/>
  <c r="L23" i="8"/>
  <c r="I23" i="8"/>
  <c r="F23" i="8"/>
  <c r="O22" i="8"/>
  <c r="L22" i="8"/>
  <c r="L21" i="8" s="1"/>
  <c r="I22" i="8"/>
  <c r="F22" i="8"/>
  <c r="O21" i="8"/>
  <c r="N21" i="8"/>
  <c r="M21" i="8"/>
  <c r="M292" i="8" s="1"/>
  <c r="M291" i="8" s="1"/>
  <c r="K21" i="8"/>
  <c r="J21" i="8"/>
  <c r="H21" i="8"/>
  <c r="G21" i="8"/>
  <c r="G292" i="8" s="1"/>
  <c r="F21" i="8"/>
  <c r="E21" i="8"/>
  <c r="D21" i="8"/>
  <c r="N187" i="8" l="1"/>
  <c r="L144" i="8"/>
  <c r="H20" i="8"/>
  <c r="F286" i="8"/>
  <c r="E76" i="8"/>
  <c r="O112" i="8"/>
  <c r="J76" i="8"/>
  <c r="J187" i="8"/>
  <c r="E231" i="8"/>
  <c r="K269" i="8"/>
  <c r="C44" i="8"/>
  <c r="N76" i="8"/>
  <c r="K187" i="8"/>
  <c r="F187" i="8"/>
  <c r="N269" i="8"/>
  <c r="C24" i="8"/>
  <c r="C203" i="8"/>
  <c r="C223" i="8"/>
  <c r="E20" i="8"/>
  <c r="I43" i="8"/>
  <c r="C43" i="8" s="1"/>
  <c r="M20" i="8"/>
  <c r="D195" i="8"/>
  <c r="C125" i="8"/>
  <c r="H204" i="8"/>
  <c r="C65" i="8"/>
  <c r="C73" i="8"/>
  <c r="C97" i="8"/>
  <c r="C101" i="8"/>
  <c r="C109" i="8"/>
  <c r="C121" i="8"/>
  <c r="C124" i="8"/>
  <c r="O122" i="8"/>
  <c r="C172" i="8"/>
  <c r="C214" i="8"/>
  <c r="K292" i="8"/>
  <c r="K291" i="8" s="1"/>
  <c r="C57" i="8"/>
  <c r="K54" i="8"/>
  <c r="K53" i="8" s="1"/>
  <c r="M76" i="8"/>
  <c r="C93" i="8"/>
  <c r="C164" i="8"/>
  <c r="M187" i="8"/>
  <c r="N231" i="8"/>
  <c r="N230" i="8" s="1"/>
  <c r="L122" i="8"/>
  <c r="J130" i="8"/>
  <c r="C140" i="8"/>
  <c r="C266" i="8"/>
  <c r="C274" i="8"/>
  <c r="C277" i="8"/>
  <c r="J26" i="8"/>
  <c r="F41" i="8"/>
  <c r="C41" i="8" s="1"/>
  <c r="C105" i="8"/>
  <c r="C107" i="8"/>
  <c r="C117" i="8"/>
  <c r="C133" i="8"/>
  <c r="C158" i="8"/>
  <c r="C163" i="8"/>
  <c r="C169" i="8"/>
  <c r="C180" i="8"/>
  <c r="C211" i="8"/>
  <c r="C212" i="8"/>
  <c r="C213" i="8"/>
  <c r="N204" i="8"/>
  <c r="C229" i="8"/>
  <c r="C258" i="8"/>
  <c r="G259" i="8"/>
  <c r="M259" i="8"/>
  <c r="G270" i="8"/>
  <c r="G269" i="8" s="1"/>
  <c r="H292" i="8"/>
  <c r="H291" i="8" s="1"/>
  <c r="H54" i="8"/>
  <c r="H53" i="8" s="1"/>
  <c r="N54" i="8"/>
  <c r="N53" i="8" s="1"/>
  <c r="O69" i="8"/>
  <c r="O67" i="8" s="1"/>
  <c r="O89" i="8"/>
  <c r="C102" i="8"/>
  <c r="M83" i="8"/>
  <c r="C114" i="8"/>
  <c r="C149" i="8"/>
  <c r="O151" i="8"/>
  <c r="C176" i="8"/>
  <c r="E174" i="8"/>
  <c r="E173" i="8" s="1"/>
  <c r="D187" i="8"/>
  <c r="C206" i="8"/>
  <c r="C218" i="8"/>
  <c r="C222" i="8"/>
  <c r="K231" i="8"/>
  <c r="K230" i="8" s="1"/>
  <c r="C242" i="8"/>
  <c r="C255" i="8"/>
  <c r="C256" i="8"/>
  <c r="G231" i="8"/>
  <c r="G291" i="8"/>
  <c r="D292" i="8"/>
  <c r="D291" i="8" s="1"/>
  <c r="D20" i="8"/>
  <c r="C61" i="8"/>
  <c r="C64" i="8"/>
  <c r="E83" i="8"/>
  <c r="O95" i="8"/>
  <c r="O103" i="8"/>
  <c r="O131" i="8"/>
  <c r="N130" i="8"/>
  <c r="C148" i="8"/>
  <c r="C157" i="8"/>
  <c r="M173" i="8"/>
  <c r="G174" i="8"/>
  <c r="G173" i="8" s="1"/>
  <c r="G187" i="8"/>
  <c r="M204" i="8"/>
  <c r="I216" i="8"/>
  <c r="C226" i="8"/>
  <c r="C239" i="8"/>
  <c r="J259" i="8"/>
  <c r="C262" i="8"/>
  <c r="H259" i="8"/>
  <c r="C271" i="8"/>
  <c r="D270" i="8"/>
  <c r="D269" i="8" s="1"/>
  <c r="C278" i="8"/>
  <c r="H269" i="8"/>
  <c r="F293" i="8"/>
  <c r="C297" i="8"/>
  <c r="E187" i="8"/>
  <c r="C81" i="8"/>
  <c r="I131" i="8"/>
  <c r="M195" i="8"/>
  <c r="E54" i="8"/>
  <c r="E53" i="8" s="1"/>
  <c r="L58" i="8"/>
  <c r="L54" i="8" s="1"/>
  <c r="D53" i="8"/>
  <c r="C74" i="8"/>
  <c r="O76" i="8"/>
  <c r="H76" i="8"/>
  <c r="C87" i="8"/>
  <c r="C88" i="8"/>
  <c r="C94" i="8"/>
  <c r="C99" i="8"/>
  <c r="C100" i="8"/>
  <c r="C111" i="8"/>
  <c r="C113" i="8"/>
  <c r="C118" i="8"/>
  <c r="C127" i="8"/>
  <c r="I136" i="8"/>
  <c r="C156" i="8"/>
  <c r="C162" i="8"/>
  <c r="O166" i="8"/>
  <c r="O165" i="8" s="1"/>
  <c r="I175" i="8"/>
  <c r="I174" i="8" s="1"/>
  <c r="C183" i="8"/>
  <c r="C224" i="8"/>
  <c r="C225" i="8"/>
  <c r="G204" i="8"/>
  <c r="G195" i="8" s="1"/>
  <c r="M231" i="8"/>
  <c r="J231" i="8"/>
  <c r="C250" i="8"/>
  <c r="L252" i="8"/>
  <c r="L251" i="8" s="1"/>
  <c r="C265" i="8"/>
  <c r="M270" i="8"/>
  <c r="M269" i="8" s="1"/>
  <c r="I276" i="8"/>
  <c r="I270" i="8" s="1"/>
  <c r="I269" i="8" s="1"/>
  <c r="C288" i="8"/>
  <c r="C300" i="8"/>
  <c r="J83" i="8"/>
  <c r="I205" i="8"/>
  <c r="E292" i="8"/>
  <c r="E291" i="8" s="1"/>
  <c r="C62" i="8"/>
  <c r="K76" i="8"/>
  <c r="D76" i="8"/>
  <c r="I84" i="8"/>
  <c r="C84" i="8" s="1"/>
  <c r="K83" i="8"/>
  <c r="C110" i="8"/>
  <c r="C115" i="8"/>
  <c r="H130" i="8"/>
  <c r="C138" i="8"/>
  <c r="K130" i="8"/>
  <c r="C143" i="8"/>
  <c r="C146" i="8"/>
  <c r="C155" i="8"/>
  <c r="C167" i="8"/>
  <c r="C171" i="8"/>
  <c r="K173" i="8"/>
  <c r="H187" i="8"/>
  <c r="C197" i="8"/>
  <c r="O205" i="8"/>
  <c r="C237" i="8"/>
  <c r="C295" i="8"/>
  <c r="L293" i="8"/>
  <c r="C85" i="8"/>
  <c r="I116" i="8"/>
  <c r="K204" i="8"/>
  <c r="K195" i="8" s="1"/>
  <c r="G20" i="8"/>
  <c r="O292" i="8"/>
  <c r="C23" i="8"/>
  <c r="K26" i="8"/>
  <c r="K20" i="8" s="1"/>
  <c r="J54" i="8"/>
  <c r="J53" i="8" s="1"/>
  <c r="C60" i="8"/>
  <c r="O58" i="8"/>
  <c r="C66" i="8"/>
  <c r="I69" i="8"/>
  <c r="I67" i="8" s="1"/>
  <c r="G76" i="8"/>
  <c r="C82" i="8"/>
  <c r="C86" i="8"/>
  <c r="G83" i="8"/>
  <c r="I89" i="8"/>
  <c r="C108" i="8"/>
  <c r="I112" i="8"/>
  <c r="C112" i="8" s="1"/>
  <c r="F116" i="8"/>
  <c r="C119" i="8"/>
  <c r="C120" i="8"/>
  <c r="N83" i="8"/>
  <c r="C126" i="8"/>
  <c r="C129" i="8"/>
  <c r="E130" i="8"/>
  <c r="C135" i="8"/>
  <c r="C137" i="8"/>
  <c r="G130" i="8"/>
  <c r="I141" i="8"/>
  <c r="C145" i="8"/>
  <c r="C150" i="8"/>
  <c r="C159" i="8"/>
  <c r="O187" i="8"/>
  <c r="C193" i="8"/>
  <c r="C210" i="8"/>
  <c r="C215" i="8"/>
  <c r="F216" i="8"/>
  <c r="J204" i="8"/>
  <c r="J195" i="8" s="1"/>
  <c r="C217" i="8"/>
  <c r="O216" i="8"/>
  <c r="C234" i="8"/>
  <c r="I252" i="8"/>
  <c r="I251" i="8" s="1"/>
  <c r="C257" i="8"/>
  <c r="F260" i="8"/>
  <c r="F259" i="8" s="1"/>
  <c r="C261" i="8"/>
  <c r="I264" i="8"/>
  <c r="I259" i="8" s="1"/>
  <c r="L276" i="8"/>
  <c r="L270" i="8" s="1"/>
  <c r="L269" i="8" s="1"/>
  <c r="C282" i="8"/>
  <c r="C287" i="8"/>
  <c r="C294" i="8"/>
  <c r="O293" i="8"/>
  <c r="C299" i="8"/>
  <c r="C80" i="8"/>
  <c r="F76" i="8"/>
  <c r="C128" i="8"/>
  <c r="C132" i="8"/>
  <c r="F131" i="8"/>
  <c r="C142" i="8"/>
  <c r="L141" i="8"/>
  <c r="C181" i="8"/>
  <c r="L179" i="8"/>
  <c r="C179" i="8" s="1"/>
  <c r="C189" i="8"/>
  <c r="L188" i="8"/>
  <c r="C68" i="8"/>
  <c r="F122" i="8"/>
  <c r="D130" i="8"/>
  <c r="I151" i="8"/>
  <c r="L151" i="8"/>
  <c r="C154" i="8"/>
  <c r="L216" i="8"/>
  <c r="C219" i="8"/>
  <c r="L116" i="8"/>
  <c r="C177" i="8"/>
  <c r="L175" i="8"/>
  <c r="E204" i="8"/>
  <c r="C243" i="8"/>
  <c r="L238" i="8"/>
  <c r="C248" i="8"/>
  <c r="I246" i="8"/>
  <c r="N20" i="8"/>
  <c r="N292" i="8"/>
  <c r="N291" i="8" s="1"/>
  <c r="C56" i="8"/>
  <c r="F55" i="8"/>
  <c r="L95" i="8"/>
  <c r="C98" i="8"/>
  <c r="C104" i="8"/>
  <c r="F103" i="8"/>
  <c r="C283" i="8"/>
  <c r="C301" i="8"/>
  <c r="J292" i="8"/>
  <c r="J291" i="8" s="1"/>
  <c r="J20" i="8"/>
  <c r="L69" i="8"/>
  <c r="L67" i="8" s="1"/>
  <c r="C70" i="8"/>
  <c r="C90" i="8"/>
  <c r="L89" i="8"/>
  <c r="C96" i="8"/>
  <c r="F95" i="8"/>
  <c r="I122" i="8"/>
  <c r="C123" i="8"/>
  <c r="I144" i="8"/>
  <c r="C147" i="8"/>
  <c r="C168" i="8"/>
  <c r="L184" i="8"/>
  <c r="C185" i="8"/>
  <c r="L36" i="8"/>
  <c r="C36" i="8" s="1"/>
  <c r="C79" i="8"/>
  <c r="I77" i="8"/>
  <c r="H83" i="8"/>
  <c r="M130" i="8"/>
  <c r="C152" i="8"/>
  <c r="F151" i="8"/>
  <c r="C153" i="8"/>
  <c r="F160" i="8"/>
  <c r="C160" i="8" s="1"/>
  <c r="C161" i="8"/>
  <c r="F166" i="8"/>
  <c r="I21" i="8"/>
  <c r="C21" i="8" s="1"/>
  <c r="C22" i="8"/>
  <c r="L27" i="8"/>
  <c r="C32" i="8"/>
  <c r="L31" i="8"/>
  <c r="C31" i="8" s="1"/>
  <c r="L33" i="8"/>
  <c r="C33" i="8" s="1"/>
  <c r="O45" i="8"/>
  <c r="O20" i="8" s="1"/>
  <c r="O55" i="8"/>
  <c r="F58" i="8"/>
  <c r="I58" i="8"/>
  <c r="I54" i="8" s="1"/>
  <c r="C59" i="8"/>
  <c r="C63" i="8"/>
  <c r="C71" i="8"/>
  <c r="C72" i="8"/>
  <c r="F69" i="8"/>
  <c r="F67" i="8" s="1"/>
  <c r="C78" i="8"/>
  <c r="L77" i="8"/>
  <c r="L76" i="8" s="1"/>
  <c r="D83" i="8"/>
  <c r="C91" i="8"/>
  <c r="C92" i="8"/>
  <c r="F89" i="8"/>
  <c r="I103" i="8"/>
  <c r="L103" i="8"/>
  <c r="C106" i="8"/>
  <c r="L131" i="8"/>
  <c r="C134" i="8"/>
  <c r="L136" i="8"/>
  <c r="C139" i="8"/>
  <c r="O144" i="8"/>
  <c r="O174" i="8"/>
  <c r="O173" i="8" s="1"/>
  <c r="C202" i="8"/>
  <c r="F196" i="8"/>
  <c r="F292" i="8"/>
  <c r="E195" i="8"/>
  <c r="C247" i="8"/>
  <c r="L246" i="8"/>
  <c r="L166" i="8"/>
  <c r="L165" i="8" s="1"/>
  <c r="L192" i="8"/>
  <c r="C199" i="8"/>
  <c r="L198" i="8"/>
  <c r="L196" i="8" s="1"/>
  <c r="C254" i="8"/>
  <c r="F252" i="8"/>
  <c r="L264" i="8"/>
  <c r="C267" i="8"/>
  <c r="C273" i="8"/>
  <c r="F272" i="8"/>
  <c r="F276" i="8"/>
  <c r="C279" i="8"/>
  <c r="C281" i="8"/>
  <c r="N195" i="8"/>
  <c r="C200" i="8"/>
  <c r="I198" i="8"/>
  <c r="C241" i="8"/>
  <c r="F238" i="8"/>
  <c r="C170" i="8"/>
  <c r="F174" i="8"/>
  <c r="C178" i="8"/>
  <c r="C182" i="8"/>
  <c r="C186" i="8"/>
  <c r="I184" i="8"/>
  <c r="C190" i="8"/>
  <c r="I188" i="8"/>
  <c r="O196" i="8"/>
  <c r="C207" i="8"/>
  <c r="L205" i="8"/>
  <c r="O231" i="8"/>
  <c r="C244" i="8"/>
  <c r="E259" i="8"/>
  <c r="E230" i="8" s="1"/>
  <c r="O260" i="8"/>
  <c r="O259" i="8" s="1"/>
  <c r="L260" i="8"/>
  <c r="C263" i="8"/>
  <c r="C275" i="8"/>
  <c r="F205" i="8"/>
  <c r="I227" i="8"/>
  <c r="C228" i="8"/>
  <c r="H231" i="8"/>
  <c r="C233" i="8"/>
  <c r="I235" i="8"/>
  <c r="C235" i="8" s="1"/>
  <c r="C236" i="8"/>
  <c r="C240" i="8"/>
  <c r="I238" i="8"/>
  <c r="C280" i="8"/>
  <c r="C284" i="8"/>
  <c r="C296" i="8"/>
  <c r="H195" i="8"/>
  <c r="C201" i="8"/>
  <c r="C208" i="8"/>
  <c r="C209" i="8"/>
  <c r="C220" i="8"/>
  <c r="C221" i="8"/>
  <c r="C232" i="8"/>
  <c r="D231" i="8"/>
  <c r="D230" i="8" s="1"/>
  <c r="M230" i="8"/>
  <c r="C245" i="8"/>
  <c r="F246" i="8"/>
  <c r="C249" i="8"/>
  <c r="C253" i="8"/>
  <c r="O252" i="8"/>
  <c r="O251" i="8" s="1"/>
  <c r="C268" i="8"/>
  <c r="J270" i="8"/>
  <c r="J269" i="8" s="1"/>
  <c r="O272" i="8"/>
  <c r="O276" i="8"/>
  <c r="C285" i="8"/>
  <c r="L286" i="8"/>
  <c r="N194" i="8" l="1"/>
  <c r="G230" i="8"/>
  <c r="G194" i="8" s="1"/>
  <c r="H230" i="8"/>
  <c r="O54" i="8"/>
  <c r="O53" i="8" s="1"/>
  <c r="M75" i="8"/>
  <c r="M52" i="8" s="1"/>
  <c r="N75" i="8"/>
  <c r="N52" i="8" s="1"/>
  <c r="N51" i="8" s="1"/>
  <c r="L53" i="8"/>
  <c r="E75" i="8"/>
  <c r="E52" i="8" s="1"/>
  <c r="O270" i="8"/>
  <c r="O269" i="8" s="1"/>
  <c r="F20" i="8"/>
  <c r="C246" i="8"/>
  <c r="F291" i="8"/>
  <c r="I53" i="8"/>
  <c r="L231" i="8"/>
  <c r="C264" i="8"/>
  <c r="C293" i="8"/>
  <c r="I130" i="8"/>
  <c r="J75" i="8"/>
  <c r="J52" i="8" s="1"/>
  <c r="C175" i="8"/>
  <c r="C58" i="8"/>
  <c r="C116" i="8"/>
  <c r="J230" i="8"/>
  <c r="J289" i="8" s="1"/>
  <c r="O83" i="8"/>
  <c r="I204" i="8"/>
  <c r="C136" i="8"/>
  <c r="G75" i="8"/>
  <c r="G52" i="8" s="1"/>
  <c r="D194" i="8"/>
  <c r="I231" i="8"/>
  <c r="I230" i="8" s="1"/>
  <c r="O130" i="8"/>
  <c r="I83" i="8"/>
  <c r="D75" i="8"/>
  <c r="D52" i="8" s="1"/>
  <c r="D51" i="8" s="1"/>
  <c r="D50" i="8" s="1"/>
  <c r="H75" i="8"/>
  <c r="H52" i="8" s="1"/>
  <c r="L174" i="8"/>
  <c r="C174" i="8" s="1"/>
  <c r="C141" i="8"/>
  <c r="C151" i="8"/>
  <c r="K194" i="8"/>
  <c r="K51" i="8" s="1"/>
  <c r="K50" i="8" s="1"/>
  <c r="K75" i="8"/>
  <c r="K52" i="8" s="1"/>
  <c r="L259" i="8"/>
  <c r="C259" i="8" s="1"/>
  <c r="F83" i="8"/>
  <c r="L83" i="8"/>
  <c r="C103" i="8"/>
  <c r="O291" i="8"/>
  <c r="M289" i="8"/>
  <c r="C227" i="8"/>
  <c r="M194" i="8"/>
  <c r="M51" i="8" s="1"/>
  <c r="C216" i="8"/>
  <c r="O204" i="8"/>
  <c r="O195" i="8" s="1"/>
  <c r="D290" i="8"/>
  <c r="C238" i="8"/>
  <c r="F231" i="8"/>
  <c r="E194" i="8"/>
  <c r="C260" i="8"/>
  <c r="C55" i="8"/>
  <c r="F54" i="8"/>
  <c r="C67" i="8"/>
  <c r="H194" i="8"/>
  <c r="O230" i="8"/>
  <c r="C184" i="8"/>
  <c r="F173" i="8"/>
  <c r="C286" i="8"/>
  <c r="C276" i="8"/>
  <c r="I173" i="8"/>
  <c r="C69" i="8"/>
  <c r="I292" i="8"/>
  <c r="I291" i="8" s="1"/>
  <c r="I20" i="8"/>
  <c r="I76" i="8"/>
  <c r="C77" i="8"/>
  <c r="C144" i="8"/>
  <c r="C122" i="8"/>
  <c r="C205" i="8"/>
  <c r="F204" i="8"/>
  <c r="L130" i="8"/>
  <c r="C95" i="8"/>
  <c r="D289" i="8"/>
  <c r="C131" i="8"/>
  <c r="F130" i="8"/>
  <c r="L292" i="8"/>
  <c r="L291" i="8" s="1"/>
  <c r="L191" i="8"/>
  <c r="C191" i="8" s="1"/>
  <c r="C192" i="8"/>
  <c r="C166" i="8"/>
  <c r="F165" i="8"/>
  <c r="C165" i="8" s="1"/>
  <c r="L204" i="8"/>
  <c r="L195" i="8" s="1"/>
  <c r="I187" i="8"/>
  <c r="C188" i="8"/>
  <c r="C198" i="8"/>
  <c r="I196" i="8"/>
  <c r="F270" i="8"/>
  <c r="C272" i="8"/>
  <c r="C252" i="8"/>
  <c r="F251" i="8"/>
  <c r="C251" i="8" s="1"/>
  <c r="C89" i="8"/>
  <c r="C45" i="8"/>
  <c r="L26" i="8"/>
  <c r="C27" i="8"/>
  <c r="L173" i="8"/>
  <c r="O301" i="6"/>
  <c r="L301" i="6"/>
  <c r="I301" i="6"/>
  <c r="F301" i="6"/>
  <c r="O300" i="6"/>
  <c r="L300" i="6"/>
  <c r="I300" i="6"/>
  <c r="F300" i="6"/>
  <c r="O299" i="6"/>
  <c r="L299" i="6"/>
  <c r="I299" i="6"/>
  <c r="F299" i="6"/>
  <c r="O298" i="6"/>
  <c r="L298" i="6"/>
  <c r="I298" i="6"/>
  <c r="F298" i="6"/>
  <c r="O297" i="6"/>
  <c r="L297" i="6"/>
  <c r="I297" i="6"/>
  <c r="F297" i="6"/>
  <c r="O296" i="6"/>
  <c r="L296" i="6"/>
  <c r="I296" i="6"/>
  <c r="F296" i="6"/>
  <c r="O295" i="6"/>
  <c r="L295" i="6"/>
  <c r="I295" i="6"/>
  <c r="F295" i="6"/>
  <c r="O294" i="6"/>
  <c r="O293" i="6" s="1"/>
  <c r="L294" i="6"/>
  <c r="I294" i="6"/>
  <c r="F294" i="6"/>
  <c r="N293" i="6"/>
  <c r="M293" i="6"/>
  <c r="K293" i="6"/>
  <c r="J293" i="6"/>
  <c r="H293" i="6"/>
  <c r="G293" i="6"/>
  <c r="E293" i="6"/>
  <c r="D293" i="6"/>
  <c r="O288" i="6"/>
  <c r="L288" i="6"/>
  <c r="I288" i="6"/>
  <c r="F288" i="6"/>
  <c r="O287" i="6"/>
  <c r="L287" i="6"/>
  <c r="L286" i="6" s="1"/>
  <c r="I287" i="6"/>
  <c r="I286" i="6" s="1"/>
  <c r="F287" i="6"/>
  <c r="O286" i="6"/>
  <c r="N286" i="6"/>
  <c r="M286" i="6"/>
  <c r="K286" i="6"/>
  <c r="J286" i="6"/>
  <c r="H286" i="6"/>
  <c r="G286" i="6"/>
  <c r="F286" i="6"/>
  <c r="E286" i="6"/>
  <c r="D286" i="6"/>
  <c r="O285" i="6"/>
  <c r="O284" i="6" s="1"/>
  <c r="O283" i="6" s="1"/>
  <c r="L285" i="6"/>
  <c r="L284" i="6" s="1"/>
  <c r="L283" i="6" s="1"/>
  <c r="I285" i="6"/>
  <c r="I284" i="6" s="1"/>
  <c r="I283" i="6" s="1"/>
  <c r="F285" i="6"/>
  <c r="N284" i="6"/>
  <c r="N283" i="6" s="1"/>
  <c r="M284" i="6"/>
  <c r="M283" i="6" s="1"/>
  <c r="K284" i="6"/>
  <c r="K283" i="6" s="1"/>
  <c r="J284" i="6"/>
  <c r="J283" i="6" s="1"/>
  <c r="H284" i="6"/>
  <c r="H283" i="6" s="1"/>
  <c r="G284" i="6"/>
  <c r="G283" i="6" s="1"/>
  <c r="E284" i="6"/>
  <c r="E283" i="6" s="1"/>
  <c r="D284" i="6"/>
  <c r="D283" i="6" s="1"/>
  <c r="O282" i="6"/>
  <c r="O281" i="6" s="1"/>
  <c r="L282" i="6"/>
  <c r="L281" i="6" s="1"/>
  <c r="I282" i="6"/>
  <c r="I281" i="6" s="1"/>
  <c r="F282" i="6"/>
  <c r="F281" i="6" s="1"/>
  <c r="N281" i="6"/>
  <c r="M281" i="6"/>
  <c r="K281" i="6"/>
  <c r="J281" i="6"/>
  <c r="H281" i="6"/>
  <c r="G281" i="6"/>
  <c r="E281" i="6"/>
  <c r="D281" i="6"/>
  <c r="O280" i="6"/>
  <c r="L280" i="6"/>
  <c r="I280" i="6"/>
  <c r="F280" i="6"/>
  <c r="O279" i="6"/>
  <c r="L279" i="6"/>
  <c r="I279" i="6"/>
  <c r="F279" i="6"/>
  <c r="O278" i="6"/>
  <c r="L278" i="6"/>
  <c r="I278" i="6"/>
  <c r="F278" i="6"/>
  <c r="O277" i="6"/>
  <c r="L277" i="6"/>
  <c r="I277" i="6"/>
  <c r="I276" i="6" s="1"/>
  <c r="F277" i="6"/>
  <c r="N276" i="6"/>
  <c r="M276" i="6"/>
  <c r="K276" i="6"/>
  <c r="J276" i="6"/>
  <c r="H276" i="6"/>
  <c r="G276" i="6"/>
  <c r="E276" i="6"/>
  <c r="D276" i="6"/>
  <c r="O275" i="6"/>
  <c r="L275" i="6"/>
  <c r="I275" i="6"/>
  <c r="F275" i="6"/>
  <c r="O274" i="6"/>
  <c r="L274" i="6"/>
  <c r="I274" i="6"/>
  <c r="F274" i="6"/>
  <c r="O273" i="6"/>
  <c r="O272" i="6" s="1"/>
  <c r="L273" i="6"/>
  <c r="L272" i="6" s="1"/>
  <c r="I273" i="6"/>
  <c r="I272" i="6" s="1"/>
  <c r="F273" i="6"/>
  <c r="N272" i="6"/>
  <c r="M272" i="6"/>
  <c r="K272" i="6"/>
  <c r="J272" i="6"/>
  <c r="H272" i="6"/>
  <c r="G272" i="6"/>
  <c r="E272" i="6"/>
  <c r="D272" i="6"/>
  <c r="O271" i="6"/>
  <c r="L271" i="6"/>
  <c r="I271" i="6"/>
  <c r="F271" i="6"/>
  <c r="O268" i="6"/>
  <c r="L268" i="6"/>
  <c r="I268" i="6"/>
  <c r="F268" i="6"/>
  <c r="O267" i="6"/>
  <c r="L267" i="6"/>
  <c r="I267" i="6"/>
  <c r="F267" i="6"/>
  <c r="O266" i="6"/>
  <c r="L266" i="6"/>
  <c r="I266" i="6"/>
  <c r="F266" i="6"/>
  <c r="O265" i="6"/>
  <c r="L265" i="6"/>
  <c r="I265" i="6"/>
  <c r="I264" i="6" s="1"/>
  <c r="F265" i="6"/>
  <c r="N264" i="6"/>
  <c r="M264" i="6"/>
  <c r="K264" i="6"/>
  <c r="J264" i="6"/>
  <c r="H264" i="6"/>
  <c r="G264" i="6"/>
  <c r="E264" i="6"/>
  <c r="D264" i="6"/>
  <c r="O263" i="6"/>
  <c r="L263" i="6"/>
  <c r="I263" i="6"/>
  <c r="F263" i="6"/>
  <c r="O262" i="6"/>
  <c r="L262" i="6"/>
  <c r="I262" i="6"/>
  <c r="F262" i="6"/>
  <c r="O261" i="6"/>
  <c r="L261" i="6"/>
  <c r="I261" i="6"/>
  <c r="F261" i="6"/>
  <c r="N260" i="6"/>
  <c r="M260" i="6"/>
  <c r="K260" i="6"/>
  <c r="J260" i="6"/>
  <c r="J259" i="6" s="1"/>
  <c r="H260" i="6"/>
  <c r="H259" i="6" s="1"/>
  <c r="G260" i="6"/>
  <c r="G259" i="6" s="1"/>
  <c r="E260" i="6"/>
  <c r="D260" i="6"/>
  <c r="N259" i="6"/>
  <c r="O258" i="6"/>
  <c r="L258" i="6"/>
  <c r="I258" i="6"/>
  <c r="F258" i="6"/>
  <c r="O257" i="6"/>
  <c r="L257" i="6"/>
  <c r="I257" i="6"/>
  <c r="F257" i="6"/>
  <c r="O256" i="6"/>
  <c r="L256" i="6"/>
  <c r="I256" i="6"/>
  <c r="F256" i="6"/>
  <c r="O255" i="6"/>
  <c r="L255" i="6"/>
  <c r="I255" i="6"/>
  <c r="F255" i="6"/>
  <c r="O254" i="6"/>
  <c r="L254" i="6"/>
  <c r="I254" i="6"/>
  <c r="F254" i="6"/>
  <c r="O253" i="6"/>
  <c r="L253" i="6"/>
  <c r="I253" i="6"/>
  <c r="I252" i="6" s="1"/>
  <c r="F253" i="6"/>
  <c r="N252" i="6"/>
  <c r="N251" i="6" s="1"/>
  <c r="M252" i="6"/>
  <c r="M251" i="6" s="1"/>
  <c r="K252" i="6"/>
  <c r="K251" i="6" s="1"/>
  <c r="J252" i="6"/>
  <c r="J251" i="6" s="1"/>
  <c r="H252" i="6"/>
  <c r="H251" i="6" s="1"/>
  <c r="G252" i="6"/>
  <c r="G251" i="6" s="1"/>
  <c r="E252" i="6"/>
  <c r="E251" i="6" s="1"/>
  <c r="D252" i="6"/>
  <c r="D251" i="6" s="1"/>
  <c r="O250" i="6"/>
  <c r="L250" i="6"/>
  <c r="I250" i="6"/>
  <c r="F250" i="6"/>
  <c r="O249" i="6"/>
  <c r="L249" i="6"/>
  <c r="I249" i="6"/>
  <c r="F249" i="6"/>
  <c r="O248" i="6"/>
  <c r="L248" i="6"/>
  <c r="I248" i="6"/>
  <c r="F248" i="6"/>
  <c r="O247" i="6"/>
  <c r="L247" i="6"/>
  <c r="I247" i="6"/>
  <c r="F247" i="6"/>
  <c r="N246" i="6"/>
  <c r="M246" i="6"/>
  <c r="K246" i="6"/>
  <c r="J246" i="6"/>
  <c r="H246" i="6"/>
  <c r="G246" i="6"/>
  <c r="E246" i="6"/>
  <c r="D246" i="6"/>
  <c r="O245" i="6"/>
  <c r="L245" i="6"/>
  <c r="I245" i="6"/>
  <c r="F245" i="6"/>
  <c r="O244" i="6"/>
  <c r="L244" i="6"/>
  <c r="I244" i="6"/>
  <c r="F244" i="6"/>
  <c r="O243" i="6"/>
  <c r="L243" i="6"/>
  <c r="I243" i="6"/>
  <c r="F243" i="6"/>
  <c r="O242" i="6"/>
  <c r="L242" i="6"/>
  <c r="I242" i="6"/>
  <c r="F242" i="6"/>
  <c r="O241" i="6"/>
  <c r="L241" i="6"/>
  <c r="I241" i="6"/>
  <c r="F241" i="6"/>
  <c r="O240" i="6"/>
  <c r="L240" i="6"/>
  <c r="I240" i="6"/>
  <c r="F240" i="6"/>
  <c r="O239" i="6"/>
  <c r="L239" i="6"/>
  <c r="I239" i="6"/>
  <c r="F239" i="6"/>
  <c r="N238" i="6"/>
  <c r="M238" i="6"/>
  <c r="K238" i="6"/>
  <c r="J238" i="6"/>
  <c r="H238" i="6"/>
  <c r="G238" i="6"/>
  <c r="E238" i="6"/>
  <c r="D238" i="6"/>
  <c r="O237" i="6"/>
  <c r="L237" i="6"/>
  <c r="I237" i="6"/>
  <c r="F237" i="6"/>
  <c r="O236" i="6"/>
  <c r="O235" i="6" s="1"/>
  <c r="L236" i="6"/>
  <c r="L235" i="6" s="1"/>
  <c r="I236" i="6"/>
  <c r="I235" i="6" s="1"/>
  <c r="F236" i="6"/>
  <c r="F235" i="6" s="1"/>
  <c r="N235" i="6"/>
  <c r="M235" i="6"/>
  <c r="K235" i="6"/>
  <c r="J235" i="6"/>
  <c r="H235" i="6"/>
  <c r="G235" i="6"/>
  <c r="E235" i="6"/>
  <c r="D235" i="6"/>
  <c r="O234" i="6"/>
  <c r="O233" i="6" s="1"/>
  <c r="L234" i="6"/>
  <c r="L233" i="6" s="1"/>
  <c r="I234" i="6"/>
  <c r="I233" i="6" s="1"/>
  <c r="F234" i="6"/>
  <c r="F233" i="6" s="1"/>
  <c r="N233" i="6"/>
  <c r="M233" i="6"/>
  <c r="K233" i="6"/>
  <c r="J233" i="6"/>
  <c r="H233" i="6"/>
  <c r="G233" i="6"/>
  <c r="E233" i="6"/>
  <c r="D233" i="6"/>
  <c r="O232" i="6"/>
  <c r="L232" i="6"/>
  <c r="I232" i="6"/>
  <c r="F232" i="6"/>
  <c r="O229" i="6"/>
  <c r="L229" i="6"/>
  <c r="I229" i="6"/>
  <c r="F229" i="6"/>
  <c r="O228" i="6"/>
  <c r="L228" i="6"/>
  <c r="L227" i="6" s="1"/>
  <c r="I228" i="6"/>
  <c r="I227" i="6" s="1"/>
  <c r="F228" i="6"/>
  <c r="F227" i="6" s="1"/>
  <c r="O227" i="6"/>
  <c r="N227" i="6"/>
  <c r="M227" i="6"/>
  <c r="K227" i="6"/>
  <c r="J227" i="6"/>
  <c r="H227" i="6"/>
  <c r="G227" i="6"/>
  <c r="E227" i="6"/>
  <c r="D227" i="6"/>
  <c r="O226" i="6"/>
  <c r="L226" i="6"/>
  <c r="I226" i="6"/>
  <c r="F226" i="6"/>
  <c r="O225" i="6"/>
  <c r="L225" i="6"/>
  <c r="I225" i="6"/>
  <c r="F225" i="6"/>
  <c r="O224" i="6"/>
  <c r="L224" i="6"/>
  <c r="I224" i="6"/>
  <c r="F224" i="6"/>
  <c r="O223" i="6"/>
  <c r="L223" i="6"/>
  <c r="I223" i="6"/>
  <c r="F223" i="6"/>
  <c r="O222" i="6"/>
  <c r="L222" i="6"/>
  <c r="I222" i="6"/>
  <c r="F222" i="6"/>
  <c r="O221" i="6"/>
  <c r="L221" i="6"/>
  <c r="I221" i="6"/>
  <c r="F221" i="6"/>
  <c r="O220" i="6"/>
  <c r="L220" i="6"/>
  <c r="I220" i="6"/>
  <c r="F220" i="6"/>
  <c r="O219" i="6"/>
  <c r="L219" i="6"/>
  <c r="I219" i="6"/>
  <c r="F219" i="6"/>
  <c r="O218" i="6"/>
  <c r="L218" i="6"/>
  <c r="I218" i="6"/>
  <c r="F218" i="6"/>
  <c r="O217" i="6"/>
  <c r="L217" i="6"/>
  <c r="I217" i="6"/>
  <c r="F217" i="6"/>
  <c r="N216" i="6"/>
  <c r="M216" i="6"/>
  <c r="K216" i="6"/>
  <c r="J216" i="6"/>
  <c r="H216" i="6"/>
  <c r="G216" i="6"/>
  <c r="E216" i="6"/>
  <c r="D216" i="6"/>
  <c r="O215" i="6"/>
  <c r="L215" i="6"/>
  <c r="I215" i="6"/>
  <c r="F215" i="6"/>
  <c r="O214" i="6"/>
  <c r="L214" i="6"/>
  <c r="I214" i="6"/>
  <c r="F214" i="6"/>
  <c r="O213" i="6"/>
  <c r="L213" i="6"/>
  <c r="I213" i="6"/>
  <c r="F213" i="6"/>
  <c r="O212" i="6"/>
  <c r="L212" i="6"/>
  <c r="I212" i="6"/>
  <c r="F212" i="6"/>
  <c r="O211" i="6"/>
  <c r="L211" i="6"/>
  <c r="I211" i="6"/>
  <c r="F211" i="6"/>
  <c r="O210" i="6"/>
  <c r="L210" i="6"/>
  <c r="I210" i="6"/>
  <c r="F210" i="6"/>
  <c r="O209" i="6"/>
  <c r="L209" i="6"/>
  <c r="I209" i="6"/>
  <c r="F209" i="6"/>
  <c r="O208" i="6"/>
  <c r="L208" i="6"/>
  <c r="I208" i="6"/>
  <c r="F208" i="6"/>
  <c r="O207" i="6"/>
  <c r="L207" i="6"/>
  <c r="I207" i="6"/>
  <c r="F207" i="6"/>
  <c r="O206" i="6"/>
  <c r="L206" i="6"/>
  <c r="L205" i="6" s="1"/>
  <c r="I206" i="6"/>
  <c r="F206" i="6"/>
  <c r="N205" i="6"/>
  <c r="M205" i="6"/>
  <c r="M204" i="6" s="1"/>
  <c r="K205" i="6"/>
  <c r="J205" i="6"/>
  <c r="H205" i="6"/>
  <c r="H204" i="6" s="1"/>
  <c r="G205" i="6"/>
  <c r="G204" i="6" s="1"/>
  <c r="E205" i="6"/>
  <c r="D205" i="6"/>
  <c r="O203" i="6"/>
  <c r="L203" i="6"/>
  <c r="I203" i="6"/>
  <c r="F203" i="6"/>
  <c r="O202" i="6"/>
  <c r="L202" i="6"/>
  <c r="I202" i="6"/>
  <c r="F202" i="6"/>
  <c r="O201" i="6"/>
  <c r="L201" i="6"/>
  <c r="I201" i="6"/>
  <c r="F201" i="6"/>
  <c r="O200" i="6"/>
  <c r="L200" i="6"/>
  <c r="I200" i="6"/>
  <c r="F200" i="6"/>
  <c r="O199" i="6"/>
  <c r="L199" i="6"/>
  <c r="L198" i="6" s="1"/>
  <c r="I199" i="6"/>
  <c r="F199" i="6"/>
  <c r="F198" i="6" s="1"/>
  <c r="O198" i="6"/>
  <c r="N198" i="6"/>
  <c r="M198" i="6"/>
  <c r="K198" i="6"/>
  <c r="K196" i="6" s="1"/>
  <c r="J198" i="6"/>
  <c r="J196" i="6" s="1"/>
  <c r="H198" i="6"/>
  <c r="H196" i="6" s="1"/>
  <c r="G198" i="6"/>
  <c r="G196" i="6" s="1"/>
  <c r="E198" i="6"/>
  <c r="E196" i="6" s="1"/>
  <c r="D198" i="6"/>
  <c r="D196" i="6" s="1"/>
  <c r="O197" i="6"/>
  <c r="L197" i="6"/>
  <c r="I197" i="6"/>
  <c r="F197" i="6"/>
  <c r="N196" i="6"/>
  <c r="M196" i="6"/>
  <c r="O193" i="6"/>
  <c r="L193" i="6"/>
  <c r="L192" i="6" s="1"/>
  <c r="L191" i="6" s="1"/>
  <c r="I193" i="6"/>
  <c r="I192" i="6" s="1"/>
  <c r="I191" i="6" s="1"/>
  <c r="F193" i="6"/>
  <c r="O192" i="6"/>
  <c r="O191" i="6" s="1"/>
  <c r="N192" i="6"/>
  <c r="N191" i="6" s="1"/>
  <c r="M192" i="6"/>
  <c r="M191" i="6" s="1"/>
  <c r="K192" i="6"/>
  <c r="K191" i="6" s="1"/>
  <c r="J192" i="6"/>
  <c r="J191" i="6" s="1"/>
  <c r="H192" i="6"/>
  <c r="H191" i="6" s="1"/>
  <c r="G192" i="6"/>
  <c r="G191" i="6" s="1"/>
  <c r="E192" i="6"/>
  <c r="E191" i="6" s="1"/>
  <c r="D192" i="6"/>
  <c r="D191" i="6" s="1"/>
  <c r="O190" i="6"/>
  <c r="L190" i="6"/>
  <c r="I190" i="6"/>
  <c r="F190" i="6"/>
  <c r="O189" i="6"/>
  <c r="L189" i="6"/>
  <c r="I189" i="6"/>
  <c r="I188" i="6" s="1"/>
  <c r="F189" i="6"/>
  <c r="N188" i="6"/>
  <c r="M188" i="6"/>
  <c r="K188" i="6"/>
  <c r="J188" i="6"/>
  <c r="H188" i="6"/>
  <c r="G188" i="6"/>
  <c r="F188" i="6"/>
  <c r="E188" i="6"/>
  <c r="D188" i="6"/>
  <c r="O186" i="6"/>
  <c r="L186" i="6"/>
  <c r="I186" i="6"/>
  <c r="F186" i="6"/>
  <c r="O185" i="6"/>
  <c r="O184" i="6" s="1"/>
  <c r="L185" i="6"/>
  <c r="I185" i="6"/>
  <c r="I184" i="6" s="1"/>
  <c r="F185" i="6"/>
  <c r="F184" i="6" s="1"/>
  <c r="N184" i="6"/>
  <c r="M184" i="6"/>
  <c r="K184" i="6"/>
  <c r="J184" i="6"/>
  <c r="H184" i="6"/>
  <c r="G184" i="6"/>
  <c r="E184" i="6"/>
  <c r="D184" i="6"/>
  <c r="O183" i="6"/>
  <c r="L183" i="6"/>
  <c r="I183" i="6"/>
  <c r="F183" i="6"/>
  <c r="O182" i="6"/>
  <c r="L182" i="6"/>
  <c r="I182" i="6"/>
  <c r="F182" i="6"/>
  <c r="O181" i="6"/>
  <c r="L181" i="6"/>
  <c r="I181" i="6"/>
  <c r="F181" i="6"/>
  <c r="O180" i="6"/>
  <c r="L180" i="6"/>
  <c r="L179" i="6" s="1"/>
  <c r="I180" i="6"/>
  <c r="F180" i="6"/>
  <c r="N179" i="6"/>
  <c r="M179" i="6"/>
  <c r="K179" i="6"/>
  <c r="J179" i="6"/>
  <c r="H179" i="6"/>
  <c r="G179" i="6"/>
  <c r="E179" i="6"/>
  <c r="D179" i="6"/>
  <c r="O178" i="6"/>
  <c r="L178" i="6"/>
  <c r="I178" i="6"/>
  <c r="F178" i="6"/>
  <c r="O177" i="6"/>
  <c r="L177" i="6"/>
  <c r="I177" i="6"/>
  <c r="F177" i="6"/>
  <c r="O176" i="6"/>
  <c r="L176" i="6"/>
  <c r="I176" i="6"/>
  <c r="I175" i="6" s="1"/>
  <c r="F176" i="6"/>
  <c r="N175" i="6"/>
  <c r="N174" i="6" s="1"/>
  <c r="N173" i="6" s="1"/>
  <c r="M175" i="6"/>
  <c r="K175" i="6"/>
  <c r="K174" i="6" s="1"/>
  <c r="J175" i="6"/>
  <c r="J174" i="6" s="1"/>
  <c r="H175" i="6"/>
  <c r="H174" i="6" s="1"/>
  <c r="H173" i="6" s="1"/>
  <c r="G175" i="6"/>
  <c r="G174" i="6" s="1"/>
  <c r="G173" i="6" s="1"/>
  <c r="E175" i="6"/>
  <c r="E174" i="6" s="1"/>
  <c r="D175" i="6"/>
  <c r="O172" i="6"/>
  <c r="L172" i="6"/>
  <c r="I172" i="6"/>
  <c r="F172" i="6"/>
  <c r="O171" i="6"/>
  <c r="L171" i="6"/>
  <c r="I171" i="6"/>
  <c r="F171" i="6"/>
  <c r="O170" i="6"/>
  <c r="L170" i="6"/>
  <c r="I170" i="6"/>
  <c r="F170" i="6"/>
  <c r="O169" i="6"/>
  <c r="L169" i="6"/>
  <c r="I169" i="6"/>
  <c r="F169" i="6"/>
  <c r="O168" i="6"/>
  <c r="L168" i="6"/>
  <c r="I168" i="6"/>
  <c r="F168" i="6"/>
  <c r="O167" i="6"/>
  <c r="O166" i="6" s="1"/>
  <c r="O165" i="6" s="1"/>
  <c r="L167" i="6"/>
  <c r="I167" i="6"/>
  <c r="F167" i="6"/>
  <c r="N166" i="6"/>
  <c r="N165" i="6" s="1"/>
  <c r="M166" i="6"/>
  <c r="M165" i="6" s="1"/>
  <c r="K166" i="6"/>
  <c r="K165" i="6" s="1"/>
  <c r="J166" i="6"/>
  <c r="J165" i="6" s="1"/>
  <c r="H166" i="6"/>
  <c r="H165" i="6" s="1"/>
  <c r="G166" i="6"/>
  <c r="G165" i="6" s="1"/>
  <c r="E166" i="6"/>
  <c r="E165" i="6" s="1"/>
  <c r="D166" i="6"/>
  <c r="D165" i="6" s="1"/>
  <c r="O164" i="6"/>
  <c r="L164" i="6"/>
  <c r="I164" i="6"/>
  <c r="F164" i="6"/>
  <c r="O163" i="6"/>
  <c r="L163" i="6"/>
  <c r="I163" i="6"/>
  <c r="F163" i="6"/>
  <c r="O162" i="6"/>
  <c r="L162" i="6"/>
  <c r="I162" i="6"/>
  <c r="F162" i="6"/>
  <c r="O161" i="6"/>
  <c r="O160" i="6" s="1"/>
  <c r="L161" i="6"/>
  <c r="I161" i="6"/>
  <c r="I160" i="6" s="1"/>
  <c r="F161" i="6"/>
  <c r="N160" i="6"/>
  <c r="M160" i="6"/>
  <c r="K160" i="6"/>
  <c r="J160" i="6"/>
  <c r="H160" i="6"/>
  <c r="G160" i="6"/>
  <c r="E160" i="6"/>
  <c r="D160" i="6"/>
  <c r="O159" i="6"/>
  <c r="L159" i="6"/>
  <c r="I159" i="6"/>
  <c r="F159" i="6"/>
  <c r="O158" i="6"/>
  <c r="L158" i="6"/>
  <c r="I158" i="6"/>
  <c r="F158" i="6"/>
  <c r="O157" i="6"/>
  <c r="L157" i="6"/>
  <c r="I157" i="6"/>
  <c r="F157" i="6"/>
  <c r="O156" i="6"/>
  <c r="L156" i="6"/>
  <c r="I156" i="6"/>
  <c r="F156" i="6"/>
  <c r="O155" i="6"/>
  <c r="L155" i="6"/>
  <c r="I155" i="6"/>
  <c r="F155" i="6"/>
  <c r="O154" i="6"/>
  <c r="L154" i="6"/>
  <c r="I154" i="6"/>
  <c r="F154" i="6"/>
  <c r="O153" i="6"/>
  <c r="L153" i="6"/>
  <c r="I153" i="6"/>
  <c r="F153" i="6"/>
  <c r="O152" i="6"/>
  <c r="L152" i="6"/>
  <c r="I152" i="6"/>
  <c r="I151" i="6" s="1"/>
  <c r="F152" i="6"/>
  <c r="N151" i="6"/>
  <c r="M151" i="6"/>
  <c r="K151" i="6"/>
  <c r="J151" i="6"/>
  <c r="H151" i="6"/>
  <c r="G151" i="6"/>
  <c r="E151" i="6"/>
  <c r="D151" i="6"/>
  <c r="O150" i="6"/>
  <c r="L150" i="6"/>
  <c r="I150" i="6"/>
  <c r="F150" i="6"/>
  <c r="O149" i="6"/>
  <c r="L149" i="6"/>
  <c r="I149" i="6"/>
  <c r="F149" i="6"/>
  <c r="O148" i="6"/>
  <c r="L148" i="6"/>
  <c r="I148" i="6"/>
  <c r="F148" i="6"/>
  <c r="O147" i="6"/>
  <c r="L147" i="6"/>
  <c r="I147" i="6"/>
  <c r="F147" i="6"/>
  <c r="O146" i="6"/>
  <c r="L146" i="6"/>
  <c r="I146" i="6"/>
  <c r="F146" i="6"/>
  <c r="O145" i="6"/>
  <c r="L145" i="6"/>
  <c r="L144" i="6" s="1"/>
  <c r="I145" i="6"/>
  <c r="I144" i="6" s="1"/>
  <c r="F145" i="6"/>
  <c r="N144" i="6"/>
  <c r="M144" i="6"/>
  <c r="K144" i="6"/>
  <c r="J144" i="6"/>
  <c r="H144" i="6"/>
  <c r="G144" i="6"/>
  <c r="E144" i="6"/>
  <c r="D144" i="6"/>
  <c r="O143" i="6"/>
  <c r="L143" i="6"/>
  <c r="I143" i="6"/>
  <c r="F143" i="6"/>
  <c r="O142" i="6"/>
  <c r="L142" i="6"/>
  <c r="L141" i="6" s="1"/>
  <c r="I142" i="6"/>
  <c r="F142" i="6"/>
  <c r="F141" i="6" s="1"/>
  <c r="O141" i="6"/>
  <c r="N141" i="6"/>
  <c r="M141" i="6"/>
  <c r="K141" i="6"/>
  <c r="J141" i="6"/>
  <c r="H141" i="6"/>
  <c r="G141" i="6"/>
  <c r="E141" i="6"/>
  <c r="D141" i="6"/>
  <c r="O140" i="6"/>
  <c r="L140" i="6"/>
  <c r="I140" i="6"/>
  <c r="F140" i="6"/>
  <c r="O139" i="6"/>
  <c r="L139" i="6"/>
  <c r="I139" i="6"/>
  <c r="F139" i="6"/>
  <c r="O138" i="6"/>
  <c r="L138" i="6"/>
  <c r="I138" i="6"/>
  <c r="F138" i="6"/>
  <c r="O137" i="6"/>
  <c r="O136" i="6" s="1"/>
  <c r="L137" i="6"/>
  <c r="L136" i="6" s="1"/>
  <c r="I137" i="6"/>
  <c r="I136" i="6" s="1"/>
  <c r="F137" i="6"/>
  <c r="N136" i="6"/>
  <c r="M136" i="6"/>
  <c r="K136" i="6"/>
  <c r="J136" i="6"/>
  <c r="H136" i="6"/>
  <c r="G136" i="6"/>
  <c r="E136" i="6"/>
  <c r="D136" i="6"/>
  <c r="O135" i="6"/>
  <c r="L135" i="6"/>
  <c r="I135" i="6"/>
  <c r="F135" i="6"/>
  <c r="O134" i="6"/>
  <c r="L134" i="6"/>
  <c r="I134" i="6"/>
  <c r="F134" i="6"/>
  <c r="O133" i="6"/>
  <c r="L133" i="6"/>
  <c r="I133" i="6"/>
  <c r="F133" i="6"/>
  <c r="O132" i="6"/>
  <c r="L132" i="6"/>
  <c r="L131" i="6" s="1"/>
  <c r="I132" i="6"/>
  <c r="F132" i="6"/>
  <c r="N131" i="6"/>
  <c r="M131" i="6"/>
  <c r="K131" i="6"/>
  <c r="J131" i="6"/>
  <c r="H131" i="6"/>
  <c r="G131" i="6"/>
  <c r="E131" i="6"/>
  <c r="D131" i="6"/>
  <c r="O129" i="6"/>
  <c r="O128" i="6" s="1"/>
  <c r="L129" i="6"/>
  <c r="L128" i="6" s="1"/>
  <c r="I129" i="6"/>
  <c r="I128" i="6" s="1"/>
  <c r="F129" i="6"/>
  <c r="N128" i="6"/>
  <c r="M128" i="6"/>
  <c r="K128" i="6"/>
  <c r="J128" i="6"/>
  <c r="H128" i="6"/>
  <c r="G128" i="6"/>
  <c r="E128" i="6"/>
  <c r="D128" i="6"/>
  <c r="O127" i="6"/>
  <c r="L127" i="6"/>
  <c r="I127" i="6"/>
  <c r="F127" i="6"/>
  <c r="O126" i="6"/>
  <c r="L126" i="6"/>
  <c r="I126" i="6"/>
  <c r="F126" i="6"/>
  <c r="O125" i="6"/>
  <c r="L125" i="6"/>
  <c r="I125" i="6"/>
  <c r="F125" i="6"/>
  <c r="O124" i="6"/>
  <c r="L124" i="6"/>
  <c r="I124" i="6"/>
  <c r="F124" i="6"/>
  <c r="O123" i="6"/>
  <c r="L123" i="6"/>
  <c r="I123" i="6"/>
  <c r="F123" i="6"/>
  <c r="N122" i="6"/>
  <c r="M122" i="6"/>
  <c r="K122" i="6"/>
  <c r="J122" i="6"/>
  <c r="H122" i="6"/>
  <c r="G122" i="6"/>
  <c r="E122" i="6"/>
  <c r="D122" i="6"/>
  <c r="O121" i="6"/>
  <c r="L121" i="6"/>
  <c r="I121" i="6"/>
  <c r="F121" i="6"/>
  <c r="O120" i="6"/>
  <c r="L120" i="6"/>
  <c r="I120" i="6"/>
  <c r="F120" i="6"/>
  <c r="O119" i="6"/>
  <c r="L119" i="6"/>
  <c r="I119" i="6"/>
  <c r="F119" i="6"/>
  <c r="O118" i="6"/>
  <c r="L118" i="6"/>
  <c r="I118" i="6"/>
  <c r="F118" i="6"/>
  <c r="O117" i="6"/>
  <c r="L117" i="6"/>
  <c r="I117" i="6"/>
  <c r="F117" i="6"/>
  <c r="N116" i="6"/>
  <c r="M116" i="6"/>
  <c r="K116" i="6"/>
  <c r="J116" i="6"/>
  <c r="H116" i="6"/>
  <c r="G116" i="6"/>
  <c r="E116" i="6"/>
  <c r="D116" i="6"/>
  <c r="O115" i="6"/>
  <c r="L115" i="6"/>
  <c r="I115" i="6"/>
  <c r="F115" i="6"/>
  <c r="O114" i="6"/>
  <c r="L114" i="6"/>
  <c r="I114" i="6"/>
  <c r="F114" i="6"/>
  <c r="O113" i="6"/>
  <c r="O112" i="6" s="1"/>
  <c r="L113" i="6"/>
  <c r="L112" i="6" s="1"/>
  <c r="I113" i="6"/>
  <c r="I112" i="6" s="1"/>
  <c r="F113" i="6"/>
  <c r="F112" i="6" s="1"/>
  <c r="N112" i="6"/>
  <c r="M112" i="6"/>
  <c r="K112" i="6"/>
  <c r="J112" i="6"/>
  <c r="H112" i="6"/>
  <c r="G112" i="6"/>
  <c r="E112" i="6"/>
  <c r="D112" i="6"/>
  <c r="O111" i="6"/>
  <c r="L111" i="6"/>
  <c r="I111" i="6"/>
  <c r="F111" i="6"/>
  <c r="O110" i="6"/>
  <c r="L110" i="6"/>
  <c r="I110" i="6"/>
  <c r="F110" i="6"/>
  <c r="O109" i="6"/>
  <c r="L109" i="6"/>
  <c r="I109" i="6"/>
  <c r="F109" i="6"/>
  <c r="O108" i="6"/>
  <c r="L108" i="6"/>
  <c r="I108" i="6"/>
  <c r="F108" i="6"/>
  <c r="O107" i="6"/>
  <c r="L107" i="6"/>
  <c r="I107" i="6"/>
  <c r="F107" i="6"/>
  <c r="O106" i="6"/>
  <c r="L106" i="6"/>
  <c r="I106" i="6"/>
  <c r="F106" i="6"/>
  <c r="O105" i="6"/>
  <c r="L105" i="6"/>
  <c r="I105" i="6"/>
  <c r="F105" i="6"/>
  <c r="O104" i="6"/>
  <c r="L104" i="6"/>
  <c r="I104" i="6"/>
  <c r="F104" i="6"/>
  <c r="N103" i="6"/>
  <c r="M103" i="6"/>
  <c r="K103" i="6"/>
  <c r="J103" i="6"/>
  <c r="H103" i="6"/>
  <c r="G103" i="6"/>
  <c r="E103" i="6"/>
  <c r="D103" i="6"/>
  <c r="O102" i="6"/>
  <c r="L102" i="6"/>
  <c r="I102" i="6"/>
  <c r="F102" i="6"/>
  <c r="O101" i="6"/>
  <c r="L101" i="6"/>
  <c r="I101" i="6"/>
  <c r="F101" i="6"/>
  <c r="O100" i="6"/>
  <c r="L100" i="6"/>
  <c r="I100" i="6"/>
  <c r="F100" i="6"/>
  <c r="O99" i="6"/>
  <c r="L99" i="6"/>
  <c r="I99" i="6"/>
  <c r="F99" i="6"/>
  <c r="O98" i="6"/>
  <c r="L98" i="6"/>
  <c r="I98" i="6"/>
  <c r="F98" i="6"/>
  <c r="O97" i="6"/>
  <c r="L97" i="6"/>
  <c r="I97" i="6"/>
  <c r="F97" i="6"/>
  <c r="O96" i="6"/>
  <c r="L96" i="6"/>
  <c r="L95" i="6" s="1"/>
  <c r="I96" i="6"/>
  <c r="F96" i="6"/>
  <c r="N95" i="6"/>
  <c r="M95" i="6"/>
  <c r="K95" i="6"/>
  <c r="J95" i="6"/>
  <c r="H95" i="6"/>
  <c r="G95" i="6"/>
  <c r="E95" i="6"/>
  <c r="D95" i="6"/>
  <c r="O94" i="6"/>
  <c r="L94" i="6"/>
  <c r="I94" i="6"/>
  <c r="F94" i="6"/>
  <c r="O93" i="6"/>
  <c r="L93" i="6"/>
  <c r="I93" i="6"/>
  <c r="F93" i="6"/>
  <c r="O92" i="6"/>
  <c r="L92" i="6"/>
  <c r="I92" i="6"/>
  <c r="F92" i="6"/>
  <c r="O91" i="6"/>
  <c r="L91" i="6"/>
  <c r="I91" i="6"/>
  <c r="F91" i="6"/>
  <c r="O90" i="6"/>
  <c r="O89" i="6" s="1"/>
  <c r="L90" i="6"/>
  <c r="I90" i="6"/>
  <c r="F90" i="6"/>
  <c r="N89" i="6"/>
  <c r="M89" i="6"/>
  <c r="K89" i="6"/>
  <c r="J89" i="6"/>
  <c r="H89" i="6"/>
  <c r="G89" i="6"/>
  <c r="E89" i="6"/>
  <c r="D89" i="6"/>
  <c r="O88" i="6"/>
  <c r="L88" i="6"/>
  <c r="I88" i="6"/>
  <c r="F88" i="6"/>
  <c r="O87" i="6"/>
  <c r="L87" i="6"/>
  <c r="I87" i="6"/>
  <c r="F87" i="6"/>
  <c r="O86" i="6"/>
  <c r="L86" i="6"/>
  <c r="I86" i="6"/>
  <c r="F86" i="6"/>
  <c r="O85" i="6"/>
  <c r="O84" i="6" s="1"/>
  <c r="L85" i="6"/>
  <c r="I85" i="6"/>
  <c r="F85" i="6"/>
  <c r="F84" i="6" s="1"/>
  <c r="N84" i="6"/>
  <c r="M84" i="6"/>
  <c r="K84" i="6"/>
  <c r="J84" i="6"/>
  <c r="H84" i="6"/>
  <c r="G84" i="6"/>
  <c r="E84" i="6"/>
  <c r="D84" i="6"/>
  <c r="O82" i="6"/>
  <c r="L82" i="6"/>
  <c r="I82" i="6"/>
  <c r="F82" i="6"/>
  <c r="O81" i="6"/>
  <c r="L81" i="6"/>
  <c r="L80" i="6" s="1"/>
  <c r="I81" i="6"/>
  <c r="I80" i="6" s="1"/>
  <c r="F81" i="6"/>
  <c r="N80" i="6"/>
  <c r="M80" i="6"/>
  <c r="K80" i="6"/>
  <c r="J80" i="6"/>
  <c r="H80" i="6"/>
  <c r="G80" i="6"/>
  <c r="E80" i="6"/>
  <c r="D80" i="6"/>
  <c r="O79" i="6"/>
  <c r="L79" i="6"/>
  <c r="I79" i="6"/>
  <c r="F79" i="6"/>
  <c r="O78" i="6"/>
  <c r="O77" i="6" s="1"/>
  <c r="L78" i="6"/>
  <c r="L77" i="6" s="1"/>
  <c r="I78" i="6"/>
  <c r="F78" i="6"/>
  <c r="F77" i="6" s="1"/>
  <c r="N77" i="6"/>
  <c r="M77" i="6"/>
  <c r="M76" i="6" s="1"/>
  <c r="K77" i="6"/>
  <c r="K76" i="6" s="1"/>
  <c r="J77" i="6"/>
  <c r="J76" i="6" s="1"/>
  <c r="H77" i="6"/>
  <c r="G77" i="6"/>
  <c r="G76" i="6" s="1"/>
  <c r="E77" i="6"/>
  <c r="E76" i="6" s="1"/>
  <c r="D77" i="6"/>
  <c r="D76" i="6" s="1"/>
  <c r="O74" i="6"/>
  <c r="L74" i="6"/>
  <c r="I74" i="6"/>
  <c r="F74" i="6"/>
  <c r="O73" i="6"/>
  <c r="L73" i="6"/>
  <c r="I73" i="6"/>
  <c r="F73" i="6"/>
  <c r="O72" i="6"/>
  <c r="L72" i="6"/>
  <c r="I72" i="6"/>
  <c r="F72" i="6"/>
  <c r="O71" i="6"/>
  <c r="L71" i="6"/>
  <c r="I71" i="6"/>
  <c r="F71" i="6"/>
  <c r="O70" i="6"/>
  <c r="L70" i="6"/>
  <c r="I70" i="6"/>
  <c r="F70" i="6"/>
  <c r="F69" i="6" s="1"/>
  <c r="N69" i="6"/>
  <c r="N67" i="6" s="1"/>
  <c r="M69" i="6"/>
  <c r="L69" i="6"/>
  <c r="K69" i="6"/>
  <c r="K67" i="6" s="1"/>
  <c r="J69" i="6"/>
  <c r="J67" i="6" s="1"/>
  <c r="H69" i="6"/>
  <c r="H67" i="6" s="1"/>
  <c r="G69" i="6"/>
  <c r="G67" i="6" s="1"/>
  <c r="E69" i="6"/>
  <c r="E67" i="6" s="1"/>
  <c r="D69" i="6"/>
  <c r="D67" i="6" s="1"/>
  <c r="O68" i="6"/>
  <c r="L68" i="6"/>
  <c r="I68" i="6"/>
  <c r="F68" i="6"/>
  <c r="M67" i="6"/>
  <c r="O66" i="6"/>
  <c r="L66" i="6"/>
  <c r="I66" i="6"/>
  <c r="F66" i="6"/>
  <c r="O65" i="6"/>
  <c r="L65" i="6"/>
  <c r="I65" i="6"/>
  <c r="F65" i="6"/>
  <c r="O64" i="6"/>
  <c r="L64" i="6"/>
  <c r="I64" i="6"/>
  <c r="F64" i="6"/>
  <c r="O63" i="6"/>
  <c r="L63" i="6"/>
  <c r="I63" i="6"/>
  <c r="F63" i="6"/>
  <c r="O62" i="6"/>
  <c r="L62" i="6"/>
  <c r="I62" i="6"/>
  <c r="F62" i="6"/>
  <c r="O61" i="6"/>
  <c r="L61" i="6"/>
  <c r="I61" i="6"/>
  <c r="F61" i="6"/>
  <c r="O60" i="6"/>
  <c r="L60" i="6"/>
  <c r="I60" i="6"/>
  <c r="F60" i="6"/>
  <c r="O59" i="6"/>
  <c r="L59" i="6"/>
  <c r="I59" i="6"/>
  <c r="F59" i="6"/>
  <c r="N58" i="6"/>
  <c r="M58" i="6"/>
  <c r="K58" i="6"/>
  <c r="J58" i="6"/>
  <c r="H58" i="6"/>
  <c r="G58" i="6"/>
  <c r="E58" i="6"/>
  <c r="D58" i="6"/>
  <c r="O57" i="6"/>
  <c r="L57" i="6"/>
  <c r="I57" i="6"/>
  <c r="F57" i="6"/>
  <c r="O56" i="6"/>
  <c r="L56" i="6"/>
  <c r="L55" i="6" s="1"/>
  <c r="I56" i="6"/>
  <c r="I55" i="6" s="1"/>
  <c r="F56" i="6"/>
  <c r="N55" i="6"/>
  <c r="N54" i="6" s="1"/>
  <c r="M55" i="6"/>
  <c r="M54" i="6" s="1"/>
  <c r="K55" i="6"/>
  <c r="K54" i="6" s="1"/>
  <c r="J55" i="6"/>
  <c r="J54" i="6" s="1"/>
  <c r="H55" i="6"/>
  <c r="H54" i="6" s="1"/>
  <c r="H53" i="6" s="1"/>
  <c r="G55" i="6"/>
  <c r="E55" i="6"/>
  <c r="E54" i="6" s="1"/>
  <c r="D55" i="6"/>
  <c r="D54" i="6"/>
  <c r="D53" i="6" s="1"/>
  <c r="O47" i="6"/>
  <c r="C47" i="6" s="1"/>
  <c r="O46" i="6"/>
  <c r="C46" i="6" s="1"/>
  <c r="N45" i="6"/>
  <c r="M45" i="6"/>
  <c r="L44" i="6"/>
  <c r="L43" i="6" s="1"/>
  <c r="I44" i="6"/>
  <c r="I43" i="6" s="1"/>
  <c r="F44" i="6"/>
  <c r="K43" i="6"/>
  <c r="J43" i="6"/>
  <c r="H43" i="6"/>
  <c r="G43" i="6"/>
  <c r="F43" i="6"/>
  <c r="E43" i="6"/>
  <c r="D43" i="6"/>
  <c r="F42" i="6"/>
  <c r="F41" i="6" s="1"/>
  <c r="C41" i="6" s="1"/>
  <c r="C42" i="6"/>
  <c r="E41" i="6"/>
  <c r="D41" i="6"/>
  <c r="L40" i="6"/>
  <c r="C40" i="6" s="1"/>
  <c r="L39" i="6"/>
  <c r="C39" i="6" s="1"/>
  <c r="L38" i="6"/>
  <c r="C38" i="6" s="1"/>
  <c r="L37" i="6"/>
  <c r="C37" i="6" s="1"/>
  <c r="K36" i="6"/>
  <c r="J36" i="6"/>
  <c r="L35" i="6"/>
  <c r="C35" i="6" s="1"/>
  <c r="L34" i="6"/>
  <c r="C34" i="6" s="1"/>
  <c r="K33" i="6"/>
  <c r="J33" i="6"/>
  <c r="L32" i="6"/>
  <c r="K31" i="6"/>
  <c r="J31" i="6"/>
  <c r="L30" i="6"/>
  <c r="C30" i="6" s="1"/>
  <c r="L29" i="6"/>
  <c r="C29" i="6" s="1"/>
  <c r="L28" i="6"/>
  <c r="C28" i="6" s="1"/>
  <c r="K27" i="6"/>
  <c r="J27" i="6"/>
  <c r="F25" i="6"/>
  <c r="C25" i="6" s="1"/>
  <c r="I24" i="6"/>
  <c r="F24" i="6"/>
  <c r="O23" i="6"/>
  <c r="L23" i="6"/>
  <c r="I23" i="6"/>
  <c r="F23" i="6"/>
  <c r="O22" i="6"/>
  <c r="O21" i="6" s="1"/>
  <c r="O292" i="6" s="1"/>
  <c r="O291" i="6" s="1"/>
  <c r="L22" i="6"/>
  <c r="L21" i="6" s="1"/>
  <c r="I22" i="6"/>
  <c r="F22" i="6"/>
  <c r="N21" i="6"/>
  <c r="M21" i="6"/>
  <c r="K21" i="6"/>
  <c r="J21" i="6"/>
  <c r="J292" i="6" s="1"/>
  <c r="H21" i="6"/>
  <c r="G21" i="6"/>
  <c r="F21" i="6"/>
  <c r="E21" i="6"/>
  <c r="E292" i="6" s="1"/>
  <c r="D21" i="6"/>
  <c r="G289" i="8" l="1"/>
  <c r="L292" i="6"/>
  <c r="I195" i="8"/>
  <c r="I194" i="8" s="1"/>
  <c r="E289" i="8"/>
  <c r="L230" i="8"/>
  <c r="J194" i="8"/>
  <c r="J51" i="8" s="1"/>
  <c r="N50" i="8"/>
  <c r="N290" i="8"/>
  <c r="I75" i="8"/>
  <c r="N289" i="8"/>
  <c r="O276" i="6"/>
  <c r="O270" i="6" s="1"/>
  <c r="O269" i="6" s="1"/>
  <c r="J83" i="6"/>
  <c r="C24" i="6"/>
  <c r="L76" i="6"/>
  <c r="H270" i="6"/>
  <c r="M187" i="6"/>
  <c r="C298" i="6"/>
  <c r="C299" i="6"/>
  <c r="C300" i="6"/>
  <c r="G51" i="8"/>
  <c r="G290" i="8" s="1"/>
  <c r="C83" i="8"/>
  <c r="L194" i="8"/>
  <c r="E51" i="8"/>
  <c r="E290" i="8" s="1"/>
  <c r="H289" i="8"/>
  <c r="O75" i="8"/>
  <c r="O52" i="8" s="1"/>
  <c r="C76" i="8"/>
  <c r="K290" i="8"/>
  <c r="C291" i="8"/>
  <c r="O289" i="8"/>
  <c r="O194" i="8"/>
  <c r="M50" i="8"/>
  <c r="M290" i="8"/>
  <c r="L75" i="8"/>
  <c r="I52" i="8"/>
  <c r="I51" i="8" s="1"/>
  <c r="I290" i="8" s="1"/>
  <c r="K289" i="8"/>
  <c r="L187" i="8"/>
  <c r="C187" i="8" s="1"/>
  <c r="C204" i="8"/>
  <c r="I289" i="8"/>
  <c r="C292" i="8"/>
  <c r="C196" i="8"/>
  <c r="C173" i="8"/>
  <c r="F195" i="8"/>
  <c r="C26" i="8"/>
  <c r="L20" i="8"/>
  <c r="C20" i="8" s="1"/>
  <c r="F75" i="8"/>
  <c r="H51" i="8"/>
  <c r="F230" i="8"/>
  <c r="C230" i="8" s="1"/>
  <c r="C231" i="8"/>
  <c r="F269" i="8"/>
  <c r="C270" i="8"/>
  <c r="C130" i="8"/>
  <c r="F53" i="8"/>
  <c r="C54" i="8"/>
  <c r="G270" i="6"/>
  <c r="G269" i="6" s="1"/>
  <c r="L116" i="6"/>
  <c r="J291" i="6"/>
  <c r="E187" i="6"/>
  <c r="C214" i="6"/>
  <c r="M20" i="6"/>
  <c r="E291" i="6"/>
  <c r="G231" i="6"/>
  <c r="G230" i="6" s="1"/>
  <c r="C181" i="6"/>
  <c r="M231" i="6"/>
  <c r="N76" i="6"/>
  <c r="J130" i="6"/>
  <c r="C266" i="6"/>
  <c r="I260" i="6"/>
  <c r="I259" i="6" s="1"/>
  <c r="G20" i="6"/>
  <c r="C66" i="6"/>
  <c r="F67" i="6"/>
  <c r="C73" i="6"/>
  <c r="C105" i="6"/>
  <c r="C109" i="6"/>
  <c r="C145" i="6"/>
  <c r="C157" i="6"/>
  <c r="J231" i="6"/>
  <c r="J230" i="6" s="1"/>
  <c r="C234" i="6"/>
  <c r="C258" i="6"/>
  <c r="E270" i="6"/>
  <c r="E269" i="6" s="1"/>
  <c r="K270" i="6"/>
  <c r="K269" i="6" s="1"/>
  <c r="C274" i="6"/>
  <c r="C275" i="6"/>
  <c r="D270" i="6"/>
  <c r="D269" i="6" s="1"/>
  <c r="N270" i="6"/>
  <c r="N269" i="6" s="1"/>
  <c r="N53" i="6"/>
  <c r="K259" i="6"/>
  <c r="C85" i="6"/>
  <c r="G83" i="6"/>
  <c r="C125" i="6"/>
  <c r="C129" i="6"/>
  <c r="I187" i="6"/>
  <c r="C206" i="6"/>
  <c r="C218" i="6"/>
  <c r="C222" i="6"/>
  <c r="C262" i="6"/>
  <c r="N187" i="6"/>
  <c r="O131" i="6"/>
  <c r="H130" i="6"/>
  <c r="M83" i="6"/>
  <c r="C113" i="6"/>
  <c r="C133" i="6"/>
  <c r="C137" i="6"/>
  <c r="C161" i="6"/>
  <c r="M195" i="6"/>
  <c r="I216" i="6"/>
  <c r="C226" i="6"/>
  <c r="O238" i="6"/>
  <c r="C278" i="6"/>
  <c r="G292" i="6"/>
  <c r="G291" i="6" s="1"/>
  <c r="M292" i="6"/>
  <c r="M291" i="6" s="1"/>
  <c r="E20" i="6"/>
  <c r="J53" i="6"/>
  <c r="C62" i="6"/>
  <c r="C65" i="6"/>
  <c r="O95" i="6"/>
  <c r="K83" i="6"/>
  <c r="C117" i="6"/>
  <c r="C121" i="6"/>
  <c r="F122" i="6"/>
  <c r="C124" i="6"/>
  <c r="C135" i="6"/>
  <c r="F160" i="6"/>
  <c r="C163" i="6"/>
  <c r="C177" i="6"/>
  <c r="D174" i="6"/>
  <c r="O179" i="6"/>
  <c r="G187" i="6"/>
  <c r="K187" i="6"/>
  <c r="D204" i="6"/>
  <c r="D195" i="6" s="1"/>
  <c r="D231" i="6"/>
  <c r="C242" i="6"/>
  <c r="C250" i="6"/>
  <c r="C254" i="6"/>
  <c r="C255" i="6"/>
  <c r="C257" i="6"/>
  <c r="D259" i="6"/>
  <c r="N130" i="6"/>
  <c r="F292" i="6"/>
  <c r="K292" i="6"/>
  <c r="K291" i="6" s="1"/>
  <c r="D130" i="6"/>
  <c r="J173" i="6"/>
  <c r="C190" i="6"/>
  <c r="C202" i="6"/>
  <c r="C211" i="6"/>
  <c r="C227" i="6"/>
  <c r="C281" i="6"/>
  <c r="C294" i="6"/>
  <c r="L27" i="6"/>
  <c r="C27" i="6" s="1"/>
  <c r="E53" i="6"/>
  <c r="K53" i="6"/>
  <c r="C74" i="6"/>
  <c r="C82" i="6"/>
  <c r="C99" i="6"/>
  <c r="C101" i="6"/>
  <c r="G130" i="6"/>
  <c r="C149" i="6"/>
  <c r="C153" i="6"/>
  <c r="C156" i="6"/>
  <c r="C169" i="6"/>
  <c r="C172" i="6"/>
  <c r="E173" i="6"/>
  <c r="K173" i="6"/>
  <c r="D187" i="6"/>
  <c r="L188" i="6"/>
  <c r="E204" i="6"/>
  <c r="E195" i="6" s="1"/>
  <c r="K204" i="6"/>
  <c r="K195" i="6" s="1"/>
  <c r="C210" i="6"/>
  <c r="N204" i="6"/>
  <c r="N195" i="6" s="1"/>
  <c r="N231" i="6"/>
  <c r="E231" i="6"/>
  <c r="I246" i="6"/>
  <c r="I251" i="6"/>
  <c r="E259" i="6"/>
  <c r="J270" i="6"/>
  <c r="J269" i="6" s="1"/>
  <c r="C282" i="6"/>
  <c r="D292" i="6"/>
  <c r="D291" i="6" s="1"/>
  <c r="D20" i="6"/>
  <c r="H292" i="6"/>
  <c r="H291" i="6" s="1"/>
  <c r="H20" i="6"/>
  <c r="L187" i="6"/>
  <c r="N230" i="6"/>
  <c r="C78" i="6"/>
  <c r="J204" i="6"/>
  <c r="J195" i="6" s="1"/>
  <c r="L276" i="6"/>
  <c r="L270" i="6" s="1"/>
  <c r="L269" i="6" s="1"/>
  <c r="I293" i="6"/>
  <c r="J26" i="6"/>
  <c r="J20" i="6" s="1"/>
  <c r="G54" i="6"/>
  <c r="G53" i="6" s="1"/>
  <c r="C63" i="6"/>
  <c r="C71" i="6"/>
  <c r="C106" i="6"/>
  <c r="C108" i="6"/>
  <c r="C114" i="6"/>
  <c r="O116" i="6"/>
  <c r="C126" i="6"/>
  <c r="F136" i="6"/>
  <c r="C136" i="6" s="1"/>
  <c r="C146" i="6"/>
  <c r="C155" i="6"/>
  <c r="C158" i="6"/>
  <c r="L160" i="6"/>
  <c r="C171" i="6"/>
  <c r="C182" i="6"/>
  <c r="L184" i="6"/>
  <c r="C184" i="6" s="1"/>
  <c r="C189" i="6"/>
  <c r="O188" i="6"/>
  <c r="O187" i="6" s="1"/>
  <c r="C207" i="6"/>
  <c r="C219" i="6"/>
  <c r="C221" i="6"/>
  <c r="C237" i="6"/>
  <c r="C243" i="6"/>
  <c r="L246" i="6"/>
  <c r="C256" i="6"/>
  <c r="O264" i="6"/>
  <c r="L264" i="6"/>
  <c r="C271" i="6"/>
  <c r="M270" i="6"/>
  <c r="M269" i="6" s="1"/>
  <c r="L293" i="6"/>
  <c r="L291" i="6" s="1"/>
  <c r="O45" i="6"/>
  <c r="C45" i="6" s="1"/>
  <c r="O55" i="6"/>
  <c r="H76" i="6"/>
  <c r="C87" i="6"/>
  <c r="E83" i="6"/>
  <c r="C94" i="6"/>
  <c r="C98" i="6"/>
  <c r="L103" i="6"/>
  <c r="C110" i="6"/>
  <c r="C115" i="6"/>
  <c r="C127" i="6"/>
  <c r="C138" i="6"/>
  <c r="C140" i="6"/>
  <c r="C147" i="6"/>
  <c r="C150" i="6"/>
  <c r="C159" i="6"/>
  <c r="L166" i="6"/>
  <c r="L165" i="6" s="1"/>
  <c r="C185" i="6"/>
  <c r="H187" i="6"/>
  <c r="C201" i="6"/>
  <c r="H195" i="6"/>
  <c r="C213" i="6"/>
  <c r="C220" i="6"/>
  <c r="C223" i="6"/>
  <c r="C225" i="6"/>
  <c r="C229" i="6"/>
  <c r="C232" i="6"/>
  <c r="H231" i="6"/>
  <c r="H230" i="6" s="1"/>
  <c r="L252" i="6"/>
  <c r="L251" i="6" s="1"/>
  <c r="C280" i="6"/>
  <c r="H269" i="6"/>
  <c r="C287" i="6"/>
  <c r="C288" i="6"/>
  <c r="K26" i="6"/>
  <c r="K20" i="6" s="1"/>
  <c r="L33" i="6"/>
  <c r="C33" i="6" s="1"/>
  <c r="C44" i="6"/>
  <c r="C57" i="6"/>
  <c r="C61" i="6"/>
  <c r="O58" i="6"/>
  <c r="C70" i="6"/>
  <c r="O69" i="6"/>
  <c r="O67" i="6" s="1"/>
  <c r="N83" i="6"/>
  <c r="L84" i="6"/>
  <c r="C91" i="6"/>
  <c r="C97" i="6"/>
  <c r="C100" i="6"/>
  <c r="C111" i="6"/>
  <c r="I116" i="6"/>
  <c r="C119" i="6"/>
  <c r="L122" i="6"/>
  <c r="F128" i="6"/>
  <c r="C128" i="6" s="1"/>
  <c r="E130" i="6"/>
  <c r="K130" i="6"/>
  <c r="C134" i="6"/>
  <c r="C139" i="6"/>
  <c r="O151" i="6"/>
  <c r="C164" i="6"/>
  <c r="C168" i="6"/>
  <c r="O175" i="6"/>
  <c r="L196" i="6"/>
  <c r="G195" i="6"/>
  <c r="C203" i="6"/>
  <c r="C212" i="6"/>
  <c r="L216" i="6"/>
  <c r="L204" i="6" s="1"/>
  <c r="C224" i="6"/>
  <c r="I238" i="6"/>
  <c r="C244" i="6"/>
  <c r="C245" i="6"/>
  <c r="C248" i="6"/>
  <c r="O246" i="6"/>
  <c r="O252" i="6"/>
  <c r="O251" i="6" s="1"/>
  <c r="O260" i="6"/>
  <c r="L260" i="6"/>
  <c r="C268" i="6"/>
  <c r="C297" i="6"/>
  <c r="C176" i="6"/>
  <c r="F175" i="6"/>
  <c r="C301" i="6"/>
  <c r="F20" i="6"/>
  <c r="C23" i="6"/>
  <c r="L36" i="6"/>
  <c r="C36" i="6" s="1"/>
  <c r="M53" i="6"/>
  <c r="L58" i="6"/>
  <c r="L54" i="6" s="1"/>
  <c r="C64" i="6"/>
  <c r="C68" i="6"/>
  <c r="C72" i="6"/>
  <c r="C79" i="6"/>
  <c r="O80" i="6"/>
  <c r="O76" i="6" s="1"/>
  <c r="I58" i="6"/>
  <c r="I54" i="6" s="1"/>
  <c r="C59" i="6"/>
  <c r="I21" i="6"/>
  <c r="C22" i="6"/>
  <c r="C32" i="6"/>
  <c r="L31" i="6"/>
  <c r="C81" i="6"/>
  <c r="F80" i="6"/>
  <c r="F76" i="6" s="1"/>
  <c r="I95" i="6"/>
  <c r="I122" i="6"/>
  <c r="C123" i="6"/>
  <c r="C193" i="6"/>
  <c r="F192" i="6"/>
  <c r="N292" i="6"/>
  <c r="N291" i="6" s="1"/>
  <c r="N20" i="6"/>
  <c r="C43" i="6"/>
  <c r="F55" i="6"/>
  <c r="C56" i="6"/>
  <c r="F58" i="6"/>
  <c r="C60" i="6"/>
  <c r="L67" i="6"/>
  <c r="I89" i="6"/>
  <c r="C93" i="6"/>
  <c r="C107" i="6"/>
  <c r="I103" i="6"/>
  <c r="D83" i="6"/>
  <c r="C183" i="6"/>
  <c r="I179" i="6"/>
  <c r="I174" i="6" s="1"/>
  <c r="I173" i="6" s="1"/>
  <c r="I69" i="6"/>
  <c r="I77" i="6"/>
  <c r="I76" i="6" s="1"/>
  <c r="C86" i="6"/>
  <c r="F89" i="6"/>
  <c r="C90" i="6"/>
  <c r="C102" i="6"/>
  <c r="C118" i="6"/>
  <c r="C120" i="6"/>
  <c r="F116" i="6"/>
  <c r="M130" i="6"/>
  <c r="C152" i="6"/>
  <c r="F151" i="6"/>
  <c r="C178" i="6"/>
  <c r="H83" i="6"/>
  <c r="I84" i="6"/>
  <c r="C88" i="6"/>
  <c r="C92" i="6"/>
  <c r="C96" i="6"/>
  <c r="F95" i="6"/>
  <c r="C104" i="6"/>
  <c r="F103" i="6"/>
  <c r="O103" i="6"/>
  <c r="C112" i="6"/>
  <c r="O122" i="6"/>
  <c r="I131" i="6"/>
  <c r="C143" i="6"/>
  <c r="I141" i="6"/>
  <c r="C141" i="6" s="1"/>
  <c r="O144" i="6"/>
  <c r="C154" i="6"/>
  <c r="C162" i="6"/>
  <c r="F166" i="6"/>
  <c r="I166" i="6"/>
  <c r="I165" i="6" s="1"/>
  <c r="C167" i="6"/>
  <c r="C170" i="6"/>
  <c r="D173" i="6"/>
  <c r="M174" i="6"/>
  <c r="M173" i="6" s="1"/>
  <c r="L175" i="6"/>
  <c r="L174" i="6" s="1"/>
  <c r="C180" i="6"/>
  <c r="F179" i="6"/>
  <c r="C186" i="6"/>
  <c r="C209" i="6"/>
  <c r="F205" i="6"/>
  <c r="C235" i="6"/>
  <c r="L89" i="6"/>
  <c r="C132" i="6"/>
  <c r="F131" i="6"/>
  <c r="C148" i="6"/>
  <c r="F144" i="6"/>
  <c r="L151" i="6"/>
  <c r="J187" i="6"/>
  <c r="C142" i="6"/>
  <c r="C200" i="6"/>
  <c r="I198" i="6"/>
  <c r="I196" i="6" s="1"/>
  <c r="C208" i="6"/>
  <c r="I205" i="6"/>
  <c r="C228" i="6"/>
  <c r="C236" i="6"/>
  <c r="C239" i="6"/>
  <c r="L238" i="6"/>
  <c r="C261" i="6"/>
  <c r="F260" i="6"/>
  <c r="C267" i="6"/>
  <c r="I270" i="6"/>
  <c r="I269" i="6" s="1"/>
  <c r="C277" i="6"/>
  <c r="F276" i="6"/>
  <c r="C285" i="6"/>
  <c r="F284" i="6"/>
  <c r="C286" i="6"/>
  <c r="C197" i="6"/>
  <c r="F196" i="6"/>
  <c r="C215" i="6"/>
  <c r="C233" i="6"/>
  <c r="C247" i="6"/>
  <c r="C249" i="6"/>
  <c r="F246" i="6"/>
  <c r="C279" i="6"/>
  <c r="O196" i="6"/>
  <c r="O205" i="6"/>
  <c r="C217" i="6"/>
  <c r="F216" i="6"/>
  <c r="O216" i="6"/>
  <c r="K231" i="6"/>
  <c r="C240" i="6"/>
  <c r="C241" i="6"/>
  <c r="F238" i="6"/>
  <c r="C253" i="6"/>
  <c r="F252" i="6"/>
  <c r="M259" i="6"/>
  <c r="C263" i="6"/>
  <c r="C265" i="6"/>
  <c r="F264" i="6"/>
  <c r="C273" i="6"/>
  <c r="F272" i="6"/>
  <c r="C295" i="6"/>
  <c r="C296" i="6"/>
  <c r="C199" i="6"/>
  <c r="F293" i="6"/>
  <c r="O301" i="5"/>
  <c r="L301" i="5"/>
  <c r="I301" i="5"/>
  <c r="F301" i="5"/>
  <c r="O300" i="5"/>
  <c r="L300" i="5"/>
  <c r="I300" i="5"/>
  <c r="F300" i="5"/>
  <c r="O299" i="5"/>
  <c r="L299" i="5"/>
  <c r="I299" i="5"/>
  <c r="F299" i="5"/>
  <c r="O298" i="5"/>
  <c r="L298" i="5"/>
  <c r="I298" i="5"/>
  <c r="F298" i="5"/>
  <c r="O297" i="5"/>
  <c r="L297" i="5"/>
  <c r="I297" i="5"/>
  <c r="F297" i="5"/>
  <c r="O296" i="5"/>
  <c r="L296" i="5"/>
  <c r="I296" i="5"/>
  <c r="F296" i="5"/>
  <c r="O295" i="5"/>
  <c r="L295" i="5"/>
  <c r="I295" i="5"/>
  <c r="F295" i="5"/>
  <c r="O294" i="5"/>
  <c r="L294" i="5"/>
  <c r="I294" i="5"/>
  <c r="F294" i="5"/>
  <c r="N293" i="5"/>
  <c r="M293" i="5"/>
  <c r="K293" i="5"/>
  <c r="J293" i="5"/>
  <c r="H293" i="5"/>
  <c r="G293" i="5"/>
  <c r="E293" i="5"/>
  <c r="D293" i="5"/>
  <c r="O288" i="5"/>
  <c r="L288" i="5"/>
  <c r="I288" i="5"/>
  <c r="F288" i="5"/>
  <c r="O287" i="5"/>
  <c r="L287" i="5"/>
  <c r="L286" i="5" s="1"/>
  <c r="I287" i="5"/>
  <c r="F287" i="5"/>
  <c r="O286" i="5"/>
  <c r="N286" i="5"/>
  <c r="M286" i="5"/>
  <c r="K286" i="5"/>
  <c r="J286" i="5"/>
  <c r="H286" i="5"/>
  <c r="G286" i="5"/>
  <c r="F286" i="5"/>
  <c r="E286" i="5"/>
  <c r="D286" i="5"/>
  <c r="O285" i="5"/>
  <c r="O284" i="5" s="1"/>
  <c r="O283" i="5" s="1"/>
  <c r="L285" i="5"/>
  <c r="L284" i="5" s="1"/>
  <c r="L283" i="5" s="1"/>
  <c r="I285" i="5"/>
  <c r="I284" i="5" s="1"/>
  <c r="I283" i="5" s="1"/>
  <c r="F285" i="5"/>
  <c r="F284" i="5" s="1"/>
  <c r="N284" i="5"/>
  <c r="M284" i="5"/>
  <c r="M283" i="5" s="1"/>
  <c r="K284" i="5"/>
  <c r="K283" i="5" s="1"/>
  <c r="J284" i="5"/>
  <c r="J283" i="5" s="1"/>
  <c r="H284" i="5"/>
  <c r="H283" i="5" s="1"/>
  <c r="G284" i="5"/>
  <c r="G283" i="5" s="1"/>
  <c r="E284" i="5"/>
  <c r="E283" i="5" s="1"/>
  <c r="D284" i="5"/>
  <c r="D283" i="5" s="1"/>
  <c r="N283" i="5"/>
  <c r="O282" i="5"/>
  <c r="O281" i="5" s="1"/>
  <c r="L282" i="5"/>
  <c r="I282" i="5"/>
  <c r="I281" i="5" s="1"/>
  <c r="F282" i="5"/>
  <c r="F281" i="5" s="1"/>
  <c r="N281" i="5"/>
  <c r="M281" i="5"/>
  <c r="K281" i="5"/>
  <c r="J281" i="5"/>
  <c r="H281" i="5"/>
  <c r="G281" i="5"/>
  <c r="E281" i="5"/>
  <c r="D281" i="5"/>
  <c r="O280" i="5"/>
  <c r="L280" i="5"/>
  <c r="I280" i="5"/>
  <c r="F280" i="5"/>
  <c r="O279" i="5"/>
  <c r="L279" i="5"/>
  <c r="I279" i="5"/>
  <c r="F279" i="5"/>
  <c r="O278" i="5"/>
  <c r="L278" i="5"/>
  <c r="I278" i="5"/>
  <c r="F278" i="5"/>
  <c r="O277" i="5"/>
  <c r="O276" i="5" s="1"/>
  <c r="L277" i="5"/>
  <c r="L276" i="5" s="1"/>
  <c r="I277" i="5"/>
  <c r="F277" i="5"/>
  <c r="F276" i="5" s="1"/>
  <c r="N276" i="5"/>
  <c r="M276" i="5"/>
  <c r="K276" i="5"/>
  <c r="J276" i="5"/>
  <c r="H276" i="5"/>
  <c r="G276" i="5"/>
  <c r="E276" i="5"/>
  <c r="D276" i="5"/>
  <c r="O275" i="5"/>
  <c r="L275" i="5"/>
  <c r="I275" i="5"/>
  <c r="F275" i="5"/>
  <c r="O274" i="5"/>
  <c r="L274" i="5"/>
  <c r="I274" i="5"/>
  <c r="F274" i="5"/>
  <c r="O273" i="5"/>
  <c r="O272" i="5" s="1"/>
  <c r="L273" i="5"/>
  <c r="L272" i="5" s="1"/>
  <c r="I273" i="5"/>
  <c r="I272" i="5" s="1"/>
  <c r="F273" i="5"/>
  <c r="N272" i="5"/>
  <c r="M272" i="5"/>
  <c r="K272" i="5"/>
  <c r="J272" i="5"/>
  <c r="H272" i="5"/>
  <c r="G272" i="5"/>
  <c r="E272" i="5"/>
  <c r="D272" i="5"/>
  <c r="O271" i="5"/>
  <c r="L271" i="5"/>
  <c r="I271" i="5"/>
  <c r="F271" i="5"/>
  <c r="O268" i="5"/>
  <c r="L268" i="5"/>
  <c r="I268" i="5"/>
  <c r="F268" i="5"/>
  <c r="O267" i="5"/>
  <c r="L267" i="5"/>
  <c r="I267" i="5"/>
  <c r="F267" i="5"/>
  <c r="O266" i="5"/>
  <c r="L266" i="5"/>
  <c r="I266" i="5"/>
  <c r="F266" i="5"/>
  <c r="O265" i="5"/>
  <c r="O264" i="5" s="1"/>
  <c r="L265" i="5"/>
  <c r="L264" i="5" s="1"/>
  <c r="I265" i="5"/>
  <c r="F265" i="5"/>
  <c r="N264" i="5"/>
  <c r="M264" i="5"/>
  <c r="K264" i="5"/>
  <c r="J264" i="5"/>
  <c r="H264" i="5"/>
  <c r="G264" i="5"/>
  <c r="E264" i="5"/>
  <c r="D264" i="5"/>
  <c r="O263" i="5"/>
  <c r="L263" i="5"/>
  <c r="I263" i="5"/>
  <c r="F263" i="5"/>
  <c r="O262" i="5"/>
  <c r="L262" i="5"/>
  <c r="I262" i="5"/>
  <c r="F262" i="5"/>
  <c r="O261" i="5"/>
  <c r="O260" i="5" s="1"/>
  <c r="O259" i="5" s="1"/>
  <c r="L261" i="5"/>
  <c r="I261" i="5"/>
  <c r="F261" i="5"/>
  <c r="F260" i="5" s="1"/>
  <c r="N260" i="5"/>
  <c r="N259" i="5" s="1"/>
  <c r="M260" i="5"/>
  <c r="M259" i="5" s="1"/>
  <c r="K260" i="5"/>
  <c r="J260" i="5"/>
  <c r="J259" i="5" s="1"/>
  <c r="H260" i="5"/>
  <c r="G260" i="5"/>
  <c r="G259" i="5" s="1"/>
  <c r="E260" i="5"/>
  <c r="D260" i="5"/>
  <c r="O258" i="5"/>
  <c r="L258" i="5"/>
  <c r="I258" i="5"/>
  <c r="F258" i="5"/>
  <c r="O257" i="5"/>
  <c r="L257" i="5"/>
  <c r="I257" i="5"/>
  <c r="F257" i="5"/>
  <c r="O256" i="5"/>
  <c r="L256" i="5"/>
  <c r="I256" i="5"/>
  <c r="F256" i="5"/>
  <c r="O255" i="5"/>
  <c r="L255" i="5"/>
  <c r="I255" i="5"/>
  <c r="F255" i="5"/>
  <c r="O254" i="5"/>
  <c r="L254" i="5"/>
  <c r="I254" i="5"/>
  <c r="F254" i="5"/>
  <c r="O253" i="5"/>
  <c r="O252" i="5" s="1"/>
  <c r="L253" i="5"/>
  <c r="I253" i="5"/>
  <c r="F253" i="5"/>
  <c r="N252" i="5"/>
  <c r="M252" i="5"/>
  <c r="K252" i="5"/>
  <c r="J252" i="5"/>
  <c r="H252" i="5"/>
  <c r="H251" i="5" s="1"/>
  <c r="G252" i="5"/>
  <c r="G251" i="5" s="1"/>
  <c r="E252" i="5"/>
  <c r="E251" i="5" s="1"/>
  <c r="D252" i="5"/>
  <c r="D251" i="5" s="1"/>
  <c r="N251" i="5"/>
  <c r="M251" i="5"/>
  <c r="K251" i="5"/>
  <c r="J251" i="5"/>
  <c r="O250" i="5"/>
  <c r="L250" i="5"/>
  <c r="I250" i="5"/>
  <c r="F250" i="5"/>
  <c r="O249" i="5"/>
  <c r="L249" i="5"/>
  <c r="I249" i="5"/>
  <c r="F249" i="5"/>
  <c r="O248" i="5"/>
  <c r="L248" i="5"/>
  <c r="I248" i="5"/>
  <c r="F248" i="5"/>
  <c r="O247" i="5"/>
  <c r="L247" i="5"/>
  <c r="I247" i="5"/>
  <c r="F247" i="5"/>
  <c r="N246" i="5"/>
  <c r="M246" i="5"/>
  <c r="K246" i="5"/>
  <c r="J246" i="5"/>
  <c r="H246" i="5"/>
  <c r="G246" i="5"/>
  <c r="E246" i="5"/>
  <c r="D246" i="5"/>
  <c r="O245" i="5"/>
  <c r="L245" i="5"/>
  <c r="I245" i="5"/>
  <c r="F245" i="5"/>
  <c r="O244" i="5"/>
  <c r="L244" i="5"/>
  <c r="I244" i="5"/>
  <c r="F244" i="5"/>
  <c r="O243" i="5"/>
  <c r="L243" i="5"/>
  <c r="I243" i="5"/>
  <c r="F243" i="5"/>
  <c r="O242" i="5"/>
  <c r="L242" i="5"/>
  <c r="I242" i="5"/>
  <c r="F242" i="5"/>
  <c r="O241" i="5"/>
  <c r="L241" i="5"/>
  <c r="I241" i="5"/>
  <c r="F241" i="5"/>
  <c r="O240" i="5"/>
  <c r="L240" i="5"/>
  <c r="I240" i="5"/>
  <c r="F240" i="5"/>
  <c r="O239" i="5"/>
  <c r="L239" i="5"/>
  <c r="I239" i="5"/>
  <c r="F239" i="5"/>
  <c r="F238" i="5" s="1"/>
  <c r="N238" i="5"/>
  <c r="M238" i="5"/>
  <c r="K238" i="5"/>
  <c r="J238" i="5"/>
  <c r="H238" i="5"/>
  <c r="G238" i="5"/>
  <c r="E238" i="5"/>
  <c r="D238" i="5"/>
  <c r="O237" i="5"/>
  <c r="L237" i="5"/>
  <c r="I237" i="5"/>
  <c r="F237" i="5"/>
  <c r="O236" i="5"/>
  <c r="L236" i="5"/>
  <c r="I236" i="5"/>
  <c r="I235" i="5" s="1"/>
  <c r="F236" i="5"/>
  <c r="N235" i="5"/>
  <c r="M235" i="5"/>
  <c r="K235" i="5"/>
  <c r="J235" i="5"/>
  <c r="H235" i="5"/>
  <c r="G235" i="5"/>
  <c r="E235" i="5"/>
  <c r="D235" i="5"/>
  <c r="O234" i="5"/>
  <c r="L234" i="5"/>
  <c r="L233" i="5" s="1"/>
  <c r="I234" i="5"/>
  <c r="I233" i="5" s="1"/>
  <c r="F234" i="5"/>
  <c r="F233" i="5" s="1"/>
  <c r="O233" i="5"/>
  <c r="N233" i="5"/>
  <c r="M233" i="5"/>
  <c r="K233" i="5"/>
  <c r="J233" i="5"/>
  <c r="H233" i="5"/>
  <c r="G233" i="5"/>
  <c r="E233" i="5"/>
  <c r="D233" i="5"/>
  <c r="O232" i="5"/>
  <c r="L232" i="5"/>
  <c r="I232" i="5"/>
  <c r="F232" i="5"/>
  <c r="O229" i="5"/>
  <c r="L229" i="5"/>
  <c r="I229" i="5"/>
  <c r="F229" i="5"/>
  <c r="O228" i="5"/>
  <c r="L228" i="5"/>
  <c r="L227" i="5" s="1"/>
  <c r="I228" i="5"/>
  <c r="I227" i="5" s="1"/>
  <c r="F228" i="5"/>
  <c r="O227" i="5"/>
  <c r="N227" i="5"/>
  <c r="M227" i="5"/>
  <c r="K227" i="5"/>
  <c r="J227" i="5"/>
  <c r="H227" i="5"/>
  <c r="G227" i="5"/>
  <c r="E227" i="5"/>
  <c r="D227" i="5"/>
  <c r="O226" i="5"/>
  <c r="L226" i="5"/>
  <c r="I226" i="5"/>
  <c r="F226" i="5"/>
  <c r="O225" i="5"/>
  <c r="L225" i="5"/>
  <c r="I225" i="5"/>
  <c r="F225" i="5"/>
  <c r="O224" i="5"/>
  <c r="L224" i="5"/>
  <c r="I224" i="5"/>
  <c r="F224" i="5"/>
  <c r="O223" i="5"/>
  <c r="L223" i="5"/>
  <c r="I223" i="5"/>
  <c r="F223" i="5"/>
  <c r="O222" i="5"/>
  <c r="L222" i="5"/>
  <c r="I222" i="5"/>
  <c r="F222" i="5"/>
  <c r="O221" i="5"/>
  <c r="L221" i="5"/>
  <c r="I221" i="5"/>
  <c r="F221" i="5"/>
  <c r="O220" i="5"/>
  <c r="L220" i="5"/>
  <c r="I220" i="5"/>
  <c r="F220" i="5"/>
  <c r="O219" i="5"/>
  <c r="L219" i="5"/>
  <c r="I219" i="5"/>
  <c r="F219" i="5"/>
  <c r="O218" i="5"/>
  <c r="L218" i="5"/>
  <c r="I218" i="5"/>
  <c r="F218" i="5"/>
  <c r="O217" i="5"/>
  <c r="L217" i="5"/>
  <c r="I217" i="5"/>
  <c r="F217" i="5"/>
  <c r="N216" i="5"/>
  <c r="M216" i="5"/>
  <c r="K216" i="5"/>
  <c r="J216" i="5"/>
  <c r="H216" i="5"/>
  <c r="G216" i="5"/>
  <c r="E216" i="5"/>
  <c r="D216" i="5"/>
  <c r="O215" i="5"/>
  <c r="L215" i="5"/>
  <c r="I215" i="5"/>
  <c r="F215" i="5"/>
  <c r="O214" i="5"/>
  <c r="L214" i="5"/>
  <c r="I214" i="5"/>
  <c r="F214" i="5"/>
  <c r="O213" i="5"/>
  <c r="L213" i="5"/>
  <c r="I213" i="5"/>
  <c r="F213" i="5"/>
  <c r="O212" i="5"/>
  <c r="L212" i="5"/>
  <c r="I212" i="5"/>
  <c r="F212" i="5"/>
  <c r="O211" i="5"/>
  <c r="L211" i="5"/>
  <c r="I211" i="5"/>
  <c r="F211" i="5"/>
  <c r="O210" i="5"/>
  <c r="L210" i="5"/>
  <c r="I210" i="5"/>
  <c r="F210" i="5"/>
  <c r="O209" i="5"/>
  <c r="L209" i="5"/>
  <c r="I209" i="5"/>
  <c r="F209" i="5"/>
  <c r="O208" i="5"/>
  <c r="L208" i="5"/>
  <c r="I208" i="5"/>
  <c r="F208" i="5"/>
  <c r="O207" i="5"/>
  <c r="L207" i="5"/>
  <c r="I207" i="5"/>
  <c r="F207" i="5"/>
  <c r="O206" i="5"/>
  <c r="L206" i="5"/>
  <c r="I206" i="5"/>
  <c r="F206" i="5"/>
  <c r="N205" i="5"/>
  <c r="M205" i="5"/>
  <c r="K205" i="5"/>
  <c r="J205" i="5"/>
  <c r="J204" i="5" s="1"/>
  <c r="H205" i="5"/>
  <c r="G205" i="5"/>
  <c r="G204" i="5" s="1"/>
  <c r="E205" i="5"/>
  <c r="D205" i="5"/>
  <c r="O203" i="5"/>
  <c r="L203" i="5"/>
  <c r="I203" i="5"/>
  <c r="F203" i="5"/>
  <c r="O202" i="5"/>
  <c r="L202" i="5"/>
  <c r="I202" i="5"/>
  <c r="F202" i="5"/>
  <c r="O201" i="5"/>
  <c r="L201" i="5"/>
  <c r="I201" i="5"/>
  <c r="F201" i="5"/>
  <c r="O200" i="5"/>
  <c r="L200" i="5"/>
  <c r="I200" i="5"/>
  <c r="F200" i="5"/>
  <c r="O199" i="5"/>
  <c r="O198" i="5" s="1"/>
  <c r="L199" i="5"/>
  <c r="L198" i="5" s="1"/>
  <c r="I199" i="5"/>
  <c r="F199" i="5"/>
  <c r="F198" i="5" s="1"/>
  <c r="N198" i="5"/>
  <c r="N196" i="5" s="1"/>
  <c r="M198" i="5"/>
  <c r="M196" i="5" s="1"/>
  <c r="K198" i="5"/>
  <c r="K196" i="5" s="1"/>
  <c r="J198" i="5"/>
  <c r="J196" i="5" s="1"/>
  <c r="H198" i="5"/>
  <c r="H196" i="5" s="1"/>
  <c r="G198" i="5"/>
  <c r="G196" i="5" s="1"/>
  <c r="E198" i="5"/>
  <c r="E196" i="5" s="1"/>
  <c r="D198" i="5"/>
  <c r="D196" i="5" s="1"/>
  <c r="O197" i="5"/>
  <c r="L197" i="5"/>
  <c r="I197" i="5"/>
  <c r="F197" i="5"/>
  <c r="O193" i="5"/>
  <c r="O192" i="5" s="1"/>
  <c r="O191" i="5" s="1"/>
  <c r="L193" i="5"/>
  <c r="L192" i="5" s="1"/>
  <c r="I193" i="5"/>
  <c r="I192" i="5" s="1"/>
  <c r="I191" i="5" s="1"/>
  <c r="F193" i="5"/>
  <c r="N192" i="5"/>
  <c r="N191" i="5" s="1"/>
  <c r="M192" i="5"/>
  <c r="M191" i="5" s="1"/>
  <c r="K192" i="5"/>
  <c r="K191" i="5" s="1"/>
  <c r="J192" i="5"/>
  <c r="J191" i="5" s="1"/>
  <c r="H192" i="5"/>
  <c r="H191" i="5" s="1"/>
  <c r="G192" i="5"/>
  <c r="G191" i="5" s="1"/>
  <c r="E192" i="5"/>
  <c r="E191" i="5" s="1"/>
  <c r="D192" i="5"/>
  <c r="D191" i="5" s="1"/>
  <c r="O190" i="5"/>
  <c r="L190" i="5"/>
  <c r="I190" i="5"/>
  <c r="F190" i="5"/>
  <c r="O189" i="5"/>
  <c r="L189" i="5"/>
  <c r="L188" i="5" s="1"/>
  <c r="I189" i="5"/>
  <c r="I188" i="5" s="1"/>
  <c r="F189" i="5"/>
  <c r="O188" i="5"/>
  <c r="N188" i="5"/>
  <c r="M188" i="5"/>
  <c r="K188" i="5"/>
  <c r="J188" i="5"/>
  <c r="H188" i="5"/>
  <c r="G188" i="5"/>
  <c r="F188" i="5"/>
  <c r="E188" i="5"/>
  <c r="D188" i="5"/>
  <c r="O186" i="5"/>
  <c r="L186" i="5"/>
  <c r="I186" i="5"/>
  <c r="F186" i="5"/>
  <c r="O185" i="5"/>
  <c r="L185" i="5"/>
  <c r="L184" i="5" s="1"/>
  <c r="I185" i="5"/>
  <c r="F185" i="5"/>
  <c r="O184" i="5"/>
  <c r="N184" i="5"/>
  <c r="M184" i="5"/>
  <c r="K184" i="5"/>
  <c r="J184" i="5"/>
  <c r="H184" i="5"/>
  <c r="G184" i="5"/>
  <c r="F184" i="5"/>
  <c r="E184" i="5"/>
  <c r="D184" i="5"/>
  <c r="O183" i="5"/>
  <c r="L183" i="5"/>
  <c r="I183" i="5"/>
  <c r="F183" i="5"/>
  <c r="O182" i="5"/>
  <c r="L182" i="5"/>
  <c r="I182" i="5"/>
  <c r="F182" i="5"/>
  <c r="O181" i="5"/>
  <c r="L181" i="5"/>
  <c r="I181" i="5"/>
  <c r="F181" i="5"/>
  <c r="O180" i="5"/>
  <c r="O179" i="5" s="1"/>
  <c r="L180" i="5"/>
  <c r="L179" i="5" s="1"/>
  <c r="I180" i="5"/>
  <c r="I179" i="5" s="1"/>
  <c r="F180" i="5"/>
  <c r="N179" i="5"/>
  <c r="M179" i="5"/>
  <c r="K179" i="5"/>
  <c r="J179" i="5"/>
  <c r="H179" i="5"/>
  <c r="G179" i="5"/>
  <c r="E179" i="5"/>
  <c r="D179" i="5"/>
  <c r="O178" i="5"/>
  <c r="L178" i="5"/>
  <c r="I178" i="5"/>
  <c r="F178" i="5"/>
  <c r="O177" i="5"/>
  <c r="L177" i="5"/>
  <c r="I177" i="5"/>
  <c r="F177" i="5"/>
  <c r="O176" i="5"/>
  <c r="O175" i="5" s="1"/>
  <c r="L176" i="5"/>
  <c r="I176" i="5"/>
  <c r="I175" i="5" s="1"/>
  <c r="I174" i="5" s="1"/>
  <c r="F176" i="5"/>
  <c r="N175" i="5"/>
  <c r="M175" i="5"/>
  <c r="M174" i="5" s="1"/>
  <c r="K175" i="5"/>
  <c r="K174" i="5" s="1"/>
  <c r="J175" i="5"/>
  <c r="H175" i="5"/>
  <c r="H174" i="5" s="1"/>
  <c r="H173" i="5" s="1"/>
  <c r="G175" i="5"/>
  <c r="E175" i="5"/>
  <c r="E174" i="5" s="1"/>
  <c r="D175" i="5"/>
  <c r="O172" i="5"/>
  <c r="L172" i="5"/>
  <c r="I172" i="5"/>
  <c r="F172" i="5"/>
  <c r="O171" i="5"/>
  <c r="L171" i="5"/>
  <c r="I171" i="5"/>
  <c r="F171" i="5"/>
  <c r="O170" i="5"/>
  <c r="L170" i="5"/>
  <c r="I170" i="5"/>
  <c r="F170" i="5"/>
  <c r="O169" i="5"/>
  <c r="L169" i="5"/>
  <c r="I169" i="5"/>
  <c r="F169" i="5"/>
  <c r="O168" i="5"/>
  <c r="L168" i="5"/>
  <c r="I168" i="5"/>
  <c r="F168" i="5"/>
  <c r="O167" i="5"/>
  <c r="L167" i="5"/>
  <c r="I167" i="5"/>
  <c r="F167" i="5"/>
  <c r="N166" i="5"/>
  <c r="M166" i="5"/>
  <c r="M165" i="5" s="1"/>
  <c r="K166" i="5"/>
  <c r="K165" i="5" s="1"/>
  <c r="J166" i="5"/>
  <c r="J165" i="5" s="1"/>
  <c r="H166" i="5"/>
  <c r="H165" i="5" s="1"/>
  <c r="G166" i="5"/>
  <c r="G165" i="5" s="1"/>
  <c r="E166" i="5"/>
  <c r="E165" i="5" s="1"/>
  <c r="D166" i="5"/>
  <c r="D165" i="5" s="1"/>
  <c r="N165" i="5"/>
  <c r="O164" i="5"/>
  <c r="L164" i="5"/>
  <c r="I164" i="5"/>
  <c r="F164" i="5"/>
  <c r="O163" i="5"/>
  <c r="L163" i="5"/>
  <c r="I163" i="5"/>
  <c r="F163" i="5"/>
  <c r="O162" i="5"/>
  <c r="L162" i="5"/>
  <c r="I162" i="5"/>
  <c r="F162" i="5"/>
  <c r="O161" i="5"/>
  <c r="L161" i="5"/>
  <c r="L160" i="5" s="1"/>
  <c r="I161" i="5"/>
  <c r="I160" i="5" s="1"/>
  <c r="F161" i="5"/>
  <c r="O160" i="5"/>
  <c r="N160" i="5"/>
  <c r="M160" i="5"/>
  <c r="K160" i="5"/>
  <c r="J160" i="5"/>
  <c r="H160" i="5"/>
  <c r="G160" i="5"/>
  <c r="F160" i="5"/>
  <c r="E160" i="5"/>
  <c r="D160" i="5"/>
  <c r="O159" i="5"/>
  <c r="L159" i="5"/>
  <c r="I159" i="5"/>
  <c r="F159" i="5"/>
  <c r="O158" i="5"/>
  <c r="L158" i="5"/>
  <c r="I158" i="5"/>
  <c r="F158" i="5"/>
  <c r="O157" i="5"/>
  <c r="L157" i="5"/>
  <c r="I157" i="5"/>
  <c r="F157" i="5"/>
  <c r="O156" i="5"/>
  <c r="L156" i="5"/>
  <c r="I156" i="5"/>
  <c r="F156" i="5"/>
  <c r="O155" i="5"/>
  <c r="L155" i="5"/>
  <c r="I155" i="5"/>
  <c r="F155" i="5"/>
  <c r="O154" i="5"/>
  <c r="L154" i="5"/>
  <c r="I154" i="5"/>
  <c r="F154" i="5"/>
  <c r="O153" i="5"/>
  <c r="L153" i="5"/>
  <c r="I153" i="5"/>
  <c r="F153" i="5"/>
  <c r="O152" i="5"/>
  <c r="L152" i="5"/>
  <c r="I152" i="5"/>
  <c r="I151" i="5" s="1"/>
  <c r="F152" i="5"/>
  <c r="N151" i="5"/>
  <c r="M151" i="5"/>
  <c r="K151" i="5"/>
  <c r="J151" i="5"/>
  <c r="H151" i="5"/>
  <c r="G151" i="5"/>
  <c r="E151" i="5"/>
  <c r="D151" i="5"/>
  <c r="O150" i="5"/>
  <c r="L150" i="5"/>
  <c r="I150" i="5"/>
  <c r="F150" i="5"/>
  <c r="O149" i="5"/>
  <c r="L149" i="5"/>
  <c r="I149" i="5"/>
  <c r="F149" i="5"/>
  <c r="O148" i="5"/>
  <c r="L148" i="5"/>
  <c r="I148" i="5"/>
  <c r="F148" i="5"/>
  <c r="O147" i="5"/>
  <c r="L147" i="5"/>
  <c r="I147" i="5"/>
  <c r="F147" i="5"/>
  <c r="O146" i="5"/>
  <c r="L146" i="5"/>
  <c r="I146" i="5"/>
  <c r="F146" i="5"/>
  <c r="O145" i="5"/>
  <c r="L145" i="5"/>
  <c r="I145" i="5"/>
  <c r="F145" i="5"/>
  <c r="N144" i="5"/>
  <c r="M144" i="5"/>
  <c r="K144" i="5"/>
  <c r="J144" i="5"/>
  <c r="H144" i="5"/>
  <c r="G144" i="5"/>
  <c r="E144" i="5"/>
  <c r="D144" i="5"/>
  <c r="O143" i="5"/>
  <c r="L143" i="5"/>
  <c r="I143" i="5"/>
  <c r="F143" i="5"/>
  <c r="O142" i="5"/>
  <c r="L142" i="5"/>
  <c r="I142" i="5"/>
  <c r="I141" i="5" s="1"/>
  <c r="F142" i="5"/>
  <c r="N141" i="5"/>
  <c r="M141" i="5"/>
  <c r="K141" i="5"/>
  <c r="J141" i="5"/>
  <c r="H141" i="5"/>
  <c r="G141" i="5"/>
  <c r="E141" i="5"/>
  <c r="D141" i="5"/>
  <c r="O140" i="5"/>
  <c r="L140" i="5"/>
  <c r="I140" i="5"/>
  <c r="F140" i="5"/>
  <c r="O139" i="5"/>
  <c r="L139" i="5"/>
  <c r="I139" i="5"/>
  <c r="F139" i="5"/>
  <c r="O138" i="5"/>
  <c r="L138" i="5"/>
  <c r="I138" i="5"/>
  <c r="F138" i="5"/>
  <c r="O137" i="5"/>
  <c r="L137" i="5"/>
  <c r="I137" i="5"/>
  <c r="I136" i="5" s="1"/>
  <c r="F137" i="5"/>
  <c r="O136" i="5"/>
  <c r="N136" i="5"/>
  <c r="M136" i="5"/>
  <c r="K136" i="5"/>
  <c r="J136" i="5"/>
  <c r="H136" i="5"/>
  <c r="G136" i="5"/>
  <c r="E136" i="5"/>
  <c r="D136" i="5"/>
  <c r="O135" i="5"/>
  <c r="L135" i="5"/>
  <c r="I135" i="5"/>
  <c r="F135" i="5"/>
  <c r="O134" i="5"/>
  <c r="L134" i="5"/>
  <c r="I134" i="5"/>
  <c r="F134" i="5"/>
  <c r="O133" i="5"/>
  <c r="L133" i="5"/>
  <c r="I133" i="5"/>
  <c r="F133" i="5"/>
  <c r="O132" i="5"/>
  <c r="O131" i="5" s="1"/>
  <c r="L132" i="5"/>
  <c r="L131" i="5" s="1"/>
  <c r="I132" i="5"/>
  <c r="I131" i="5" s="1"/>
  <c r="F132" i="5"/>
  <c r="N131" i="5"/>
  <c r="M131" i="5"/>
  <c r="K131" i="5"/>
  <c r="J131" i="5"/>
  <c r="H131" i="5"/>
  <c r="G131" i="5"/>
  <c r="E131" i="5"/>
  <c r="D131" i="5"/>
  <c r="O129" i="5"/>
  <c r="L129" i="5"/>
  <c r="L128" i="5" s="1"/>
  <c r="I129" i="5"/>
  <c r="I128" i="5" s="1"/>
  <c r="F129" i="5"/>
  <c r="O128" i="5"/>
  <c r="N128" i="5"/>
  <c r="M128" i="5"/>
  <c r="K128" i="5"/>
  <c r="J128" i="5"/>
  <c r="H128" i="5"/>
  <c r="G128" i="5"/>
  <c r="F128" i="5"/>
  <c r="E128" i="5"/>
  <c r="D128" i="5"/>
  <c r="O127" i="5"/>
  <c r="L127" i="5"/>
  <c r="I127" i="5"/>
  <c r="F127" i="5"/>
  <c r="O126" i="5"/>
  <c r="L126" i="5"/>
  <c r="I126" i="5"/>
  <c r="F126" i="5"/>
  <c r="O125" i="5"/>
  <c r="L125" i="5"/>
  <c r="I125" i="5"/>
  <c r="F125" i="5"/>
  <c r="O124" i="5"/>
  <c r="L124" i="5"/>
  <c r="I124" i="5"/>
  <c r="F124" i="5"/>
  <c r="O123" i="5"/>
  <c r="L123" i="5"/>
  <c r="L122" i="5" s="1"/>
  <c r="I123" i="5"/>
  <c r="F123" i="5"/>
  <c r="N122" i="5"/>
  <c r="M122" i="5"/>
  <c r="K122" i="5"/>
  <c r="J122" i="5"/>
  <c r="H122" i="5"/>
  <c r="G122" i="5"/>
  <c r="E122" i="5"/>
  <c r="D122" i="5"/>
  <c r="O121" i="5"/>
  <c r="L121" i="5"/>
  <c r="I121" i="5"/>
  <c r="F121" i="5"/>
  <c r="O120" i="5"/>
  <c r="L120" i="5"/>
  <c r="I120" i="5"/>
  <c r="F120" i="5"/>
  <c r="O119" i="5"/>
  <c r="L119" i="5"/>
  <c r="I119" i="5"/>
  <c r="F119" i="5"/>
  <c r="O118" i="5"/>
  <c r="L118" i="5"/>
  <c r="I118" i="5"/>
  <c r="F118" i="5"/>
  <c r="O117" i="5"/>
  <c r="L117" i="5"/>
  <c r="I117" i="5"/>
  <c r="F117" i="5"/>
  <c r="N116" i="5"/>
  <c r="M116" i="5"/>
  <c r="K116" i="5"/>
  <c r="J116" i="5"/>
  <c r="H116" i="5"/>
  <c r="G116" i="5"/>
  <c r="E116" i="5"/>
  <c r="D116" i="5"/>
  <c r="O115" i="5"/>
  <c r="L115" i="5"/>
  <c r="I115" i="5"/>
  <c r="F115" i="5"/>
  <c r="O114" i="5"/>
  <c r="L114" i="5"/>
  <c r="I114" i="5"/>
  <c r="F114" i="5"/>
  <c r="O113" i="5"/>
  <c r="L113" i="5"/>
  <c r="L112" i="5" s="1"/>
  <c r="I113" i="5"/>
  <c r="I112" i="5" s="1"/>
  <c r="F113" i="5"/>
  <c r="N112" i="5"/>
  <c r="M112" i="5"/>
  <c r="K112" i="5"/>
  <c r="J112" i="5"/>
  <c r="H112" i="5"/>
  <c r="G112" i="5"/>
  <c r="E112" i="5"/>
  <c r="D112" i="5"/>
  <c r="O111" i="5"/>
  <c r="L111" i="5"/>
  <c r="I111" i="5"/>
  <c r="F111" i="5"/>
  <c r="O110" i="5"/>
  <c r="L110" i="5"/>
  <c r="I110" i="5"/>
  <c r="F110" i="5"/>
  <c r="O109" i="5"/>
  <c r="L109" i="5"/>
  <c r="I109" i="5"/>
  <c r="F109" i="5"/>
  <c r="O108" i="5"/>
  <c r="L108" i="5"/>
  <c r="I108" i="5"/>
  <c r="F108" i="5"/>
  <c r="O107" i="5"/>
  <c r="L107" i="5"/>
  <c r="I107" i="5"/>
  <c r="F107" i="5"/>
  <c r="O106" i="5"/>
  <c r="L106" i="5"/>
  <c r="I106" i="5"/>
  <c r="F106" i="5"/>
  <c r="O105" i="5"/>
  <c r="L105" i="5"/>
  <c r="I105" i="5"/>
  <c r="F105" i="5"/>
  <c r="O104" i="5"/>
  <c r="L104" i="5"/>
  <c r="I104" i="5"/>
  <c r="F104" i="5"/>
  <c r="N103" i="5"/>
  <c r="M103" i="5"/>
  <c r="K103" i="5"/>
  <c r="J103" i="5"/>
  <c r="H103" i="5"/>
  <c r="G103" i="5"/>
  <c r="E103" i="5"/>
  <c r="D103" i="5"/>
  <c r="O102" i="5"/>
  <c r="L102" i="5"/>
  <c r="I102" i="5"/>
  <c r="F102" i="5"/>
  <c r="O101" i="5"/>
  <c r="L101" i="5"/>
  <c r="I101" i="5"/>
  <c r="F101" i="5"/>
  <c r="O100" i="5"/>
  <c r="L100" i="5"/>
  <c r="I100" i="5"/>
  <c r="F100" i="5"/>
  <c r="O99" i="5"/>
  <c r="L99" i="5"/>
  <c r="I99" i="5"/>
  <c r="F99" i="5"/>
  <c r="O98" i="5"/>
  <c r="L98" i="5"/>
  <c r="I98" i="5"/>
  <c r="F98" i="5"/>
  <c r="O97" i="5"/>
  <c r="L97" i="5"/>
  <c r="I97" i="5"/>
  <c r="F97" i="5"/>
  <c r="O96" i="5"/>
  <c r="O95" i="5" s="1"/>
  <c r="L96" i="5"/>
  <c r="I96" i="5"/>
  <c r="F96" i="5"/>
  <c r="N95" i="5"/>
  <c r="M95" i="5"/>
  <c r="K95" i="5"/>
  <c r="J95" i="5"/>
  <c r="H95" i="5"/>
  <c r="G95" i="5"/>
  <c r="E95" i="5"/>
  <c r="D95" i="5"/>
  <c r="O94" i="5"/>
  <c r="L94" i="5"/>
  <c r="I94" i="5"/>
  <c r="F94" i="5"/>
  <c r="O93" i="5"/>
  <c r="L93" i="5"/>
  <c r="I93" i="5"/>
  <c r="F93" i="5"/>
  <c r="O92" i="5"/>
  <c r="L92" i="5"/>
  <c r="I92" i="5"/>
  <c r="F92" i="5"/>
  <c r="O91" i="5"/>
  <c r="L91" i="5"/>
  <c r="I91" i="5"/>
  <c r="F91" i="5"/>
  <c r="O90" i="5"/>
  <c r="L90" i="5"/>
  <c r="I90" i="5"/>
  <c r="F90" i="5"/>
  <c r="N89" i="5"/>
  <c r="M89" i="5"/>
  <c r="K89" i="5"/>
  <c r="J89" i="5"/>
  <c r="H89" i="5"/>
  <c r="G89" i="5"/>
  <c r="E89" i="5"/>
  <c r="D89" i="5"/>
  <c r="O88" i="5"/>
  <c r="L88" i="5"/>
  <c r="I88" i="5"/>
  <c r="F88" i="5"/>
  <c r="O87" i="5"/>
  <c r="L87" i="5"/>
  <c r="I87" i="5"/>
  <c r="F87" i="5"/>
  <c r="O86" i="5"/>
  <c r="L86" i="5"/>
  <c r="I86" i="5"/>
  <c r="F86" i="5"/>
  <c r="O85" i="5"/>
  <c r="O84" i="5" s="1"/>
  <c r="L85" i="5"/>
  <c r="I85" i="5"/>
  <c r="I84" i="5" s="1"/>
  <c r="F85" i="5"/>
  <c r="N84" i="5"/>
  <c r="M84" i="5"/>
  <c r="M83" i="5" s="1"/>
  <c r="K84" i="5"/>
  <c r="J84" i="5"/>
  <c r="H84" i="5"/>
  <c r="G84" i="5"/>
  <c r="E84" i="5"/>
  <c r="D84" i="5"/>
  <c r="O82" i="5"/>
  <c r="L82" i="5"/>
  <c r="I82" i="5"/>
  <c r="F82" i="5"/>
  <c r="O81" i="5"/>
  <c r="O80" i="5" s="1"/>
  <c r="L81" i="5"/>
  <c r="I81" i="5"/>
  <c r="I80" i="5" s="1"/>
  <c r="F81" i="5"/>
  <c r="N80" i="5"/>
  <c r="M80" i="5"/>
  <c r="K80" i="5"/>
  <c r="J80" i="5"/>
  <c r="H80" i="5"/>
  <c r="G80" i="5"/>
  <c r="E80" i="5"/>
  <c r="D80" i="5"/>
  <c r="O79" i="5"/>
  <c r="L79" i="5"/>
  <c r="I79" i="5"/>
  <c r="F79" i="5"/>
  <c r="O78" i="5"/>
  <c r="L78" i="5"/>
  <c r="L77" i="5" s="1"/>
  <c r="I78" i="5"/>
  <c r="F78" i="5"/>
  <c r="F77" i="5" s="1"/>
  <c r="O77" i="5"/>
  <c r="N77" i="5"/>
  <c r="M77" i="5"/>
  <c r="K77" i="5"/>
  <c r="J77" i="5"/>
  <c r="H77" i="5"/>
  <c r="G77" i="5"/>
  <c r="E77" i="5"/>
  <c r="D77" i="5"/>
  <c r="O74" i="5"/>
  <c r="L74" i="5"/>
  <c r="I74" i="5"/>
  <c r="F74" i="5"/>
  <c r="O73" i="5"/>
  <c r="L73" i="5"/>
  <c r="I73" i="5"/>
  <c r="F73" i="5"/>
  <c r="O72" i="5"/>
  <c r="L72" i="5"/>
  <c r="I72" i="5"/>
  <c r="F72" i="5"/>
  <c r="O71" i="5"/>
  <c r="L71" i="5"/>
  <c r="I71" i="5"/>
  <c r="F71" i="5"/>
  <c r="O70" i="5"/>
  <c r="L70" i="5"/>
  <c r="I70" i="5"/>
  <c r="F70" i="5"/>
  <c r="F69" i="5" s="1"/>
  <c r="N69" i="5"/>
  <c r="N67" i="5" s="1"/>
  <c r="M69" i="5"/>
  <c r="M67" i="5" s="1"/>
  <c r="K69" i="5"/>
  <c r="K67" i="5" s="1"/>
  <c r="J69" i="5"/>
  <c r="J67" i="5" s="1"/>
  <c r="H69" i="5"/>
  <c r="G69" i="5"/>
  <c r="G67" i="5" s="1"/>
  <c r="E69" i="5"/>
  <c r="E67" i="5" s="1"/>
  <c r="D69" i="5"/>
  <c r="D67" i="5" s="1"/>
  <c r="O68" i="5"/>
  <c r="L68" i="5"/>
  <c r="I68" i="5"/>
  <c r="F68" i="5"/>
  <c r="H67" i="5"/>
  <c r="O66" i="5"/>
  <c r="L66" i="5"/>
  <c r="I66" i="5"/>
  <c r="F66" i="5"/>
  <c r="O65" i="5"/>
  <c r="L65" i="5"/>
  <c r="I65" i="5"/>
  <c r="F65" i="5"/>
  <c r="O64" i="5"/>
  <c r="L64" i="5"/>
  <c r="I64" i="5"/>
  <c r="F64" i="5"/>
  <c r="O63" i="5"/>
  <c r="L63" i="5"/>
  <c r="I63" i="5"/>
  <c r="F63" i="5"/>
  <c r="O62" i="5"/>
  <c r="L62" i="5"/>
  <c r="I62" i="5"/>
  <c r="F62" i="5"/>
  <c r="O61" i="5"/>
  <c r="L61" i="5"/>
  <c r="I61" i="5"/>
  <c r="F61" i="5"/>
  <c r="O60" i="5"/>
  <c r="L60" i="5"/>
  <c r="I60" i="5"/>
  <c r="F60" i="5"/>
  <c r="O59" i="5"/>
  <c r="O58" i="5" s="1"/>
  <c r="L59" i="5"/>
  <c r="I59" i="5"/>
  <c r="F59" i="5"/>
  <c r="N58" i="5"/>
  <c r="M58" i="5"/>
  <c r="K58" i="5"/>
  <c r="J58" i="5"/>
  <c r="H58" i="5"/>
  <c r="G58" i="5"/>
  <c r="E58" i="5"/>
  <c r="D58" i="5"/>
  <c r="O57" i="5"/>
  <c r="L57" i="5"/>
  <c r="I57" i="5"/>
  <c r="F57" i="5"/>
  <c r="O56" i="5"/>
  <c r="O55" i="5" s="1"/>
  <c r="O54" i="5" s="1"/>
  <c r="L56" i="5"/>
  <c r="L55" i="5" s="1"/>
  <c r="I56" i="5"/>
  <c r="I55" i="5" s="1"/>
  <c r="F56" i="5"/>
  <c r="N55" i="5"/>
  <c r="M55" i="5"/>
  <c r="K55" i="5"/>
  <c r="K54" i="5" s="1"/>
  <c r="J55" i="5"/>
  <c r="J54" i="5" s="1"/>
  <c r="H55" i="5"/>
  <c r="G55" i="5"/>
  <c r="E55" i="5"/>
  <c r="D55" i="5"/>
  <c r="O47" i="5"/>
  <c r="C47" i="5" s="1"/>
  <c r="O46" i="5"/>
  <c r="C46" i="5" s="1"/>
  <c r="N45" i="5"/>
  <c r="M45" i="5"/>
  <c r="L44" i="5"/>
  <c r="L43" i="5" s="1"/>
  <c r="I44" i="5"/>
  <c r="I43" i="5" s="1"/>
  <c r="F44" i="5"/>
  <c r="F43" i="5" s="1"/>
  <c r="K43" i="5"/>
  <c r="J43" i="5"/>
  <c r="H43" i="5"/>
  <c r="G43" i="5"/>
  <c r="E43" i="5"/>
  <c r="D43" i="5"/>
  <c r="F42" i="5"/>
  <c r="C42" i="5" s="1"/>
  <c r="E41" i="5"/>
  <c r="D41" i="5"/>
  <c r="L40" i="5"/>
  <c r="C40" i="5" s="1"/>
  <c r="L39" i="5"/>
  <c r="C39" i="5" s="1"/>
  <c r="L38" i="5"/>
  <c r="C38" i="5" s="1"/>
  <c r="L37" i="5"/>
  <c r="C37" i="5" s="1"/>
  <c r="K36" i="5"/>
  <c r="J36" i="5"/>
  <c r="L35" i="5"/>
  <c r="C35" i="5" s="1"/>
  <c r="L34" i="5"/>
  <c r="C34" i="5" s="1"/>
  <c r="K33" i="5"/>
  <c r="J33" i="5"/>
  <c r="L32" i="5"/>
  <c r="C32" i="5" s="1"/>
  <c r="K31" i="5"/>
  <c r="J31" i="5"/>
  <c r="L30" i="5"/>
  <c r="C30" i="5" s="1"/>
  <c r="L29" i="5"/>
  <c r="C29" i="5" s="1"/>
  <c r="L28" i="5"/>
  <c r="C28" i="5" s="1"/>
  <c r="K27" i="5"/>
  <c r="J27" i="5"/>
  <c r="F25" i="5"/>
  <c r="C25" i="5" s="1"/>
  <c r="I24" i="5"/>
  <c r="F24" i="5"/>
  <c r="O23" i="5"/>
  <c r="L23" i="5"/>
  <c r="I23" i="5"/>
  <c r="F23" i="5"/>
  <c r="O22" i="5"/>
  <c r="L22" i="5"/>
  <c r="L21" i="5" s="1"/>
  <c r="I22" i="5"/>
  <c r="I21" i="5" s="1"/>
  <c r="F22" i="5"/>
  <c r="F21" i="5" s="1"/>
  <c r="N21" i="5"/>
  <c r="M21" i="5"/>
  <c r="K21" i="5"/>
  <c r="J21" i="5"/>
  <c r="H21" i="5"/>
  <c r="G21" i="5"/>
  <c r="E21" i="5"/>
  <c r="D21" i="5"/>
  <c r="O301" i="4"/>
  <c r="L301" i="4"/>
  <c r="I301" i="4"/>
  <c r="F301" i="4"/>
  <c r="O300" i="4"/>
  <c r="L300" i="4"/>
  <c r="I300" i="4"/>
  <c r="F300" i="4"/>
  <c r="O299" i="4"/>
  <c r="L299" i="4"/>
  <c r="I299" i="4"/>
  <c r="F299" i="4"/>
  <c r="O298" i="4"/>
  <c r="L298" i="4"/>
  <c r="I298" i="4"/>
  <c r="F298" i="4"/>
  <c r="O297" i="4"/>
  <c r="L297" i="4"/>
  <c r="I297" i="4"/>
  <c r="F297" i="4"/>
  <c r="O296" i="4"/>
  <c r="L296" i="4"/>
  <c r="I296" i="4"/>
  <c r="F296" i="4"/>
  <c r="O295" i="4"/>
  <c r="L295" i="4"/>
  <c r="I295" i="4"/>
  <c r="F295" i="4"/>
  <c r="O294" i="4"/>
  <c r="L294" i="4"/>
  <c r="I294" i="4"/>
  <c r="F294" i="4"/>
  <c r="N293" i="4"/>
  <c r="M293" i="4"/>
  <c r="K293" i="4"/>
  <c r="J293" i="4"/>
  <c r="H293" i="4"/>
  <c r="G293" i="4"/>
  <c r="E293" i="4"/>
  <c r="D293" i="4"/>
  <c r="O288" i="4"/>
  <c r="L288" i="4"/>
  <c r="I288" i="4"/>
  <c r="F288" i="4"/>
  <c r="O287" i="4"/>
  <c r="L287" i="4"/>
  <c r="L286" i="4" s="1"/>
  <c r="I287" i="4"/>
  <c r="I286" i="4" s="1"/>
  <c r="F287" i="4"/>
  <c r="O286" i="4"/>
  <c r="N286" i="4"/>
  <c r="M286" i="4"/>
  <c r="K286" i="4"/>
  <c r="J286" i="4"/>
  <c r="H286" i="4"/>
  <c r="G286" i="4"/>
  <c r="E286" i="4"/>
  <c r="D286" i="4"/>
  <c r="O285" i="4"/>
  <c r="O284" i="4" s="1"/>
  <c r="O283" i="4" s="1"/>
  <c r="L285" i="4"/>
  <c r="L284" i="4" s="1"/>
  <c r="I285" i="4"/>
  <c r="I284" i="4" s="1"/>
  <c r="I283" i="4" s="1"/>
  <c r="F285" i="4"/>
  <c r="N284" i="4"/>
  <c r="N283" i="4" s="1"/>
  <c r="M284" i="4"/>
  <c r="M283" i="4" s="1"/>
  <c r="K284" i="4"/>
  <c r="K283" i="4" s="1"/>
  <c r="J284" i="4"/>
  <c r="J283" i="4" s="1"/>
  <c r="H284" i="4"/>
  <c r="H283" i="4" s="1"/>
  <c r="G284" i="4"/>
  <c r="G283" i="4" s="1"/>
  <c r="E284" i="4"/>
  <c r="E283" i="4" s="1"/>
  <c r="D284" i="4"/>
  <c r="D283" i="4" s="1"/>
  <c r="O282" i="4"/>
  <c r="L282" i="4"/>
  <c r="L281" i="4" s="1"/>
  <c r="I282" i="4"/>
  <c r="I281" i="4" s="1"/>
  <c r="F282" i="4"/>
  <c r="O281" i="4"/>
  <c r="N281" i="4"/>
  <c r="M281" i="4"/>
  <c r="K281" i="4"/>
  <c r="J281" i="4"/>
  <c r="H281" i="4"/>
  <c r="G281" i="4"/>
  <c r="E281" i="4"/>
  <c r="D281" i="4"/>
  <c r="O280" i="4"/>
  <c r="L280" i="4"/>
  <c r="I280" i="4"/>
  <c r="F280" i="4"/>
  <c r="O279" i="4"/>
  <c r="L279" i="4"/>
  <c r="I279" i="4"/>
  <c r="F279" i="4"/>
  <c r="O278" i="4"/>
  <c r="L278" i="4"/>
  <c r="I278" i="4"/>
  <c r="F278" i="4"/>
  <c r="O277" i="4"/>
  <c r="O276" i="4" s="1"/>
  <c r="L277" i="4"/>
  <c r="L276" i="4" s="1"/>
  <c r="I277" i="4"/>
  <c r="F277" i="4"/>
  <c r="N276" i="4"/>
  <c r="M276" i="4"/>
  <c r="K276" i="4"/>
  <c r="J276" i="4"/>
  <c r="H276" i="4"/>
  <c r="G276" i="4"/>
  <c r="E276" i="4"/>
  <c r="D276" i="4"/>
  <c r="O275" i="4"/>
  <c r="L275" i="4"/>
  <c r="I275" i="4"/>
  <c r="F275" i="4"/>
  <c r="O274" i="4"/>
  <c r="L274" i="4"/>
  <c r="I274" i="4"/>
  <c r="F274" i="4"/>
  <c r="O273" i="4"/>
  <c r="O272" i="4" s="1"/>
  <c r="L273" i="4"/>
  <c r="L272" i="4" s="1"/>
  <c r="I273" i="4"/>
  <c r="I272" i="4" s="1"/>
  <c r="F273" i="4"/>
  <c r="N272" i="4"/>
  <c r="M272" i="4"/>
  <c r="M270" i="4" s="1"/>
  <c r="M269" i="4" s="1"/>
  <c r="K272" i="4"/>
  <c r="K270" i="4" s="1"/>
  <c r="J272" i="4"/>
  <c r="H272" i="4"/>
  <c r="H270" i="4" s="1"/>
  <c r="G272" i="4"/>
  <c r="G270" i="4" s="1"/>
  <c r="E272" i="4"/>
  <c r="E270" i="4" s="1"/>
  <c r="E269" i="4" s="1"/>
  <c r="D272" i="4"/>
  <c r="O271" i="4"/>
  <c r="L271" i="4"/>
  <c r="I271" i="4"/>
  <c r="F271" i="4"/>
  <c r="N270" i="4"/>
  <c r="N269" i="4" s="1"/>
  <c r="O268" i="4"/>
  <c r="L268" i="4"/>
  <c r="I268" i="4"/>
  <c r="F268" i="4"/>
  <c r="O267" i="4"/>
  <c r="L267" i="4"/>
  <c r="I267" i="4"/>
  <c r="F267" i="4"/>
  <c r="O266" i="4"/>
  <c r="L266" i="4"/>
  <c r="I266" i="4"/>
  <c r="F266" i="4"/>
  <c r="O265" i="4"/>
  <c r="O264" i="4" s="1"/>
  <c r="L265" i="4"/>
  <c r="I265" i="4"/>
  <c r="F265" i="4"/>
  <c r="N264" i="4"/>
  <c r="M264" i="4"/>
  <c r="K264" i="4"/>
  <c r="J264" i="4"/>
  <c r="H264" i="4"/>
  <c r="G264" i="4"/>
  <c r="E264" i="4"/>
  <c r="D264" i="4"/>
  <c r="O263" i="4"/>
  <c r="L263" i="4"/>
  <c r="I263" i="4"/>
  <c r="F263" i="4"/>
  <c r="O262" i="4"/>
  <c r="L262" i="4"/>
  <c r="I262" i="4"/>
  <c r="F262" i="4"/>
  <c r="O261" i="4"/>
  <c r="L261" i="4"/>
  <c r="I261" i="4"/>
  <c r="F261" i="4"/>
  <c r="N260" i="4"/>
  <c r="M260" i="4"/>
  <c r="M259" i="4" s="1"/>
  <c r="K260" i="4"/>
  <c r="K259" i="4" s="1"/>
  <c r="J260" i="4"/>
  <c r="J259" i="4" s="1"/>
  <c r="H260" i="4"/>
  <c r="G260" i="4"/>
  <c r="G259" i="4" s="1"/>
  <c r="E260" i="4"/>
  <c r="D260" i="4"/>
  <c r="O258" i="4"/>
  <c r="L258" i="4"/>
  <c r="I258" i="4"/>
  <c r="F258" i="4"/>
  <c r="O257" i="4"/>
  <c r="L257" i="4"/>
  <c r="I257" i="4"/>
  <c r="F257" i="4"/>
  <c r="O256" i="4"/>
  <c r="L256" i="4"/>
  <c r="I256" i="4"/>
  <c r="F256" i="4"/>
  <c r="O255" i="4"/>
  <c r="L255" i="4"/>
  <c r="I255" i="4"/>
  <c r="F255" i="4"/>
  <c r="O254" i="4"/>
  <c r="L254" i="4"/>
  <c r="I254" i="4"/>
  <c r="F254" i="4"/>
  <c r="O253" i="4"/>
  <c r="L253" i="4"/>
  <c r="I253" i="4"/>
  <c r="F253" i="4"/>
  <c r="N252" i="4"/>
  <c r="M252" i="4"/>
  <c r="K252" i="4"/>
  <c r="J252" i="4"/>
  <c r="H252" i="4"/>
  <c r="H251" i="4" s="1"/>
  <c r="G252" i="4"/>
  <c r="G251" i="4" s="1"/>
  <c r="E252" i="4"/>
  <c r="E251" i="4" s="1"/>
  <c r="D252" i="4"/>
  <c r="D251" i="4" s="1"/>
  <c r="N251" i="4"/>
  <c r="M251" i="4"/>
  <c r="K251" i="4"/>
  <c r="J251" i="4"/>
  <c r="O250" i="4"/>
  <c r="L250" i="4"/>
  <c r="I250" i="4"/>
  <c r="F250" i="4"/>
  <c r="O249" i="4"/>
  <c r="L249" i="4"/>
  <c r="I249" i="4"/>
  <c r="F249" i="4"/>
  <c r="O248" i="4"/>
  <c r="L248" i="4"/>
  <c r="I248" i="4"/>
  <c r="F248" i="4"/>
  <c r="O247" i="4"/>
  <c r="L247" i="4"/>
  <c r="I247" i="4"/>
  <c r="I246" i="4" s="1"/>
  <c r="F247" i="4"/>
  <c r="N246" i="4"/>
  <c r="M246" i="4"/>
  <c r="K246" i="4"/>
  <c r="J246" i="4"/>
  <c r="H246" i="4"/>
  <c r="G246" i="4"/>
  <c r="E246" i="4"/>
  <c r="D246" i="4"/>
  <c r="O245" i="4"/>
  <c r="L245" i="4"/>
  <c r="I245" i="4"/>
  <c r="F245" i="4"/>
  <c r="O244" i="4"/>
  <c r="L244" i="4"/>
  <c r="I244" i="4"/>
  <c r="F244" i="4"/>
  <c r="O243" i="4"/>
  <c r="L243" i="4"/>
  <c r="I243" i="4"/>
  <c r="F243" i="4"/>
  <c r="O242" i="4"/>
  <c r="L242" i="4"/>
  <c r="I242" i="4"/>
  <c r="F242" i="4"/>
  <c r="O241" i="4"/>
  <c r="L241" i="4"/>
  <c r="I241" i="4"/>
  <c r="F241" i="4"/>
  <c r="O240" i="4"/>
  <c r="L240" i="4"/>
  <c r="I240" i="4"/>
  <c r="F240" i="4"/>
  <c r="O239" i="4"/>
  <c r="L239" i="4"/>
  <c r="I239" i="4"/>
  <c r="F239" i="4"/>
  <c r="F238" i="4" s="1"/>
  <c r="N238" i="4"/>
  <c r="M238" i="4"/>
  <c r="K238" i="4"/>
  <c r="J238" i="4"/>
  <c r="H238" i="4"/>
  <c r="G238" i="4"/>
  <c r="E238" i="4"/>
  <c r="D238" i="4"/>
  <c r="O237" i="4"/>
  <c r="L237" i="4"/>
  <c r="I237" i="4"/>
  <c r="F237" i="4"/>
  <c r="O236" i="4"/>
  <c r="L236" i="4"/>
  <c r="L235" i="4" s="1"/>
  <c r="I236" i="4"/>
  <c r="I235" i="4" s="1"/>
  <c r="F236" i="4"/>
  <c r="N235" i="4"/>
  <c r="M235" i="4"/>
  <c r="K235" i="4"/>
  <c r="J235" i="4"/>
  <c r="H235" i="4"/>
  <c r="G235" i="4"/>
  <c r="E235" i="4"/>
  <c r="D235" i="4"/>
  <c r="O234" i="4"/>
  <c r="L234" i="4"/>
  <c r="L233" i="4" s="1"/>
  <c r="I234" i="4"/>
  <c r="I233" i="4" s="1"/>
  <c r="F234" i="4"/>
  <c r="F233" i="4" s="1"/>
  <c r="O233" i="4"/>
  <c r="N233" i="4"/>
  <c r="M233" i="4"/>
  <c r="K233" i="4"/>
  <c r="J233" i="4"/>
  <c r="H233" i="4"/>
  <c r="G233" i="4"/>
  <c r="E233" i="4"/>
  <c r="D233" i="4"/>
  <c r="O232" i="4"/>
  <c r="L232" i="4"/>
  <c r="I232" i="4"/>
  <c r="F232" i="4"/>
  <c r="O229" i="4"/>
  <c r="L229" i="4"/>
  <c r="I229" i="4"/>
  <c r="F229" i="4"/>
  <c r="O228" i="4"/>
  <c r="O227" i="4" s="1"/>
  <c r="L228" i="4"/>
  <c r="L227" i="4" s="1"/>
  <c r="I228" i="4"/>
  <c r="I227" i="4" s="1"/>
  <c r="F228" i="4"/>
  <c r="N227" i="4"/>
  <c r="M227" i="4"/>
  <c r="K227" i="4"/>
  <c r="J227" i="4"/>
  <c r="H227" i="4"/>
  <c r="G227" i="4"/>
  <c r="E227" i="4"/>
  <c r="D227" i="4"/>
  <c r="O226" i="4"/>
  <c r="L226" i="4"/>
  <c r="I226" i="4"/>
  <c r="F226" i="4"/>
  <c r="O225" i="4"/>
  <c r="L225" i="4"/>
  <c r="I225" i="4"/>
  <c r="F225" i="4"/>
  <c r="O224" i="4"/>
  <c r="L224" i="4"/>
  <c r="I224" i="4"/>
  <c r="F224" i="4"/>
  <c r="O223" i="4"/>
  <c r="L223" i="4"/>
  <c r="I223" i="4"/>
  <c r="F223" i="4"/>
  <c r="O222" i="4"/>
  <c r="L222" i="4"/>
  <c r="I222" i="4"/>
  <c r="F222" i="4"/>
  <c r="O221" i="4"/>
  <c r="L221" i="4"/>
  <c r="I221" i="4"/>
  <c r="F221" i="4"/>
  <c r="O220" i="4"/>
  <c r="L220" i="4"/>
  <c r="I220" i="4"/>
  <c r="F220" i="4"/>
  <c r="O219" i="4"/>
  <c r="L219" i="4"/>
  <c r="I219" i="4"/>
  <c r="F219" i="4"/>
  <c r="O218" i="4"/>
  <c r="L218" i="4"/>
  <c r="I218" i="4"/>
  <c r="F218" i="4"/>
  <c r="O217" i="4"/>
  <c r="L217" i="4"/>
  <c r="L216" i="4" s="1"/>
  <c r="I217" i="4"/>
  <c r="F217" i="4"/>
  <c r="N216" i="4"/>
  <c r="M216" i="4"/>
  <c r="K216" i="4"/>
  <c r="J216" i="4"/>
  <c r="H216" i="4"/>
  <c r="G216" i="4"/>
  <c r="E216" i="4"/>
  <c r="D216" i="4"/>
  <c r="O215" i="4"/>
  <c r="L215" i="4"/>
  <c r="I215" i="4"/>
  <c r="F215" i="4"/>
  <c r="O214" i="4"/>
  <c r="L214" i="4"/>
  <c r="I214" i="4"/>
  <c r="F214" i="4"/>
  <c r="O213" i="4"/>
  <c r="L213" i="4"/>
  <c r="I213" i="4"/>
  <c r="F213" i="4"/>
  <c r="O212" i="4"/>
  <c r="L212" i="4"/>
  <c r="I212" i="4"/>
  <c r="F212" i="4"/>
  <c r="O211" i="4"/>
  <c r="L211" i="4"/>
  <c r="I211" i="4"/>
  <c r="F211" i="4"/>
  <c r="O210" i="4"/>
  <c r="L210" i="4"/>
  <c r="I210" i="4"/>
  <c r="F210" i="4"/>
  <c r="O209" i="4"/>
  <c r="L209" i="4"/>
  <c r="I209" i="4"/>
  <c r="F209" i="4"/>
  <c r="O208" i="4"/>
  <c r="L208" i="4"/>
  <c r="I208" i="4"/>
  <c r="F208" i="4"/>
  <c r="O207" i="4"/>
  <c r="L207" i="4"/>
  <c r="I207" i="4"/>
  <c r="F207" i="4"/>
  <c r="O206" i="4"/>
  <c r="L206" i="4"/>
  <c r="I206" i="4"/>
  <c r="F206" i="4"/>
  <c r="N205" i="4"/>
  <c r="M205" i="4"/>
  <c r="K205" i="4"/>
  <c r="J205" i="4"/>
  <c r="H205" i="4"/>
  <c r="G205" i="4"/>
  <c r="E205" i="4"/>
  <c r="D205" i="4"/>
  <c r="D204" i="4" s="1"/>
  <c r="N204" i="4"/>
  <c r="O203" i="4"/>
  <c r="L203" i="4"/>
  <c r="I203" i="4"/>
  <c r="F203" i="4"/>
  <c r="O202" i="4"/>
  <c r="L202" i="4"/>
  <c r="I202" i="4"/>
  <c r="F202" i="4"/>
  <c r="O201" i="4"/>
  <c r="L201" i="4"/>
  <c r="I201" i="4"/>
  <c r="F201" i="4"/>
  <c r="O200" i="4"/>
  <c r="L200" i="4"/>
  <c r="I200" i="4"/>
  <c r="F200" i="4"/>
  <c r="O199" i="4"/>
  <c r="O198" i="4" s="1"/>
  <c r="L199" i="4"/>
  <c r="L198" i="4" s="1"/>
  <c r="I199" i="4"/>
  <c r="F199" i="4"/>
  <c r="F198" i="4" s="1"/>
  <c r="N198" i="4"/>
  <c r="N196" i="4" s="1"/>
  <c r="M198" i="4"/>
  <c r="M196" i="4" s="1"/>
  <c r="K198" i="4"/>
  <c r="K196" i="4" s="1"/>
  <c r="J198" i="4"/>
  <c r="J196" i="4" s="1"/>
  <c r="H198" i="4"/>
  <c r="H196" i="4" s="1"/>
  <c r="G198" i="4"/>
  <c r="G196" i="4" s="1"/>
  <c r="E198" i="4"/>
  <c r="E196" i="4" s="1"/>
  <c r="D198" i="4"/>
  <c r="D196" i="4" s="1"/>
  <c r="O197" i="4"/>
  <c r="L197" i="4"/>
  <c r="L196" i="4" s="1"/>
  <c r="I197" i="4"/>
  <c r="F197" i="4"/>
  <c r="O193" i="4"/>
  <c r="O192" i="4" s="1"/>
  <c r="O191" i="4" s="1"/>
  <c r="L193" i="4"/>
  <c r="L192" i="4" s="1"/>
  <c r="I193" i="4"/>
  <c r="I192" i="4" s="1"/>
  <c r="I191" i="4" s="1"/>
  <c r="F193" i="4"/>
  <c r="F192" i="4" s="1"/>
  <c r="F191" i="4" s="1"/>
  <c r="N192" i="4"/>
  <c r="N191" i="4" s="1"/>
  <c r="M192" i="4"/>
  <c r="M191" i="4" s="1"/>
  <c r="K192" i="4"/>
  <c r="K191" i="4" s="1"/>
  <c r="J192" i="4"/>
  <c r="J191" i="4" s="1"/>
  <c r="H192" i="4"/>
  <c r="H191" i="4" s="1"/>
  <c r="G192" i="4"/>
  <c r="G191" i="4" s="1"/>
  <c r="E192" i="4"/>
  <c r="E191" i="4" s="1"/>
  <c r="D192" i="4"/>
  <c r="D191" i="4" s="1"/>
  <c r="O190" i="4"/>
  <c r="L190" i="4"/>
  <c r="I190" i="4"/>
  <c r="F190" i="4"/>
  <c r="O189" i="4"/>
  <c r="O188" i="4" s="1"/>
  <c r="L189" i="4"/>
  <c r="L188" i="4" s="1"/>
  <c r="I189" i="4"/>
  <c r="I188" i="4" s="1"/>
  <c r="F189" i="4"/>
  <c r="F188" i="4" s="1"/>
  <c r="N188" i="4"/>
  <c r="M188" i="4"/>
  <c r="K188" i="4"/>
  <c r="J188" i="4"/>
  <c r="H188" i="4"/>
  <c r="G188" i="4"/>
  <c r="E188" i="4"/>
  <c r="D188" i="4"/>
  <c r="O186" i="4"/>
  <c r="L186" i="4"/>
  <c r="I186" i="4"/>
  <c r="F186" i="4"/>
  <c r="O185" i="4"/>
  <c r="L185" i="4"/>
  <c r="I185" i="4"/>
  <c r="I184" i="4" s="1"/>
  <c r="F185" i="4"/>
  <c r="F184" i="4" s="1"/>
  <c r="N184" i="4"/>
  <c r="M184" i="4"/>
  <c r="K184" i="4"/>
  <c r="J184" i="4"/>
  <c r="H184" i="4"/>
  <c r="G184" i="4"/>
  <c r="E184" i="4"/>
  <c r="D184" i="4"/>
  <c r="O183" i="4"/>
  <c r="L183" i="4"/>
  <c r="I183" i="4"/>
  <c r="F183" i="4"/>
  <c r="O182" i="4"/>
  <c r="L182" i="4"/>
  <c r="I182" i="4"/>
  <c r="F182" i="4"/>
  <c r="O181" i="4"/>
  <c r="L181" i="4"/>
  <c r="I181" i="4"/>
  <c r="F181" i="4"/>
  <c r="O180" i="4"/>
  <c r="L180" i="4"/>
  <c r="I180" i="4"/>
  <c r="F180" i="4"/>
  <c r="N179" i="4"/>
  <c r="M179" i="4"/>
  <c r="K179" i="4"/>
  <c r="J179" i="4"/>
  <c r="H179" i="4"/>
  <c r="G179" i="4"/>
  <c r="E179" i="4"/>
  <c r="D179" i="4"/>
  <c r="O178" i="4"/>
  <c r="L178" i="4"/>
  <c r="I178" i="4"/>
  <c r="F178" i="4"/>
  <c r="O177" i="4"/>
  <c r="L177" i="4"/>
  <c r="I177" i="4"/>
  <c r="F177" i="4"/>
  <c r="O176" i="4"/>
  <c r="L176" i="4"/>
  <c r="I176" i="4"/>
  <c r="I175" i="4" s="1"/>
  <c r="F176" i="4"/>
  <c r="N175" i="4"/>
  <c r="M175" i="4"/>
  <c r="K175" i="4"/>
  <c r="K174" i="4" s="1"/>
  <c r="J175" i="4"/>
  <c r="J174" i="4" s="1"/>
  <c r="J173" i="4" s="1"/>
  <c r="H175" i="4"/>
  <c r="G175" i="4"/>
  <c r="G174" i="4" s="1"/>
  <c r="G173" i="4" s="1"/>
  <c r="E175" i="4"/>
  <c r="E174" i="4" s="1"/>
  <c r="D175" i="4"/>
  <c r="D174" i="4" s="1"/>
  <c r="D173" i="4" s="1"/>
  <c r="O172" i="4"/>
  <c r="L172" i="4"/>
  <c r="I172" i="4"/>
  <c r="F172" i="4"/>
  <c r="O171" i="4"/>
  <c r="L171" i="4"/>
  <c r="I171" i="4"/>
  <c r="F171" i="4"/>
  <c r="O170" i="4"/>
  <c r="L170" i="4"/>
  <c r="I170" i="4"/>
  <c r="F170" i="4"/>
  <c r="O169" i="4"/>
  <c r="L169" i="4"/>
  <c r="I169" i="4"/>
  <c r="F169" i="4"/>
  <c r="O168" i="4"/>
  <c r="L168" i="4"/>
  <c r="I168" i="4"/>
  <c r="F168" i="4"/>
  <c r="O167" i="4"/>
  <c r="L167" i="4"/>
  <c r="I167" i="4"/>
  <c r="I166" i="4" s="1"/>
  <c r="F167" i="4"/>
  <c r="F166" i="4" s="1"/>
  <c r="F165" i="4" s="1"/>
  <c r="N166" i="4"/>
  <c r="N165" i="4" s="1"/>
  <c r="M166" i="4"/>
  <c r="M165" i="4" s="1"/>
  <c r="K166" i="4"/>
  <c r="K165" i="4" s="1"/>
  <c r="J166" i="4"/>
  <c r="J165" i="4" s="1"/>
  <c r="H166" i="4"/>
  <c r="H165" i="4" s="1"/>
  <c r="G166" i="4"/>
  <c r="G165" i="4" s="1"/>
  <c r="E166" i="4"/>
  <c r="E165" i="4" s="1"/>
  <c r="D166" i="4"/>
  <c r="D165" i="4" s="1"/>
  <c r="O164" i="4"/>
  <c r="L164" i="4"/>
  <c r="I164" i="4"/>
  <c r="F164" i="4"/>
  <c r="O163" i="4"/>
  <c r="L163" i="4"/>
  <c r="I163" i="4"/>
  <c r="F163" i="4"/>
  <c r="O162" i="4"/>
  <c r="L162" i="4"/>
  <c r="I162" i="4"/>
  <c r="F162" i="4"/>
  <c r="O161" i="4"/>
  <c r="O160" i="4" s="1"/>
  <c r="L161" i="4"/>
  <c r="I161" i="4"/>
  <c r="I160" i="4" s="1"/>
  <c r="F161" i="4"/>
  <c r="F160" i="4" s="1"/>
  <c r="N160" i="4"/>
  <c r="M160" i="4"/>
  <c r="K160" i="4"/>
  <c r="J160" i="4"/>
  <c r="H160" i="4"/>
  <c r="G160" i="4"/>
  <c r="E160" i="4"/>
  <c r="D160" i="4"/>
  <c r="O159" i="4"/>
  <c r="L159" i="4"/>
  <c r="I159" i="4"/>
  <c r="F159" i="4"/>
  <c r="O158" i="4"/>
  <c r="L158" i="4"/>
  <c r="I158" i="4"/>
  <c r="F158" i="4"/>
  <c r="O157" i="4"/>
  <c r="L157" i="4"/>
  <c r="I157" i="4"/>
  <c r="F157" i="4"/>
  <c r="O156" i="4"/>
  <c r="L156" i="4"/>
  <c r="I156" i="4"/>
  <c r="F156" i="4"/>
  <c r="O155" i="4"/>
  <c r="L155" i="4"/>
  <c r="I155" i="4"/>
  <c r="F155" i="4"/>
  <c r="O154" i="4"/>
  <c r="L154" i="4"/>
  <c r="I154" i="4"/>
  <c r="F154" i="4"/>
  <c r="O153" i="4"/>
  <c r="L153" i="4"/>
  <c r="I153" i="4"/>
  <c r="F153" i="4"/>
  <c r="O152" i="4"/>
  <c r="L152" i="4"/>
  <c r="I152" i="4"/>
  <c r="F152" i="4"/>
  <c r="N151" i="4"/>
  <c r="M151" i="4"/>
  <c r="K151" i="4"/>
  <c r="J151" i="4"/>
  <c r="H151" i="4"/>
  <c r="G151" i="4"/>
  <c r="E151" i="4"/>
  <c r="D151" i="4"/>
  <c r="O150" i="4"/>
  <c r="L150" i="4"/>
  <c r="I150" i="4"/>
  <c r="F150" i="4"/>
  <c r="O149" i="4"/>
  <c r="L149" i="4"/>
  <c r="I149" i="4"/>
  <c r="F149" i="4"/>
  <c r="O148" i="4"/>
  <c r="L148" i="4"/>
  <c r="I148" i="4"/>
  <c r="F148" i="4"/>
  <c r="O147" i="4"/>
  <c r="L147" i="4"/>
  <c r="I147" i="4"/>
  <c r="F147" i="4"/>
  <c r="O146" i="4"/>
  <c r="L146" i="4"/>
  <c r="I146" i="4"/>
  <c r="F146" i="4"/>
  <c r="O145" i="4"/>
  <c r="L145" i="4"/>
  <c r="I145" i="4"/>
  <c r="F145" i="4"/>
  <c r="N144" i="4"/>
  <c r="M144" i="4"/>
  <c r="K144" i="4"/>
  <c r="J144" i="4"/>
  <c r="H144" i="4"/>
  <c r="G144" i="4"/>
  <c r="E144" i="4"/>
  <c r="D144" i="4"/>
  <c r="O143" i="4"/>
  <c r="L143" i="4"/>
  <c r="I143" i="4"/>
  <c r="F143" i="4"/>
  <c r="O142" i="4"/>
  <c r="O141" i="4" s="1"/>
  <c r="L142" i="4"/>
  <c r="I142" i="4"/>
  <c r="I141" i="4" s="1"/>
  <c r="F142" i="4"/>
  <c r="F141" i="4" s="1"/>
  <c r="N141" i="4"/>
  <c r="M141" i="4"/>
  <c r="K141" i="4"/>
  <c r="J141" i="4"/>
  <c r="H141" i="4"/>
  <c r="G141" i="4"/>
  <c r="E141" i="4"/>
  <c r="D141" i="4"/>
  <c r="O140" i="4"/>
  <c r="L140" i="4"/>
  <c r="I140" i="4"/>
  <c r="F140" i="4"/>
  <c r="O139" i="4"/>
  <c r="L139" i="4"/>
  <c r="I139" i="4"/>
  <c r="F139" i="4"/>
  <c r="O138" i="4"/>
  <c r="L138" i="4"/>
  <c r="I138" i="4"/>
  <c r="F138" i="4"/>
  <c r="O137" i="4"/>
  <c r="O136" i="4" s="1"/>
  <c r="L137" i="4"/>
  <c r="I137" i="4"/>
  <c r="F137" i="4"/>
  <c r="F136" i="4" s="1"/>
  <c r="N136" i="4"/>
  <c r="M136" i="4"/>
  <c r="K136" i="4"/>
  <c r="J136" i="4"/>
  <c r="H136" i="4"/>
  <c r="G136" i="4"/>
  <c r="E136" i="4"/>
  <c r="D136" i="4"/>
  <c r="O135" i="4"/>
  <c r="L135" i="4"/>
  <c r="I135" i="4"/>
  <c r="F135" i="4"/>
  <c r="O134" i="4"/>
  <c r="L134" i="4"/>
  <c r="I134" i="4"/>
  <c r="F134" i="4"/>
  <c r="O133" i="4"/>
  <c r="L133" i="4"/>
  <c r="I133" i="4"/>
  <c r="F133" i="4"/>
  <c r="O132" i="4"/>
  <c r="L132" i="4"/>
  <c r="I132" i="4"/>
  <c r="F132" i="4"/>
  <c r="N131" i="4"/>
  <c r="M131" i="4"/>
  <c r="K131" i="4"/>
  <c r="J131" i="4"/>
  <c r="H131" i="4"/>
  <c r="G131" i="4"/>
  <c r="E131" i="4"/>
  <c r="D131" i="4"/>
  <c r="O129" i="4"/>
  <c r="O128" i="4" s="1"/>
  <c r="L129" i="4"/>
  <c r="L128" i="4" s="1"/>
  <c r="I129" i="4"/>
  <c r="I128" i="4" s="1"/>
  <c r="F129" i="4"/>
  <c r="F128" i="4" s="1"/>
  <c r="N128" i="4"/>
  <c r="M128" i="4"/>
  <c r="K128" i="4"/>
  <c r="J128" i="4"/>
  <c r="H128" i="4"/>
  <c r="G128" i="4"/>
  <c r="E128" i="4"/>
  <c r="D128" i="4"/>
  <c r="O127" i="4"/>
  <c r="L127" i="4"/>
  <c r="I127" i="4"/>
  <c r="F127" i="4"/>
  <c r="O126" i="4"/>
  <c r="L126" i="4"/>
  <c r="I126" i="4"/>
  <c r="F126" i="4"/>
  <c r="O125" i="4"/>
  <c r="L125" i="4"/>
  <c r="I125" i="4"/>
  <c r="F125" i="4"/>
  <c r="O124" i="4"/>
  <c r="L124" i="4"/>
  <c r="I124" i="4"/>
  <c r="F124" i="4"/>
  <c r="O123" i="4"/>
  <c r="L123" i="4"/>
  <c r="L122" i="4" s="1"/>
  <c r="I123" i="4"/>
  <c r="F123" i="4"/>
  <c r="N122" i="4"/>
  <c r="M122" i="4"/>
  <c r="K122" i="4"/>
  <c r="J122" i="4"/>
  <c r="H122" i="4"/>
  <c r="G122" i="4"/>
  <c r="E122" i="4"/>
  <c r="D122" i="4"/>
  <c r="O121" i="4"/>
  <c r="L121" i="4"/>
  <c r="I121" i="4"/>
  <c r="F121" i="4"/>
  <c r="O120" i="4"/>
  <c r="L120" i="4"/>
  <c r="I120" i="4"/>
  <c r="F120" i="4"/>
  <c r="O119" i="4"/>
  <c r="L119" i="4"/>
  <c r="I119" i="4"/>
  <c r="F119" i="4"/>
  <c r="O118" i="4"/>
  <c r="L118" i="4"/>
  <c r="I118" i="4"/>
  <c r="F118" i="4"/>
  <c r="O117" i="4"/>
  <c r="O116" i="4" s="1"/>
  <c r="L117" i="4"/>
  <c r="I117" i="4"/>
  <c r="F117" i="4"/>
  <c r="F116" i="4" s="1"/>
  <c r="N116" i="4"/>
  <c r="M116" i="4"/>
  <c r="K116" i="4"/>
  <c r="J116" i="4"/>
  <c r="H116" i="4"/>
  <c r="G116" i="4"/>
  <c r="E116" i="4"/>
  <c r="D116" i="4"/>
  <c r="O115" i="4"/>
  <c r="L115" i="4"/>
  <c r="I115" i="4"/>
  <c r="F115" i="4"/>
  <c r="O114" i="4"/>
  <c r="L114" i="4"/>
  <c r="I114" i="4"/>
  <c r="F114" i="4"/>
  <c r="O113" i="4"/>
  <c r="O112" i="4" s="1"/>
  <c r="L113" i="4"/>
  <c r="I113" i="4"/>
  <c r="F113" i="4"/>
  <c r="F112" i="4" s="1"/>
  <c r="N112" i="4"/>
  <c r="M112" i="4"/>
  <c r="K112" i="4"/>
  <c r="J112" i="4"/>
  <c r="H112" i="4"/>
  <c r="G112" i="4"/>
  <c r="E112" i="4"/>
  <c r="D112" i="4"/>
  <c r="O111" i="4"/>
  <c r="L111" i="4"/>
  <c r="I111" i="4"/>
  <c r="F111" i="4"/>
  <c r="O110" i="4"/>
  <c r="L110" i="4"/>
  <c r="I110" i="4"/>
  <c r="F110" i="4"/>
  <c r="O109" i="4"/>
  <c r="L109" i="4"/>
  <c r="I109" i="4"/>
  <c r="F109" i="4"/>
  <c r="O108" i="4"/>
  <c r="L108" i="4"/>
  <c r="I108" i="4"/>
  <c r="F108" i="4"/>
  <c r="O107" i="4"/>
  <c r="L107" i="4"/>
  <c r="I107" i="4"/>
  <c r="F107" i="4"/>
  <c r="O106" i="4"/>
  <c r="L106" i="4"/>
  <c r="I106" i="4"/>
  <c r="F106" i="4"/>
  <c r="O105" i="4"/>
  <c r="L105" i="4"/>
  <c r="I105" i="4"/>
  <c r="F105" i="4"/>
  <c r="O104" i="4"/>
  <c r="L104" i="4"/>
  <c r="I104" i="4"/>
  <c r="I103" i="4" s="1"/>
  <c r="F104" i="4"/>
  <c r="N103" i="4"/>
  <c r="M103" i="4"/>
  <c r="K103" i="4"/>
  <c r="J103" i="4"/>
  <c r="H103" i="4"/>
  <c r="G103" i="4"/>
  <c r="E103" i="4"/>
  <c r="D103" i="4"/>
  <c r="O102" i="4"/>
  <c r="L102" i="4"/>
  <c r="I102" i="4"/>
  <c r="F102" i="4"/>
  <c r="O101" i="4"/>
  <c r="L101" i="4"/>
  <c r="I101" i="4"/>
  <c r="F101" i="4"/>
  <c r="O100" i="4"/>
  <c r="L100" i="4"/>
  <c r="I100" i="4"/>
  <c r="F100" i="4"/>
  <c r="O99" i="4"/>
  <c r="L99" i="4"/>
  <c r="I99" i="4"/>
  <c r="F99" i="4"/>
  <c r="O98" i="4"/>
  <c r="L98" i="4"/>
  <c r="I98" i="4"/>
  <c r="F98" i="4"/>
  <c r="O97" i="4"/>
  <c r="L97" i="4"/>
  <c r="I97" i="4"/>
  <c r="F97" i="4"/>
  <c r="O96" i="4"/>
  <c r="L96" i="4"/>
  <c r="I96" i="4"/>
  <c r="F96" i="4"/>
  <c r="N95" i="4"/>
  <c r="M95" i="4"/>
  <c r="K95" i="4"/>
  <c r="J95" i="4"/>
  <c r="H95" i="4"/>
  <c r="G95" i="4"/>
  <c r="E95" i="4"/>
  <c r="D95" i="4"/>
  <c r="O94" i="4"/>
  <c r="L94" i="4"/>
  <c r="I94" i="4"/>
  <c r="F94" i="4"/>
  <c r="O93" i="4"/>
  <c r="L93" i="4"/>
  <c r="I93" i="4"/>
  <c r="F93" i="4"/>
  <c r="O92" i="4"/>
  <c r="L92" i="4"/>
  <c r="I92" i="4"/>
  <c r="F92" i="4"/>
  <c r="O91" i="4"/>
  <c r="L91" i="4"/>
  <c r="I91" i="4"/>
  <c r="F91" i="4"/>
  <c r="O90" i="4"/>
  <c r="O89" i="4" s="1"/>
  <c r="L90" i="4"/>
  <c r="I90" i="4"/>
  <c r="F90" i="4"/>
  <c r="N89" i="4"/>
  <c r="M89" i="4"/>
  <c r="K89" i="4"/>
  <c r="J89" i="4"/>
  <c r="H89" i="4"/>
  <c r="G89" i="4"/>
  <c r="E89" i="4"/>
  <c r="D89" i="4"/>
  <c r="O88" i="4"/>
  <c r="L88" i="4"/>
  <c r="I88" i="4"/>
  <c r="F88" i="4"/>
  <c r="O87" i="4"/>
  <c r="L87" i="4"/>
  <c r="I87" i="4"/>
  <c r="F87" i="4"/>
  <c r="O86" i="4"/>
  <c r="L86" i="4"/>
  <c r="I86" i="4"/>
  <c r="F86" i="4"/>
  <c r="O85" i="4"/>
  <c r="L85" i="4"/>
  <c r="I85" i="4"/>
  <c r="I84" i="4" s="1"/>
  <c r="F85" i="4"/>
  <c r="N84" i="4"/>
  <c r="M84" i="4"/>
  <c r="K84" i="4"/>
  <c r="J84" i="4"/>
  <c r="H84" i="4"/>
  <c r="G84" i="4"/>
  <c r="E84" i="4"/>
  <c r="D84" i="4"/>
  <c r="O82" i="4"/>
  <c r="L82" i="4"/>
  <c r="I82" i="4"/>
  <c r="F82" i="4"/>
  <c r="O81" i="4"/>
  <c r="O80" i="4" s="1"/>
  <c r="L81" i="4"/>
  <c r="I81" i="4"/>
  <c r="I80" i="4" s="1"/>
  <c r="F81" i="4"/>
  <c r="F80" i="4" s="1"/>
  <c r="N80" i="4"/>
  <c r="M80" i="4"/>
  <c r="K80" i="4"/>
  <c r="J80" i="4"/>
  <c r="H80" i="4"/>
  <c r="G80" i="4"/>
  <c r="E80" i="4"/>
  <c r="D80" i="4"/>
  <c r="O79" i="4"/>
  <c r="L79" i="4"/>
  <c r="I79" i="4"/>
  <c r="F79" i="4"/>
  <c r="O78" i="4"/>
  <c r="L78" i="4"/>
  <c r="I78" i="4"/>
  <c r="I77" i="4" s="1"/>
  <c r="F78" i="4"/>
  <c r="O77" i="4"/>
  <c r="N77" i="4"/>
  <c r="M77" i="4"/>
  <c r="K77" i="4"/>
  <c r="J77" i="4"/>
  <c r="H77" i="4"/>
  <c r="G77" i="4"/>
  <c r="F77" i="4"/>
  <c r="E77" i="4"/>
  <c r="D77" i="4"/>
  <c r="O74" i="4"/>
  <c r="L74" i="4"/>
  <c r="I74" i="4"/>
  <c r="F74" i="4"/>
  <c r="O73" i="4"/>
  <c r="L73" i="4"/>
  <c r="I73" i="4"/>
  <c r="F73" i="4"/>
  <c r="O72" i="4"/>
  <c r="L72" i="4"/>
  <c r="I72" i="4"/>
  <c r="F72" i="4"/>
  <c r="O71" i="4"/>
  <c r="L71" i="4"/>
  <c r="I71" i="4"/>
  <c r="F71" i="4"/>
  <c r="O70" i="4"/>
  <c r="L70" i="4"/>
  <c r="I70" i="4"/>
  <c r="F70" i="4"/>
  <c r="F69" i="4" s="1"/>
  <c r="N69" i="4"/>
  <c r="N67" i="4" s="1"/>
  <c r="M69" i="4"/>
  <c r="M67" i="4" s="1"/>
  <c r="K69" i="4"/>
  <c r="K67" i="4" s="1"/>
  <c r="J69" i="4"/>
  <c r="J67" i="4" s="1"/>
  <c r="H69" i="4"/>
  <c r="H67" i="4" s="1"/>
  <c r="G69" i="4"/>
  <c r="G67" i="4" s="1"/>
  <c r="E69" i="4"/>
  <c r="E67" i="4" s="1"/>
  <c r="D69" i="4"/>
  <c r="D67" i="4" s="1"/>
  <c r="O68" i="4"/>
  <c r="L68" i="4"/>
  <c r="I68" i="4"/>
  <c r="F68" i="4"/>
  <c r="O66" i="4"/>
  <c r="L66" i="4"/>
  <c r="I66" i="4"/>
  <c r="F66" i="4"/>
  <c r="O65" i="4"/>
  <c r="L65" i="4"/>
  <c r="I65" i="4"/>
  <c r="F65" i="4"/>
  <c r="O64" i="4"/>
  <c r="L64" i="4"/>
  <c r="I64" i="4"/>
  <c r="F64" i="4"/>
  <c r="O63" i="4"/>
  <c r="L63" i="4"/>
  <c r="I63" i="4"/>
  <c r="F63" i="4"/>
  <c r="O62" i="4"/>
  <c r="L62" i="4"/>
  <c r="I62" i="4"/>
  <c r="F62" i="4"/>
  <c r="O61" i="4"/>
  <c r="L61" i="4"/>
  <c r="I61" i="4"/>
  <c r="F61" i="4"/>
  <c r="O60" i="4"/>
  <c r="L60" i="4"/>
  <c r="I60" i="4"/>
  <c r="F60" i="4"/>
  <c r="O59" i="4"/>
  <c r="L59" i="4"/>
  <c r="I59" i="4"/>
  <c r="I58" i="4" s="1"/>
  <c r="F59" i="4"/>
  <c r="N58" i="4"/>
  <c r="M58" i="4"/>
  <c r="K58" i="4"/>
  <c r="J58" i="4"/>
  <c r="H58" i="4"/>
  <c r="G58" i="4"/>
  <c r="E58" i="4"/>
  <c r="D58" i="4"/>
  <c r="O57" i="4"/>
  <c r="L57" i="4"/>
  <c r="I57" i="4"/>
  <c r="F57" i="4"/>
  <c r="O56" i="4"/>
  <c r="O55" i="4" s="1"/>
  <c r="L56" i="4"/>
  <c r="L55" i="4" s="1"/>
  <c r="I56" i="4"/>
  <c r="I55" i="4" s="1"/>
  <c r="F56" i="4"/>
  <c r="F55" i="4" s="1"/>
  <c r="N55" i="4"/>
  <c r="N54" i="4" s="1"/>
  <c r="M55" i="4"/>
  <c r="M54" i="4" s="1"/>
  <c r="K55" i="4"/>
  <c r="J55" i="4"/>
  <c r="J54" i="4" s="1"/>
  <c r="H55" i="4"/>
  <c r="G55" i="4"/>
  <c r="E55" i="4"/>
  <c r="D55" i="4"/>
  <c r="D54" i="4" s="1"/>
  <c r="O47" i="4"/>
  <c r="C47" i="4" s="1"/>
  <c r="O46" i="4"/>
  <c r="C46" i="4" s="1"/>
  <c r="N45" i="4"/>
  <c r="M45" i="4"/>
  <c r="L44" i="4"/>
  <c r="L43" i="4" s="1"/>
  <c r="I44" i="4"/>
  <c r="I43" i="4" s="1"/>
  <c r="F44" i="4"/>
  <c r="F43" i="4" s="1"/>
  <c r="K43" i="4"/>
  <c r="J43" i="4"/>
  <c r="H43" i="4"/>
  <c r="G43" i="4"/>
  <c r="E43" i="4"/>
  <c r="D43" i="4"/>
  <c r="F42" i="4"/>
  <c r="C42" i="4" s="1"/>
  <c r="E41" i="4"/>
  <c r="D41" i="4"/>
  <c r="L40" i="4"/>
  <c r="C40" i="4" s="1"/>
  <c r="L39" i="4"/>
  <c r="C39" i="4" s="1"/>
  <c r="L38" i="4"/>
  <c r="C38" i="4" s="1"/>
  <c r="L37" i="4"/>
  <c r="C37" i="4" s="1"/>
  <c r="K36" i="4"/>
  <c r="J36" i="4"/>
  <c r="L35" i="4"/>
  <c r="C35" i="4" s="1"/>
  <c r="L34" i="4"/>
  <c r="K33" i="4"/>
  <c r="J33" i="4"/>
  <c r="L32" i="4"/>
  <c r="K31" i="4"/>
  <c r="J31" i="4"/>
  <c r="L30" i="4"/>
  <c r="C30" i="4" s="1"/>
  <c r="L29" i="4"/>
  <c r="C29" i="4" s="1"/>
  <c r="L28" i="4"/>
  <c r="C28" i="4" s="1"/>
  <c r="K27" i="4"/>
  <c r="J27" i="4"/>
  <c r="F25" i="4"/>
  <c r="C25" i="4" s="1"/>
  <c r="I24" i="4"/>
  <c r="F24" i="4"/>
  <c r="O23" i="4"/>
  <c r="L23" i="4"/>
  <c r="I23" i="4"/>
  <c r="F23" i="4"/>
  <c r="O22" i="4"/>
  <c r="O21" i="4" s="1"/>
  <c r="L22" i="4"/>
  <c r="L21" i="4" s="1"/>
  <c r="I22" i="4"/>
  <c r="F22" i="4"/>
  <c r="N21" i="4"/>
  <c r="M21" i="4"/>
  <c r="K21" i="4"/>
  <c r="J21" i="4"/>
  <c r="H21" i="4"/>
  <c r="H292" i="4" s="1"/>
  <c r="G21" i="4"/>
  <c r="E21" i="4"/>
  <c r="D21" i="4"/>
  <c r="G50" i="8" l="1"/>
  <c r="O51" i="8"/>
  <c r="O290" i="8" s="1"/>
  <c r="L84" i="4"/>
  <c r="L77" i="4"/>
  <c r="N76" i="5"/>
  <c r="N292" i="5"/>
  <c r="N291" i="5" s="1"/>
  <c r="J75" i="6"/>
  <c r="I21" i="4"/>
  <c r="H76" i="5"/>
  <c r="I231" i="6"/>
  <c r="I230" i="6" s="1"/>
  <c r="O20" i="6"/>
  <c r="E75" i="6"/>
  <c r="H291" i="4"/>
  <c r="J26" i="5"/>
  <c r="D76" i="5"/>
  <c r="L231" i="6"/>
  <c r="E50" i="8"/>
  <c r="I50" i="8"/>
  <c r="C75" i="8"/>
  <c r="J290" i="8"/>
  <c r="J50" i="8"/>
  <c r="L289" i="8"/>
  <c r="L52" i="8"/>
  <c r="L51" i="8" s="1"/>
  <c r="C269" i="8"/>
  <c r="F289" i="8"/>
  <c r="O50" i="8"/>
  <c r="H290" i="8"/>
  <c r="H50" i="8"/>
  <c r="F194" i="8"/>
  <c r="C194" i="8" s="1"/>
  <c r="C195" i="8"/>
  <c r="F52" i="8"/>
  <c r="C53" i="8"/>
  <c r="N174" i="5"/>
  <c r="N173" i="5" s="1"/>
  <c r="H187" i="5"/>
  <c r="O130" i="6"/>
  <c r="C276" i="6"/>
  <c r="O259" i="6"/>
  <c r="K75" i="6"/>
  <c r="K52" i="6" s="1"/>
  <c r="L292" i="4"/>
  <c r="I20" i="5"/>
  <c r="I184" i="5"/>
  <c r="C184" i="5" s="1"/>
  <c r="E270" i="5"/>
  <c r="E269" i="5" s="1"/>
  <c r="G292" i="5"/>
  <c r="G291" i="5" s="1"/>
  <c r="M292" i="5"/>
  <c r="M291" i="5" s="1"/>
  <c r="E54" i="5"/>
  <c r="E53" i="5" s="1"/>
  <c r="J53" i="5"/>
  <c r="M230" i="6"/>
  <c r="L173" i="6"/>
  <c r="H75" i="6"/>
  <c r="H52" i="6" s="1"/>
  <c r="C179" i="6"/>
  <c r="K230" i="6"/>
  <c r="C246" i="6"/>
  <c r="L130" i="6"/>
  <c r="O54" i="6"/>
  <c r="O53" i="6" s="1"/>
  <c r="H194" i="6"/>
  <c r="G75" i="6"/>
  <c r="G289" i="6" s="1"/>
  <c r="C188" i="6"/>
  <c r="I204" i="6"/>
  <c r="I195" i="6" s="1"/>
  <c r="J194" i="6"/>
  <c r="O231" i="6"/>
  <c r="O230" i="6" s="1"/>
  <c r="D75" i="6"/>
  <c r="N75" i="6"/>
  <c r="N289" i="6" s="1"/>
  <c r="E230" i="6"/>
  <c r="E194" i="6" s="1"/>
  <c r="D230" i="6"/>
  <c r="D194" i="6" s="1"/>
  <c r="C160" i="6"/>
  <c r="J289" i="6"/>
  <c r="N194" i="6"/>
  <c r="C293" i="6"/>
  <c r="C264" i="6"/>
  <c r="C95" i="6"/>
  <c r="C116" i="6"/>
  <c r="C69" i="6"/>
  <c r="C58" i="6"/>
  <c r="L53" i="6"/>
  <c r="M75" i="6"/>
  <c r="M52" i="6" s="1"/>
  <c r="J52" i="6"/>
  <c r="O83" i="6"/>
  <c r="E52" i="6"/>
  <c r="O174" i="6"/>
  <c r="O173" i="6" s="1"/>
  <c r="C103" i="6"/>
  <c r="C144" i="6"/>
  <c r="C122" i="6"/>
  <c r="L195" i="6"/>
  <c r="L83" i="6"/>
  <c r="D52" i="6"/>
  <c r="L259" i="6"/>
  <c r="L230" i="6" s="1"/>
  <c r="G194" i="6"/>
  <c r="C238" i="6"/>
  <c r="O204" i="6"/>
  <c r="O195" i="6" s="1"/>
  <c r="C260" i="6"/>
  <c r="F259" i="6"/>
  <c r="C198" i="6"/>
  <c r="C131" i="6"/>
  <c r="F130" i="6"/>
  <c r="C205" i="6"/>
  <c r="F204" i="6"/>
  <c r="C151" i="6"/>
  <c r="C192" i="6"/>
  <c r="F191" i="6"/>
  <c r="F291" i="6"/>
  <c r="C196" i="6"/>
  <c r="F270" i="6"/>
  <c r="C272" i="6"/>
  <c r="C252" i="6"/>
  <c r="F251" i="6"/>
  <c r="C251" i="6" s="1"/>
  <c r="I83" i="6"/>
  <c r="C89" i="6"/>
  <c r="F83" i="6"/>
  <c r="C55" i="6"/>
  <c r="F54" i="6"/>
  <c r="I292" i="6"/>
  <c r="C21" i="6"/>
  <c r="I20" i="6"/>
  <c r="C76" i="6"/>
  <c r="F165" i="6"/>
  <c r="C165" i="6" s="1"/>
  <c r="C166" i="6"/>
  <c r="C216" i="6"/>
  <c r="C284" i="6"/>
  <c r="F283" i="6"/>
  <c r="C283" i="6" s="1"/>
  <c r="F231" i="6"/>
  <c r="I130" i="6"/>
  <c r="C80" i="6"/>
  <c r="C31" i="6"/>
  <c r="L26" i="6"/>
  <c r="C84" i="6"/>
  <c r="C175" i="6"/>
  <c r="F174" i="6"/>
  <c r="C77" i="6"/>
  <c r="I67" i="6"/>
  <c r="C67" i="6" s="1"/>
  <c r="H187" i="4"/>
  <c r="N187" i="4"/>
  <c r="C265" i="4"/>
  <c r="L264" i="4"/>
  <c r="D292" i="4"/>
  <c r="D291" i="4" s="1"/>
  <c r="O260" i="4"/>
  <c r="O259" i="4" s="1"/>
  <c r="E292" i="4"/>
  <c r="E291" i="4" s="1"/>
  <c r="K292" i="4"/>
  <c r="K291" i="4" s="1"/>
  <c r="N20" i="4"/>
  <c r="D187" i="4"/>
  <c r="J76" i="5"/>
  <c r="M20" i="5"/>
  <c r="D20" i="5"/>
  <c r="C24" i="5"/>
  <c r="M173" i="5"/>
  <c r="J270" i="5"/>
  <c r="J269" i="5" s="1"/>
  <c r="N270" i="5"/>
  <c r="N269" i="5" s="1"/>
  <c r="C156" i="5"/>
  <c r="H54" i="5"/>
  <c r="H53" i="5" s="1"/>
  <c r="G76" i="5"/>
  <c r="C111" i="5"/>
  <c r="C193" i="5"/>
  <c r="H231" i="5"/>
  <c r="K26" i="4"/>
  <c r="F41" i="4"/>
  <c r="C41" i="4" s="1"/>
  <c r="C120" i="5"/>
  <c r="C128" i="5"/>
  <c r="C213" i="5"/>
  <c r="C223" i="5"/>
  <c r="C261" i="5"/>
  <c r="K259" i="5"/>
  <c r="G270" i="5"/>
  <c r="C301" i="5"/>
  <c r="I292" i="4"/>
  <c r="J83" i="4"/>
  <c r="E292" i="5"/>
  <c r="E291" i="5" s="1"/>
  <c r="C164" i="5"/>
  <c r="G195" i="5"/>
  <c r="D231" i="5"/>
  <c r="C233" i="5"/>
  <c r="M231" i="5"/>
  <c r="M230" i="5" s="1"/>
  <c r="C257" i="5"/>
  <c r="G292" i="4"/>
  <c r="G291" i="4" s="1"/>
  <c r="J292" i="5"/>
  <c r="J291" i="5" s="1"/>
  <c r="D54" i="5"/>
  <c r="D53" i="5" s="1"/>
  <c r="C73" i="5"/>
  <c r="C81" i="5"/>
  <c r="H83" i="5"/>
  <c r="N83" i="5"/>
  <c r="C143" i="5"/>
  <c r="C152" i="5"/>
  <c r="C153" i="5"/>
  <c r="C155" i="5"/>
  <c r="C172" i="5"/>
  <c r="C197" i="5"/>
  <c r="O205" i="5"/>
  <c r="D259" i="5"/>
  <c r="C271" i="5"/>
  <c r="D270" i="5"/>
  <c r="D269" i="5" s="1"/>
  <c r="I122" i="5"/>
  <c r="F80" i="5"/>
  <c r="C106" i="5"/>
  <c r="C107" i="5"/>
  <c r="C110" i="5"/>
  <c r="O112" i="5"/>
  <c r="D130" i="5"/>
  <c r="C140" i="5"/>
  <c r="C148" i="5"/>
  <c r="C168" i="5"/>
  <c r="C171" i="5"/>
  <c r="C176" i="5"/>
  <c r="G187" i="5"/>
  <c r="M187" i="5"/>
  <c r="I187" i="5"/>
  <c r="C201" i="5"/>
  <c r="O235" i="5"/>
  <c r="C253" i="5"/>
  <c r="C265" i="5"/>
  <c r="C277" i="5"/>
  <c r="C278" i="5"/>
  <c r="C297" i="5"/>
  <c r="K292" i="5"/>
  <c r="K291" i="5" s="1"/>
  <c r="C65" i="5"/>
  <c r="C66" i="5"/>
  <c r="C72" i="5"/>
  <c r="O69" i="5"/>
  <c r="O67" i="5" s="1"/>
  <c r="O53" i="5" s="1"/>
  <c r="C99" i="5"/>
  <c r="C102" i="5"/>
  <c r="C115" i="5"/>
  <c r="O116" i="5"/>
  <c r="E130" i="5"/>
  <c r="C132" i="5"/>
  <c r="L141" i="5"/>
  <c r="M130" i="5"/>
  <c r="E173" i="5"/>
  <c r="C180" i="5"/>
  <c r="C181" i="5"/>
  <c r="C182" i="5"/>
  <c r="C183" i="5"/>
  <c r="D187" i="5"/>
  <c r="C203" i="5"/>
  <c r="C209" i="5"/>
  <c r="C212" i="5"/>
  <c r="H204" i="5"/>
  <c r="H195" i="5" s="1"/>
  <c r="N204" i="5"/>
  <c r="N195" i="5" s="1"/>
  <c r="C229" i="5"/>
  <c r="C237" i="5"/>
  <c r="O246" i="5"/>
  <c r="E259" i="5"/>
  <c r="K270" i="5"/>
  <c r="K269" i="5" s="1"/>
  <c r="C273" i="5"/>
  <c r="C275" i="5"/>
  <c r="M270" i="5"/>
  <c r="M269" i="5" s="1"/>
  <c r="F41" i="5"/>
  <c r="C41" i="5" s="1"/>
  <c r="C59" i="5"/>
  <c r="C61" i="5"/>
  <c r="C63" i="5"/>
  <c r="E76" i="5"/>
  <c r="L84" i="5"/>
  <c r="G83" i="5"/>
  <c r="I116" i="5"/>
  <c r="C124" i="5"/>
  <c r="O144" i="5"/>
  <c r="C160" i="5"/>
  <c r="C161" i="5"/>
  <c r="C163" i="5"/>
  <c r="L175" i="5"/>
  <c r="L174" i="5" s="1"/>
  <c r="L173" i="5" s="1"/>
  <c r="K204" i="5"/>
  <c r="K195" i="5" s="1"/>
  <c r="C217" i="5"/>
  <c r="C221" i="5"/>
  <c r="C225" i="5"/>
  <c r="C226" i="5"/>
  <c r="E231" i="5"/>
  <c r="E230" i="5" s="1"/>
  <c r="C241" i="5"/>
  <c r="C245" i="5"/>
  <c r="C249" i="5"/>
  <c r="H270" i="5"/>
  <c r="H269" i="5" s="1"/>
  <c r="O293" i="5"/>
  <c r="L196" i="5"/>
  <c r="M204" i="5"/>
  <c r="M195" i="5" s="1"/>
  <c r="N20" i="5"/>
  <c r="C22" i="5"/>
  <c r="C23" i="5"/>
  <c r="L36" i="5"/>
  <c r="C36" i="5" s="1"/>
  <c r="G54" i="5"/>
  <c r="G53" i="5" s="1"/>
  <c r="N54" i="5"/>
  <c r="N53" i="5" s="1"/>
  <c r="L58" i="5"/>
  <c r="L54" i="5" s="1"/>
  <c r="K53" i="5"/>
  <c r="C74" i="5"/>
  <c r="D83" i="5"/>
  <c r="J83" i="5"/>
  <c r="C85" i="5"/>
  <c r="O89" i="5"/>
  <c r="L95" i="5"/>
  <c r="C104" i="5"/>
  <c r="C108" i="5"/>
  <c r="C135" i="5"/>
  <c r="C157" i="5"/>
  <c r="C158" i="5"/>
  <c r="C159" i="5"/>
  <c r="I166" i="5"/>
  <c r="I165" i="5" s="1"/>
  <c r="D174" i="5"/>
  <c r="D173" i="5" s="1"/>
  <c r="J174" i="5"/>
  <c r="J173" i="5" s="1"/>
  <c r="N187" i="5"/>
  <c r="J195" i="5"/>
  <c r="C211" i="5"/>
  <c r="C214" i="5"/>
  <c r="D204" i="5"/>
  <c r="D195" i="5" s="1"/>
  <c r="O216" i="5"/>
  <c r="E204" i="5"/>
  <c r="E195" i="5" s="1"/>
  <c r="L235" i="5"/>
  <c r="C240" i="5"/>
  <c r="O238" i="5"/>
  <c r="I252" i="5"/>
  <c r="I251" i="5" s="1"/>
  <c r="C298" i="5"/>
  <c r="L136" i="5"/>
  <c r="L144" i="5"/>
  <c r="N231" i="5"/>
  <c r="N230" i="5" s="1"/>
  <c r="L238" i="5"/>
  <c r="G20" i="5"/>
  <c r="D292" i="5"/>
  <c r="D291" i="5" s="1"/>
  <c r="M54" i="5"/>
  <c r="M53" i="5" s="1"/>
  <c r="C57" i="5"/>
  <c r="K76" i="5"/>
  <c r="F76" i="5"/>
  <c r="L80" i="5"/>
  <c r="L76" i="5" s="1"/>
  <c r="C92" i="5"/>
  <c r="F95" i="5"/>
  <c r="C98" i="5"/>
  <c r="C145" i="5"/>
  <c r="C146" i="5"/>
  <c r="C147" i="5"/>
  <c r="H130" i="5"/>
  <c r="L166" i="5"/>
  <c r="L165" i="5" s="1"/>
  <c r="C178" i="5"/>
  <c r="E187" i="5"/>
  <c r="J187" i="5"/>
  <c r="F192" i="5"/>
  <c r="F191" i="5" s="1"/>
  <c r="F187" i="5" s="1"/>
  <c r="C200" i="5"/>
  <c r="C215" i="5"/>
  <c r="G231" i="5"/>
  <c r="G230" i="5" s="1"/>
  <c r="K231" i="5"/>
  <c r="C244" i="5"/>
  <c r="F272" i="5"/>
  <c r="C272" i="5" s="1"/>
  <c r="C274" i="5"/>
  <c r="G269" i="5"/>
  <c r="C288" i="5"/>
  <c r="I276" i="5"/>
  <c r="C276" i="5" s="1"/>
  <c r="K26" i="5"/>
  <c r="K20" i="5" s="1"/>
  <c r="F58" i="5"/>
  <c r="C64" i="5"/>
  <c r="M76" i="5"/>
  <c r="C87" i="5"/>
  <c r="K83" i="5"/>
  <c r="E83" i="5"/>
  <c r="F112" i="5"/>
  <c r="C114" i="5"/>
  <c r="C127" i="5"/>
  <c r="J130" i="5"/>
  <c r="N130" i="5"/>
  <c r="O151" i="5"/>
  <c r="L151" i="5"/>
  <c r="G174" i="5"/>
  <c r="G173" i="5" s="1"/>
  <c r="C185" i="5"/>
  <c r="K187" i="5"/>
  <c r="C224" i="5"/>
  <c r="C243" i="5"/>
  <c r="C258" i="5"/>
  <c r="L260" i="5"/>
  <c r="L259" i="5" s="1"/>
  <c r="C266" i="5"/>
  <c r="O270" i="5"/>
  <c r="O269" i="5" s="1"/>
  <c r="C280" i="5"/>
  <c r="C285" i="5"/>
  <c r="C71" i="5"/>
  <c r="I69" i="5"/>
  <c r="I67" i="5" s="1"/>
  <c r="C93" i="5"/>
  <c r="C294" i="5"/>
  <c r="L293" i="5"/>
  <c r="E20" i="5"/>
  <c r="J20" i="5"/>
  <c r="O21" i="5"/>
  <c r="L27" i="5"/>
  <c r="L31" i="5"/>
  <c r="C31" i="5" s="1"/>
  <c r="C56" i="5"/>
  <c r="F55" i="5"/>
  <c r="C60" i="5"/>
  <c r="C68" i="5"/>
  <c r="F67" i="5"/>
  <c r="L69" i="5"/>
  <c r="L67" i="5" s="1"/>
  <c r="O76" i="5"/>
  <c r="C82" i="5"/>
  <c r="C91" i="5"/>
  <c r="I89" i="5"/>
  <c r="C94" i="5"/>
  <c r="F122" i="5"/>
  <c r="C123" i="5"/>
  <c r="F144" i="5"/>
  <c r="O187" i="5"/>
  <c r="C188" i="5"/>
  <c r="C43" i="5"/>
  <c r="H292" i="5"/>
  <c r="H291" i="5" s="1"/>
  <c r="H20" i="5"/>
  <c r="L292" i="5"/>
  <c r="L33" i="5"/>
  <c r="C33" i="5" s="1"/>
  <c r="C44" i="5"/>
  <c r="I58" i="5"/>
  <c r="C58" i="5" s="1"/>
  <c r="C62" i="5"/>
  <c r="C86" i="5"/>
  <c r="C88" i="5"/>
  <c r="F84" i="5"/>
  <c r="L89" i="5"/>
  <c r="I95" i="5"/>
  <c r="C96" i="5"/>
  <c r="C105" i="5"/>
  <c r="F103" i="5"/>
  <c r="O103" i="5"/>
  <c r="C142" i="5"/>
  <c r="F141" i="5"/>
  <c r="C167" i="5"/>
  <c r="F166" i="5"/>
  <c r="F292" i="5"/>
  <c r="F89" i="5"/>
  <c r="O45" i="5"/>
  <c r="C79" i="5"/>
  <c r="I77" i="5"/>
  <c r="C100" i="5"/>
  <c r="C119" i="5"/>
  <c r="F116" i="5"/>
  <c r="C139" i="5"/>
  <c r="F136" i="5"/>
  <c r="C267" i="5"/>
  <c r="I264" i="5"/>
  <c r="L270" i="5"/>
  <c r="C70" i="5"/>
  <c r="C78" i="5"/>
  <c r="C90" i="5"/>
  <c r="I103" i="5"/>
  <c r="C113" i="5"/>
  <c r="L116" i="5"/>
  <c r="C121" i="5"/>
  <c r="C125" i="5"/>
  <c r="C126" i="5"/>
  <c r="C129" i="5"/>
  <c r="K130" i="5"/>
  <c r="I144" i="5"/>
  <c r="I130" i="5" s="1"/>
  <c r="C149" i="5"/>
  <c r="C150" i="5"/>
  <c r="C169" i="5"/>
  <c r="C170" i="5"/>
  <c r="K173" i="5"/>
  <c r="O174" i="5"/>
  <c r="O173" i="5" s="1"/>
  <c r="C189" i="5"/>
  <c r="C190" i="5"/>
  <c r="C101" i="5"/>
  <c r="G130" i="5"/>
  <c r="I173" i="5"/>
  <c r="C177" i="5"/>
  <c r="C254" i="5"/>
  <c r="L252" i="5"/>
  <c r="L251" i="5" s="1"/>
  <c r="C97" i="5"/>
  <c r="L103" i="5"/>
  <c r="C109" i="5"/>
  <c r="C117" i="5"/>
  <c r="C118" i="5"/>
  <c r="O122" i="5"/>
  <c r="C133" i="5"/>
  <c r="C134" i="5"/>
  <c r="F131" i="5"/>
  <c r="C137" i="5"/>
  <c r="C138" i="5"/>
  <c r="O141" i="5"/>
  <c r="C154" i="5"/>
  <c r="C162" i="5"/>
  <c r="O166" i="5"/>
  <c r="O165" i="5" s="1"/>
  <c r="C186" i="5"/>
  <c r="L216" i="5"/>
  <c r="C248" i="5"/>
  <c r="F246" i="5"/>
  <c r="I286" i="5"/>
  <c r="I292" i="5" s="1"/>
  <c r="C287" i="5"/>
  <c r="L191" i="5"/>
  <c r="L187" i="5" s="1"/>
  <c r="F196" i="5"/>
  <c r="C206" i="5"/>
  <c r="C208" i="5"/>
  <c r="F205" i="5"/>
  <c r="C218" i="5"/>
  <c r="C220" i="5"/>
  <c r="F216" i="5"/>
  <c r="J231" i="5"/>
  <c r="J230" i="5" s="1"/>
  <c r="I246" i="5"/>
  <c r="C247" i="5"/>
  <c r="O251" i="5"/>
  <c r="C262" i="5"/>
  <c r="C282" i="5"/>
  <c r="L281" i="5"/>
  <c r="C281" i="5" s="1"/>
  <c r="C284" i="5"/>
  <c r="F283" i="5"/>
  <c r="C283" i="5" s="1"/>
  <c r="F151" i="5"/>
  <c r="F175" i="5"/>
  <c r="F179" i="5"/>
  <c r="C179" i="5" s="1"/>
  <c r="O196" i="5"/>
  <c r="I198" i="5"/>
  <c r="I196" i="5" s="1"/>
  <c r="C199" i="5"/>
  <c r="C202" i="5"/>
  <c r="C207" i="5"/>
  <c r="I205" i="5"/>
  <c r="C210" i="5"/>
  <c r="C219" i="5"/>
  <c r="I216" i="5"/>
  <c r="C222" i="5"/>
  <c r="C228" i="5"/>
  <c r="F227" i="5"/>
  <c r="C227" i="5" s="1"/>
  <c r="I238" i="5"/>
  <c r="C239" i="5"/>
  <c r="C242" i="5"/>
  <c r="C255" i="5"/>
  <c r="C256" i="5"/>
  <c r="F252" i="5"/>
  <c r="H259" i="5"/>
  <c r="C263" i="5"/>
  <c r="I260" i="5"/>
  <c r="C295" i="5"/>
  <c r="C296" i="5"/>
  <c r="F293" i="5"/>
  <c r="L205" i="5"/>
  <c r="C232" i="5"/>
  <c r="C236" i="5"/>
  <c r="F235" i="5"/>
  <c r="L246" i="5"/>
  <c r="L231" i="5" s="1"/>
  <c r="C250" i="5"/>
  <c r="H230" i="5"/>
  <c r="C268" i="5"/>
  <c r="F264" i="5"/>
  <c r="C279" i="5"/>
  <c r="I293" i="5"/>
  <c r="C299" i="5"/>
  <c r="C300" i="5"/>
  <c r="C234" i="5"/>
  <c r="M53" i="4"/>
  <c r="C146" i="4"/>
  <c r="K187" i="4"/>
  <c r="C301" i="4"/>
  <c r="E83" i="4"/>
  <c r="C126" i="4"/>
  <c r="C127" i="4"/>
  <c r="C169" i="4"/>
  <c r="C178" i="4"/>
  <c r="G187" i="4"/>
  <c r="M187" i="4"/>
  <c r="C237" i="4"/>
  <c r="C249" i="4"/>
  <c r="L184" i="4"/>
  <c r="F260" i="4"/>
  <c r="H76" i="4"/>
  <c r="C102" i="4"/>
  <c r="E54" i="4"/>
  <c r="E53" i="4" s="1"/>
  <c r="C90" i="4"/>
  <c r="C157" i="4"/>
  <c r="C189" i="4"/>
  <c r="E204" i="4"/>
  <c r="E195" i="4" s="1"/>
  <c r="C229" i="4"/>
  <c r="C273" i="4"/>
  <c r="N174" i="4"/>
  <c r="N173" i="4" s="1"/>
  <c r="C63" i="4"/>
  <c r="C87" i="4"/>
  <c r="C117" i="4"/>
  <c r="C177" i="4"/>
  <c r="C186" i="4"/>
  <c r="C193" i="4"/>
  <c r="C217" i="4"/>
  <c r="C257" i="4"/>
  <c r="E259" i="4"/>
  <c r="D270" i="4"/>
  <c r="D269" i="4" s="1"/>
  <c r="H269" i="4"/>
  <c r="C278" i="4"/>
  <c r="C279" i="4"/>
  <c r="F67" i="4"/>
  <c r="D231" i="4"/>
  <c r="J26" i="4"/>
  <c r="J20" i="4" s="1"/>
  <c r="C62" i="4"/>
  <c r="C66" i="4"/>
  <c r="C86" i="4"/>
  <c r="C56" i="4"/>
  <c r="I54" i="4"/>
  <c r="C72" i="4"/>
  <c r="D76" i="4"/>
  <c r="N76" i="4"/>
  <c r="K76" i="4"/>
  <c r="C93" i="4"/>
  <c r="C97" i="4"/>
  <c r="C101" i="4"/>
  <c r="C118" i="4"/>
  <c r="C133" i="4"/>
  <c r="C154" i="4"/>
  <c r="C155" i="4"/>
  <c r="C156" i="4"/>
  <c r="F187" i="4"/>
  <c r="J187" i="4"/>
  <c r="O187" i="4"/>
  <c r="C215" i="4"/>
  <c r="H231" i="4"/>
  <c r="M231" i="4"/>
  <c r="M230" i="4" s="1"/>
  <c r="L238" i="4"/>
  <c r="O293" i="4"/>
  <c r="O252" i="4"/>
  <c r="O251" i="4" s="1"/>
  <c r="M292" i="4"/>
  <c r="M291" i="4" s="1"/>
  <c r="C60" i="4"/>
  <c r="C88" i="4"/>
  <c r="C24" i="4"/>
  <c r="H54" i="4"/>
  <c r="H53" i="4" s="1"/>
  <c r="C57" i="4"/>
  <c r="C73" i="4"/>
  <c r="E76" i="4"/>
  <c r="J76" i="4"/>
  <c r="O76" i="4"/>
  <c r="G76" i="4"/>
  <c r="H83" i="4"/>
  <c r="I95" i="4"/>
  <c r="C109" i="4"/>
  <c r="C113" i="4"/>
  <c r="O122" i="4"/>
  <c r="G130" i="4"/>
  <c r="I151" i="4"/>
  <c r="C167" i="4"/>
  <c r="C168" i="4"/>
  <c r="O166" i="4"/>
  <c r="O165" i="4" s="1"/>
  <c r="L175" i="4"/>
  <c r="L179" i="4"/>
  <c r="C197" i="4"/>
  <c r="N195" i="4"/>
  <c r="G204" i="4"/>
  <c r="G195" i="4" s="1"/>
  <c r="C221" i="4"/>
  <c r="J204" i="4"/>
  <c r="J195" i="4" s="1"/>
  <c r="O235" i="4"/>
  <c r="N231" i="4"/>
  <c r="O246" i="4"/>
  <c r="N259" i="4"/>
  <c r="F272" i="4"/>
  <c r="C272" i="4" s="1"/>
  <c r="J270" i="4"/>
  <c r="J269" i="4" s="1"/>
  <c r="C297" i="4"/>
  <c r="I260" i="4"/>
  <c r="C277" i="4"/>
  <c r="F276" i="4"/>
  <c r="I136" i="4"/>
  <c r="C23" i="4"/>
  <c r="L31" i="4"/>
  <c r="C31" i="4" s="1"/>
  <c r="C32" i="4"/>
  <c r="L36" i="4"/>
  <c r="C36" i="4" s="1"/>
  <c r="O45" i="4"/>
  <c r="O20" i="4" s="1"/>
  <c r="D53" i="4"/>
  <c r="N53" i="4"/>
  <c r="L89" i="4"/>
  <c r="F95" i="4"/>
  <c r="C106" i="4"/>
  <c r="L131" i="4"/>
  <c r="C150" i="4"/>
  <c r="K173" i="4"/>
  <c r="C201" i="4"/>
  <c r="C213" i="4"/>
  <c r="C245" i="4"/>
  <c r="O270" i="4"/>
  <c r="O269" i="4" s="1"/>
  <c r="C285" i="4"/>
  <c r="F284" i="4"/>
  <c r="F283" i="4" s="1"/>
  <c r="C34" i="4"/>
  <c r="L33" i="4"/>
  <c r="C33" i="4" s="1"/>
  <c r="C22" i="4"/>
  <c r="L27" i="4"/>
  <c r="N130" i="4"/>
  <c r="C145" i="4"/>
  <c r="C182" i="4"/>
  <c r="C209" i="4"/>
  <c r="C225" i="4"/>
  <c r="C241" i="4"/>
  <c r="C253" i="4"/>
  <c r="G269" i="4"/>
  <c r="K269" i="4"/>
  <c r="C282" i="4"/>
  <c r="F281" i="4"/>
  <c r="C281" i="4" s="1"/>
  <c r="G54" i="4"/>
  <c r="G53" i="4" s="1"/>
  <c r="K54" i="4"/>
  <c r="K53" i="4" s="1"/>
  <c r="J53" i="4"/>
  <c r="C70" i="4"/>
  <c r="C71" i="4"/>
  <c r="O69" i="4"/>
  <c r="O67" i="4" s="1"/>
  <c r="F76" i="4"/>
  <c r="C78" i="4"/>
  <c r="C79" i="4"/>
  <c r="C81" i="4"/>
  <c r="D83" i="4"/>
  <c r="M83" i="4"/>
  <c r="C91" i="4"/>
  <c r="N83" i="4"/>
  <c r="J130" i="4"/>
  <c r="C132" i="4"/>
  <c r="L136" i="4"/>
  <c r="K130" i="4"/>
  <c r="C162" i="4"/>
  <c r="E173" i="4"/>
  <c r="C181" i="4"/>
  <c r="C190" i="4"/>
  <c r="C200" i="4"/>
  <c r="C206" i="4"/>
  <c r="C218" i="4"/>
  <c r="G231" i="4"/>
  <c r="G230" i="4" s="1"/>
  <c r="K231" i="4"/>
  <c r="K230" i="4" s="1"/>
  <c r="C240" i="4"/>
  <c r="O238" i="4"/>
  <c r="L252" i="4"/>
  <c r="L251" i="4" s="1"/>
  <c r="C266" i="4"/>
  <c r="C271" i="4"/>
  <c r="C274" i="4"/>
  <c r="I276" i="4"/>
  <c r="I270" i="4" s="1"/>
  <c r="I269" i="4" s="1"/>
  <c r="G20" i="4"/>
  <c r="C44" i="4"/>
  <c r="O58" i="4"/>
  <c r="O54" i="4" s="1"/>
  <c r="L58" i="4"/>
  <c r="L54" i="4" s="1"/>
  <c r="C65" i="4"/>
  <c r="I69" i="4"/>
  <c r="I67" i="4" s="1"/>
  <c r="C74" i="4"/>
  <c r="M76" i="4"/>
  <c r="I89" i="4"/>
  <c r="L95" i="4"/>
  <c r="C105" i="4"/>
  <c r="C110" i="4"/>
  <c r="I112" i="4"/>
  <c r="C121" i="4"/>
  <c r="F131" i="4"/>
  <c r="I131" i="4"/>
  <c r="C137" i="4"/>
  <c r="C149" i="4"/>
  <c r="C161" i="4"/>
  <c r="M174" i="4"/>
  <c r="M173" i="4" s="1"/>
  <c r="I179" i="4"/>
  <c r="I174" i="4" s="1"/>
  <c r="I173" i="4" s="1"/>
  <c r="C183" i="4"/>
  <c r="E187" i="4"/>
  <c r="C188" i="4"/>
  <c r="O196" i="4"/>
  <c r="C202" i="4"/>
  <c r="K204" i="4"/>
  <c r="K195" i="4" s="1"/>
  <c r="I205" i="4"/>
  <c r="C210" i="4"/>
  <c r="C212" i="4"/>
  <c r="H204" i="4"/>
  <c r="H195" i="4" s="1"/>
  <c r="I216" i="4"/>
  <c r="C222" i="4"/>
  <c r="C223" i="4"/>
  <c r="C224" i="4"/>
  <c r="E231" i="4"/>
  <c r="C244" i="4"/>
  <c r="C258" i="4"/>
  <c r="D259" i="4"/>
  <c r="I264" i="4"/>
  <c r="C275" i="4"/>
  <c r="C288" i="4"/>
  <c r="C298" i="4"/>
  <c r="C59" i="4"/>
  <c r="C64" i="4"/>
  <c r="L69" i="4"/>
  <c r="L67" i="4" s="1"/>
  <c r="C82" i="4"/>
  <c r="K83" i="4"/>
  <c r="C85" i="4"/>
  <c r="C96" i="4"/>
  <c r="C107" i="4"/>
  <c r="C108" i="4"/>
  <c r="C114" i="4"/>
  <c r="I116" i="4"/>
  <c r="C125" i="4"/>
  <c r="C142" i="4"/>
  <c r="I144" i="4"/>
  <c r="C153" i="4"/>
  <c r="C158" i="4"/>
  <c r="C170" i="4"/>
  <c r="H174" i="4"/>
  <c r="H173" i="4" s="1"/>
  <c r="C203" i="4"/>
  <c r="C211" i="4"/>
  <c r="M204" i="4"/>
  <c r="M195" i="4" s="1"/>
  <c r="C243" i="4"/>
  <c r="C247" i="4"/>
  <c r="O292" i="4"/>
  <c r="C55" i="4"/>
  <c r="I76" i="4"/>
  <c r="C43" i="4"/>
  <c r="C68" i="4"/>
  <c r="C261" i="4"/>
  <c r="F21" i="4"/>
  <c r="C61" i="4"/>
  <c r="C94" i="4"/>
  <c r="C138" i="4"/>
  <c r="O144" i="4"/>
  <c r="L270" i="4"/>
  <c r="L269" i="4" s="1"/>
  <c r="C92" i="4"/>
  <c r="F89" i="4"/>
  <c r="C228" i="4"/>
  <c r="F227" i="4"/>
  <c r="C227" i="4" s="1"/>
  <c r="L283" i="4"/>
  <c r="J292" i="4"/>
  <c r="J291" i="4" s="1"/>
  <c r="F58" i="4"/>
  <c r="L80" i="4"/>
  <c r="L76" i="4" s="1"/>
  <c r="L116" i="4"/>
  <c r="C255" i="4"/>
  <c r="I252" i="4"/>
  <c r="I251" i="4" s="1"/>
  <c r="D20" i="4"/>
  <c r="H20" i="4"/>
  <c r="G83" i="4"/>
  <c r="O84" i="4"/>
  <c r="C99" i="4"/>
  <c r="C100" i="4"/>
  <c r="F103" i="4"/>
  <c r="C104" i="4"/>
  <c r="L103" i="4"/>
  <c r="C111" i="4"/>
  <c r="C115" i="4"/>
  <c r="C119" i="4"/>
  <c r="C120" i="4"/>
  <c r="F122" i="4"/>
  <c r="C123" i="4"/>
  <c r="C124" i="4"/>
  <c r="C129" i="4"/>
  <c r="D130" i="4"/>
  <c r="H130" i="4"/>
  <c r="M130" i="4"/>
  <c r="C135" i="4"/>
  <c r="C139" i="4"/>
  <c r="C140" i="4"/>
  <c r="L141" i="4"/>
  <c r="C141" i="4" s="1"/>
  <c r="L144" i="4"/>
  <c r="F144" i="4"/>
  <c r="O151" i="4"/>
  <c r="L160" i="4"/>
  <c r="C160" i="4" s="1"/>
  <c r="I165" i="4"/>
  <c r="O175" i="4"/>
  <c r="O179" i="4"/>
  <c r="F196" i="4"/>
  <c r="L246" i="4"/>
  <c r="C250" i="4"/>
  <c r="C280" i="4"/>
  <c r="C294" i="4"/>
  <c r="L293" i="4"/>
  <c r="L291" i="4" s="1"/>
  <c r="K20" i="4"/>
  <c r="N292" i="4"/>
  <c r="N291" i="4" s="1"/>
  <c r="C77" i="4"/>
  <c r="C98" i="4"/>
  <c r="O103" i="4"/>
  <c r="L112" i="4"/>
  <c r="C134" i="4"/>
  <c r="E20" i="4"/>
  <c r="I20" i="4"/>
  <c r="M20" i="4"/>
  <c r="F84" i="4"/>
  <c r="O95" i="4"/>
  <c r="I122" i="4"/>
  <c r="C128" i="4"/>
  <c r="E130" i="4"/>
  <c r="O131" i="4"/>
  <c r="C143" i="4"/>
  <c r="C147" i="4"/>
  <c r="C148" i="4"/>
  <c r="F151" i="4"/>
  <c r="C152" i="4"/>
  <c r="L151" i="4"/>
  <c r="C159" i="4"/>
  <c r="C163" i="4"/>
  <c r="C164" i="4"/>
  <c r="L166" i="4"/>
  <c r="L165" i="4" s="1"/>
  <c r="C171" i="4"/>
  <c r="C172" i="4"/>
  <c r="F175" i="4"/>
  <c r="C176" i="4"/>
  <c r="F179" i="4"/>
  <c r="C180" i="4"/>
  <c r="C185" i="4"/>
  <c r="O184" i="4"/>
  <c r="I187" i="4"/>
  <c r="C192" i="4"/>
  <c r="L191" i="4"/>
  <c r="C191" i="4" s="1"/>
  <c r="I198" i="4"/>
  <c r="I196" i="4" s="1"/>
  <c r="C199" i="4"/>
  <c r="C207" i="4"/>
  <c r="C208" i="4"/>
  <c r="F205" i="4"/>
  <c r="O205" i="4"/>
  <c r="C219" i="4"/>
  <c r="C220" i="4"/>
  <c r="F216" i="4"/>
  <c r="C233" i="4"/>
  <c r="C236" i="4"/>
  <c r="F235" i="4"/>
  <c r="C248" i="4"/>
  <c r="F246" i="4"/>
  <c r="C262" i="4"/>
  <c r="L260" i="4"/>
  <c r="L259" i="4" s="1"/>
  <c r="C267" i="4"/>
  <c r="C268" i="4"/>
  <c r="F264" i="4"/>
  <c r="D195" i="4"/>
  <c r="L205" i="4"/>
  <c r="L204" i="4" s="1"/>
  <c r="L195" i="4" s="1"/>
  <c r="C214" i="4"/>
  <c r="C226" i="4"/>
  <c r="C232" i="4"/>
  <c r="C234" i="4"/>
  <c r="J231" i="4"/>
  <c r="J230" i="4" s="1"/>
  <c r="C239" i="4"/>
  <c r="C263" i="4"/>
  <c r="F286" i="4"/>
  <c r="C295" i="4"/>
  <c r="C296" i="4"/>
  <c r="F293" i="4"/>
  <c r="O216" i="4"/>
  <c r="I238" i="4"/>
  <c r="I231" i="4" s="1"/>
  <c r="C242" i="4"/>
  <c r="C254" i="4"/>
  <c r="C256" i="4"/>
  <c r="F252" i="4"/>
  <c r="H259" i="4"/>
  <c r="H230" i="4" s="1"/>
  <c r="C287" i="4"/>
  <c r="I293" i="4"/>
  <c r="C299" i="4"/>
  <c r="C300" i="4"/>
  <c r="C112" i="5" l="1"/>
  <c r="I194" i="6"/>
  <c r="M289" i="6"/>
  <c r="M194" i="6"/>
  <c r="M51" i="6" s="1"/>
  <c r="M290" i="6" s="1"/>
  <c r="O75" i="6"/>
  <c r="O289" i="6" s="1"/>
  <c r="C289" i="8"/>
  <c r="L50" i="8"/>
  <c r="L290" i="8"/>
  <c r="C52" i="8"/>
  <c r="F51" i="8"/>
  <c r="E194" i="5"/>
  <c r="D289" i="6"/>
  <c r="H289" i="6"/>
  <c r="K289" i="6"/>
  <c r="N52" i="6"/>
  <c r="N51" i="6" s="1"/>
  <c r="N50" i="6" s="1"/>
  <c r="D230" i="4"/>
  <c r="D194" i="4" s="1"/>
  <c r="J75" i="4"/>
  <c r="J52" i="4" s="1"/>
  <c r="G194" i="5"/>
  <c r="L230" i="5"/>
  <c r="I231" i="5"/>
  <c r="H51" i="6"/>
  <c r="H50" i="6" s="1"/>
  <c r="K194" i="6"/>
  <c r="K51" i="6" s="1"/>
  <c r="K50" i="6" s="1"/>
  <c r="E51" i="6"/>
  <c r="E290" i="6" s="1"/>
  <c r="G52" i="6"/>
  <c r="G51" i="6" s="1"/>
  <c r="J51" i="6"/>
  <c r="J50" i="6" s="1"/>
  <c r="L75" i="6"/>
  <c r="L52" i="6" s="1"/>
  <c r="D51" i="6"/>
  <c r="E289" i="6"/>
  <c r="J290" i="6"/>
  <c r="F75" i="6"/>
  <c r="O194" i="6"/>
  <c r="L194" i="6"/>
  <c r="I75" i="6"/>
  <c r="C259" i="6"/>
  <c r="F269" i="6"/>
  <c r="C270" i="6"/>
  <c r="C204" i="6"/>
  <c r="F53" i="6"/>
  <c r="C54" i="6"/>
  <c r="F173" i="6"/>
  <c r="C173" i="6" s="1"/>
  <c r="C174" i="6"/>
  <c r="L20" i="6"/>
  <c r="C20" i="6" s="1"/>
  <c r="C26" i="6"/>
  <c r="F230" i="6"/>
  <c r="C230" i="6" s="1"/>
  <c r="C231" i="6"/>
  <c r="C83" i="6"/>
  <c r="F195" i="6"/>
  <c r="C191" i="6"/>
  <c r="F187" i="6"/>
  <c r="C187" i="6" s="1"/>
  <c r="I291" i="6"/>
  <c r="C291" i="6" s="1"/>
  <c r="C292" i="6"/>
  <c r="C130" i="6"/>
  <c r="I53" i="6"/>
  <c r="I53" i="4"/>
  <c r="I54" i="5"/>
  <c r="I53" i="5" s="1"/>
  <c r="D230" i="5"/>
  <c r="N75" i="5"/>
  <c r="N52" i="5" s="1"/>
  <c r="I259" i="5"/>
  <c r="C80" i="5"/>
  <c r="L291" i="5"/>
  <c r="O231" i="5"/>
  <c r="O230" i="5" s="1"/>
  <c r="D75" i="5"/>
  <c r="D52" i="5" s="1"/>
  <c r="O204" i="5"/>
  <c r="O195" i="5" s="1"/>
  <c r="L53" i="5"/>
  <c r="I291" i="4"/>
  <c r="C293" i="5"/>
  <c r="C141" i="5"/>
  <c r="M75" i="5"/>
  <c r="M52" i="5" s="1"/>
  <c r="K230" i="5"/>
  <c r="K194" i="5" s="1"/>
  <c r="O83" i="5"/>
  <c r="H75" i="5"/>
  <c r="H52" i="5" s="1"/>
  <c r="M194" i="5"/>
  <c r="C95" i="5"/>
  <c r="C151" i="5"/>
  <c r="I291" i="5"/>
  <c r="L83" i="5"/>
  <c r="L130" i="5"/>
  <c r="D194" i="5"/>
  <c r="F20" i="5"/>
  <c r="F270" i="5"/>
  <c r="F269" i="5" s="1"/>
  <c r="O130" i="5"/>
  <c r="G75" i="5"/>
  <c r="G52" i="5" s="1"/>
  <c r="K75" i="5"/>
  <c r="K52" i="5" s="1"/>
  <c r="J75" i="5"/>
  <c r="J52" i="5" s="1"/>
  <c r="E75" i="5"/>
  <c r="E289" i="5" s="1"/>
  <c r="C235" i="5"/>
  <c r="C238" i="5"/>
  <c r="I204" i="5"/>
  <c r="I195" i="5" s="1"/>
  <c r="I270" i="5"/>
  <c r="I269" i="5" s="1"/>
  <c r="C192" i="5"/>
  <c r="C187" i="5"/>
  <c r="C260" i="5"/>
  <c r="C286" i="5"/>
  <c r="J194" i="5"/>
  <c r="L269" i="5"/>
  <c r="C136" i="5"/>
  <c r="C89" i="5"/>
  <c r="I83" i="5"/>
  <c r="N194" i="5"/>
  <c r="F130" i="5"/>
  <c r="C131" i="5"/>
  <c r="C84" i="5"/>
  <c r="F83" i="5"/>
  <c r="C67" i="5"/>
  <c r="O292" i="5"/>
  <c r="O291" i="5" s="1"/>
  <c r="O20" i="5"/>
  <c r="F231" i="5"/>
  <c r="C175" i="5"/>
  <c r="F174" i="5"/>
  <c r="C246" i="5"/>
  <c r="I76" i="5"/>
  <c r="C77" i="5"/>
  <c r="C166" i="5"/>
  <c r="F165" i="5"/>
  <c r="C165" i="5" s="1"/>
  <c r="C45" i="5"/>
  <c r="C144" i="5"/>
  <c r="C264" i="5"/>
  <c r="F259" i="5"/>
  <c r="C252" i="5"/>
  <c r="F251" i="5"/>
  <c r="C251" i="5" s="1"/>
  <c r="F204" i="5"/>
  <c r="C205" i="5"/>
  <c r="C198" i="5"/>
  <c r="C191" i="5"/>
  <c r="C116" i="5"/>
  <c r="C122" i="5"/>
  <c r="C69" i="5"/>
  <c r="F291" i="5"/>
  <c r="L204" i="5"/>
  <c r="L195" i="5" s="1"/>
  <c r="H194" i="5"/>
  <c r="H51" i="5" s="1"/>
  <c r="C216" i="5"/>
  <c r="C196" i="5"/>
  <c r="F195" i="5"/>
  <c r="C21" i="5"/>
  <c r="C103" i="5"/>
  <c r="C55" i="5"/>
  <c r="F54" i="5"/>
  <c r="C27" i="5"/>
  <c r="L26" i="5"/>
  <c r="C136" i="4"/>
  <c r="C184" i="4"/>
  <c r="C80" i="4"/>
  <c r="C235" i="4"/>
  <c r="G75" i="4"/>
  <c r="G289" i="4" s="1"/>
  <c r="O291" i="4"/>
  <c r="E230" i="4"/>
  <c r="E194" i="4" s="1"/>
  <c r="I130" i="4"/>
  <c r="L53" i="4"/>
  <c r="L231" i="4"/>
  <c r="L230" i="4" s="1"/>
  <c r="L194" i="4" s="1"/>
  <c r="H75" i="4"/>
  <c r="H289" i="4" s="1"/>
  <c r="O204" i="4"/>
  <c r="O195" i="4" s="1"/>
  <c r="E75" i="4"/>
  <c r="E52" i="4" s="1"/>
  <c r="C276" i="4"/>
  <c r="N230" i="4"/>
  <c r="N194" i="4" s="1"/>
  <c r="L174" i="4"/>
  <c r="L173" i="4" s="1"/>
  <c r="C67" i="4"/>
  <c r="K75" i="4"/>
  <c r="K289" i="4" s="1"/>
  <c r="F270" i="4"/>
  <c r="F269" i="4" s="1"/>
  <c r="C269" i="4" s="1"/>
  <c r="C103" i="4"/>
  <c r="G194" i="4"/>
  <c r="N75" i="4"/>
  <c r="I259" i="4"/>
  <c r="I230" i="4" s="1"/>
  <c r="M75" i="4"/>
  <c r="M52" i="4" s="1"/>
  <c r="C95" i="4"/>
  <c r="C112" i="4"/>
  <c r="C45" i="4"/>
  <c r="O231" i="4"/>
  <c r="O230" i="4" s="1"/>
  <c r="C283" i="4"/>
  <c r="M194" i="4"/>
  <c r="I204" i="4"/>
  <c r="I195" i="4" s="1"/>
  <c r="I83" i="4"/>
  <c r="L130" i="4"/>
  <c r="O174" i="4"/>
  <c r="O173" i="4" s="1"/>
  <c r="C116" i="4"/>
  <c r="K194" i="4"/>
  <c r="L26" i="4"/>
  <c r="J194" i="4"/>
  <c r="L187" i="4"/>
  <c r="C187" i="4" s="1"/>
  <c r="C151" i="4"/>
  <c r="O130" i="4"/>
  <c r="C165" i="4"/>
  <c r="D75" i="4"/>
  <c r="D52" i="4" s="1"/>
  <c r="C122" i="4"/>
  <c r="C27" i="4"/>
  <c r="C89" i="4"/>
  <c r="C260" i="4"/>
  <c r="F231" i="4"/>
  <c r="C179" i="4"/>
  <c r="C166" i="4"/>
  <c r="L83" i="4"/>
  <c r="C58" i="4"/>
  <c r="C284" i="4"/>
  <c r="O53" i="4"/>
  <c r="C69" i="4"/>
  <c r="C76" i="4"/>
  <c r="C252" i="4"/>
  <c r="F251" i="4"/>
  <c r="C251" i="4" s="1"/>
  <c r="C216" i="4"/>
  <c r="F204" i="4"/>
  <c r="F195" i="4" s="1"/>
  <c r="C205" i="4"/>
  <c r="C144" i="4"/>
  <c r="F130" i="4"/>
  <c r="C238" i="4"/>
  <c r="C286" i="4"/>
  <c r="C264" i="4"/>
  <c r="F259" i="4"/>
  <c r="C175" i="4"/>
  <c r="F174" i="4"/>
  <c r="C198" i="4"/>
  <c r="O83" i="4"/>
  <c r="F292" i="4"/>
  <c r="F20" i="4"/>
  <c r="C21" i="4"/>
  <c r="C84" i="4"/>
  <c r="F83" i="4"/>
  <c r="C293" i="4"/>
  <c r="C246" i="4"/>
  <c r="H194" i="4"/>
  <c r="C196" i="4"/>
  <c r="C131" i="4"/>
  <c r="F54" i="4"/>
  <c r="N289" i="5" l="1"/>
  <c r="M50" i="6"/>
  <c r="G50" i="6"/>
  <c r="G290" i="6"/>
  <c r="O52" i="6"/>
  <c r="O51" i="6" s="1"/>
  <c r="J289" i="4"/>
  <c r="K290" i="6"/>
  <c r="O75" i="5"/>
  <c r="O52" i="5" s="1"/>
  <c r="H290" i="6"/>
  <c r="F290" i="8"/>
  <c r="C290" i="8" s="1"/>
  <c r="C51" i="8"/>
  <c r="F50" i="8"/>
  <c r="C50" i="8" s="1"/>
  <c r="C130" i="5"/>
  <c r="G51" i="5"/>
  <c r="G290" i="5" s="1"/>
  <c r="I230" i="5"/>
  <c r="I194" i="5" s="1"/>
  <c r="I52" i="6"/>
  <c r="I51" i="6" s="1"/>
  <c r="I290" i="6" s="1"/>
  <c r="C75" i="6"/>
  <c r="E50" i="6"/>
  <c r="C259" i="5"/>
  <c r="D289" i="5"/>
  <c r="O194" i="5"/>
  <c r="L289" i="6"/>
  <c r="L51" i="6"/>
  <c r="L50" i="6" s="1"/>
  <c r="D290" i="6"/>
  <c r="D50" i="6"/>
  <c r="N290" i="6"/>
  <c r="F194" i="6"/>
  <c r="C194" i="6" s="1"/>
  <c r="C195" i="6"/>
  <c r="F52" i="6"/>
  <c r="C53" i="6"/>
  <c r="C269" i="6"/>
  <c r="F289" i="6"/>
  <c r="I289" i="6"/>
  <c r="K289" i="5"/>
  <c r="D51" i="5"/>
  <c r="D290" i="5" s="1"/>
  <c r="K51" i="5"/>
  <c r="K50" i="5" s="1"/>
  <c r="J51" i="5"/>
  <c r="J50" i="5" s="1"/>
  <c r="G52" i="4"/>
  <c r="G51" i="4" s="1"/>
  <c r="O194" i="4"/>
  <c r="M51" i="5"/>
  <c r="M289" i="5"/>
  <c r="C270" i="5"/>
  <c r="H289" i="5"/>
  <c r="C270" i="4"/>
  <c r="E289" i="4"/>
  <c r="C291" i="5"/>
  <c r="C292" i="5"/>
  <c r="J289" i="5"/>
  <c r="E52" i="5"/>
  <c r="E51" i="5" s="1"/>
  <c r="E290" i="5" s="1"/>
  <c r="G289" i="5"/>
  <c r="L75" i="5"/>
  <c r="L52" i="5" s="1"/>
  <c r="L194" i="5"/>
  <c r="N51" i="5"/>
  <c r="C269" i="5"/>
  <c r="C26" i="5"/>
  <c r="L20" i="5"/>
  <c r="C20" i="5" s="1"/>
  <c r="C195" i="5"/>
  <c r="C204" i="5"/>
  <c r="C174" i="5"/>
  <c r="F173" i="5"/>
  <c r="C173" i="5" s="1"/>
  <c r="I75" i="5"/>
  <c r="I52" i="5" s="1"/>
  <c r="C76" i="5"/>
  <c r="F53" i="5"/>
  <c r="C54" i="5"/>
  <c r="H290" i="5"/>
  <c r="H50" i="5"/>
  <c r="C231" i="5"/>
  <c r="F230" i="5"/>
  <c r="C83" i="5"/>
  <c r="F75" i="5"/>
  <c r="I194" i="4"/>
  <c r="H52" i="4"/>
  <c r="E51" i="4"/>
  <c r="E50" i="4" s="1"/>
  <c r="K52" i="4"/>
  <c r="K51" i="4" s="1"/>
  <c r="K50" i="4" s="1"/>
  <c r="C231" i="4"/>
  <c r="I75" i="4"/>
  <c r="I52" i="4" s="1"/>
  <c r="M51" i="4"/>
  <c r="M290" i="4" s="1"/>
  <c r="N289" i="4"/>
  <c r="L75" i="4"/>
  <c r="L52" i="4" s="1"/>
  <c r="L51" i="4" s="1"/>
  <c r="L50" i="4" s="1"/>
  <c r="H51" i="4"/>
  <c r="H290" i="4" s="1"/>
  <c r="D289" i="4"/>
  <c r="C259" i="4"/>
  <c r="J51" i="4"/>
  <c r="J290" i="4" s="1"/>
  <c r="C130" i="4"/>
  <c r="N52" i="4"/>
  <c r="N51" i="4" s="1"/>
  <c r="N50" i="4" s="1"/>
  <c r="M289" i="4"/>
  <c r="C204" i="4"/>
  <c r="L20" i="4"/>
  <c r="C20" i="4" s="1"/>
  <c r="C26" i="4"/>
  <c r="O75" i="4"/>
  <c r="O52" i="4" s="1"/>
  <c r="D51" i="4"/>
  <c r="F230" i="4"/>
  <c r="C230" i="4" s="1"/>
  <c r="C83" i="4"/>
  <c r="F75" i="4"/>
  <c r="C292" i="4"/>
  <c r="F291" i="4"/>
  <c r="C291" i="4" s="1"/>
  <c r="F173" i="4"/>
  <c r="C173" i="4" s="1"/>
  <c r="C174" i="4"/>
  <c r="C195" i="4"/>
  <c r="F53" i="4"/>
  <c r="C54" i="4"/>
  <c r="C230" i="5" l="1"/>
  <c r="K290" i="5"/>
  <c r="O290" i="6"/>
  <c r="O50" i="6"/>
  <c r="I50" i="6"/>
  <c r="O289" i="5"/>
  <c r="O51" i="5"/>
  <c r="L290" i="6"/>
  <c r="D50" i="5"/>
  <c r="G50" i="5"/>
  <c r="K290" i="4"/>
  <c r="E290" i="4"/>
  <c r="O51" i="4"/>
  <c r="O290" i="4" s="1"/>
  <c r="J290" i="5"/>
  <c r="C289" i="6"/>
  <c r="C52" i="6"/>
  <c r="F51" i="6"/>
  <c r="I51" i="5"/>
  <c r="I290" i="5" s="1"/>
  <c r="G50" i="4"/>
  <c r="G290" i="4"/>
  <c r="L51" i="5"/>
  <c r="L50" i="5" s="1"/>
  <c r="M50" i="4"/>
  <c r="I51" i="4"/>
  <c r="I290" i="4" s="1"/>
  <c r="L289" i="5"/>
  <c r="E50" i="5"/>
  <c r="L289" i="4"/>
  <c r="I289" i="4"/>
  <c r="C75" i="4"/>
  <c r="J50" i="4"/>
  <c r="C75" i="5"/>
  <c r="M50" i="5"/>
  <c r="M290" i="5"/>
  <c r="I289" i="5"/>
  <c r="N50" i="5"/>
  <c r="N290" i="5"/>
  <c r="F52" i="5"/>
  <c r="C53" i="5"/>
  <c r="F194" i="5"/>
  <c r="C194" i="5" s="1"/>
  <c r="O50" i="5"/>
  <c r="O290" i="5"/>
  <c r="F289" i="5"/>
  <c r="H50" i="4"/>
  <c r="N290" i="4"/>
  <c r="O289" i="4"/>
  <c r="L290" i="4"/>
  <c r="F194" i="4"/>
  <c r="C194" i="4" s="1"/>
  <c r="I50" i="4"/>
  <c r="D50" i="4"/>
  <c r="D290" i="4"/>
  <c r="F289" i="4"/>
  <c r="F52" i="4"/>
  <c r="C53" i="4"/>
  <c r="O50" i="4" l="1"/>
  <c r="C289" i="5"/>
  <c r="L290" i="5"/>
  <c r="F290" i="6"/>
  <c r="C290" i="6" s="1"/>
  <c r="C51" i="6"/>
  <c r="F50" i="6"/>
  <c r="C50" i="6" s="1"/>
  <c r="I50" i="5"/>
  <c r="C52" i="5"/>
  <c r="F51" i="5"/>
  <c r="C289" i="4"/>
  <c r="F51" i="4"/>
  <c r="C52" i="4"/>
  <c r="F290" i="5" l="1"/>
  <c r="C290" i="5" s="1"/>
  <c r="F50" i="5"/>
  <c r="C50" i="5" s="1"/>
  <c r="C51" i="5"/>
  <c r="F290" i="4"/>
  <c r="C290" i="4" s="1"/>
  <c r="C51" i="4"/>
  <c r="F50" i="4"/>
  <c r="C50" i="4" s="1"/>
  <c r="D21" i="3" l="1"/>
  <c r="D41" i="3"/>
  <c r="D43" i="3"/>
  <c r="D55" i="3"/>
  <c r="D58" i="3"/>
  <c r="D69" i="3"/>
  <c r="D67" i="3" s="1"/>
  <c r="D77" i="3"/>
  <c r="D80" i="3"/>
  <c r="D84" i="3"/>
  <c r="D89" i="3"/>
  <c r="D95" i="3"/>
  <c r="D103" i="3"/>
  <c r="D112" i="3"/>
  <c r="D116" i="3"/>
  <c r="D122" i="3"/>
  <c r="D128" i="3"/>
  <c r="D131" i="3"/>
  <c r="D136" i="3"/>
  <c r="D141" i="3"/>
  <c r="D144" i="3"/>
  <c r="D151" i="3"/>
  <c r="D160" i="3"/>
  <c r="D166" i="3"/>
  <c r="D165" i="3" s="1"/>
  <c r="D175" i="3"/>
  <c r="D179" i="3"/>
  <c r="D184" i="3"/>
  <c r="D188" i="3"/>
  <c r="D192" i="3"/>
  <c r="D191" i="3" s="1"/>
  <c r="D198" i="3"/>
  <c r="D196" i="3" s="1"/>
  <c r="D205" i="3"/>
  <c r="D216" i="3"/>
  <c r="D227" i="3"/>
  <c r="D233" i="3"/>
  <c r="D235" i="3"/>
  <c r="D238" i="3"/>
  <c r="D246" i="3"/>
  <c r="D252" i="3"/>
  <c r="D251" i="3" s="1"/>
  <c r="D260" i="3"/>
  <c r="D264" i="3"/>
  <c r="D272" i="3"/>
  <c r="D276" i="3"/>
  <c r="D281" i="3"/>
  <c r="D284" i="3"/>
  <c r="D283" i="3" s="1"/>
  <c r="D286" i="3"/>
  <c r="D292" i="3" s="1"/>
  <c r="D293" i="3"/>
  <c r="D76" i="3" l="1"/>
  <c r="D291" i="3"/>
  <c r="D231" i="3"/>
  <c r="D174" i="3"/>
  <c r="D173" i="3" s="1"/>
  <c r="D187" i="3"/>
  <c r="D270" i="3"/>
  <c r="D269" i="3" s="1"/>
  <c r="D204" i="3"/>
  <c r="D195" i="3" s="1"/>
  <c r="D259" i="3"/>
  <c r="D130" i="3"/>
  <c r="D54" i="3"/>
  <c r="D53" i="3" s="1"/>
  <c r="D83" i="3"/>
  <c r="D230" i="3" l="1"/>
  <c r="D194" i="3" s="1"/>
  <c r="D75" i="3"/>
  <c r="D52" i="3" s="1"/>
  <c r="D51" i="3" l="1"/>
  <c r="D50" i="3" s="1"/>
  <c r="D289" i="3"/>
  <c r="D20" i="3" l="1"/>
  <c r="D290" i="3"/>
  <c r="O301" i="3" l="1"/>
  <c r="L301" i="3"/>
  <c r="I301" i="3"/>
  <c r="F301" i="3"/>
  <c r="O300" i="3"/>
  <c r="L300" i="3"/>
  <c r="I300" i="3"/>
  <c r="F300" i="3"/>
  <c r="O299" i="3"/>
  <c r="L299" i="3"/>
  <c r="I299" i="3"/>
  <c r="F299" i="3"/>
  <c r="O298" i="3"/>
  <c r="L298" i="3"/>
  <c r="I298" i="3"/>
  <c r="F298" i="3"/>
  <c r="O297" i="3"/>
  <c r="L297" i="3"/>
  <c r="I297" i="3"/>
  <c r="F297" i="3"/>
  <c r="O296" i="3"/>
  <c r="L296" i="3"/>
  <c r="I296" i="3"/>
  <c r="F296" i="3"/>
  <c r="O295" i="3"/>
  <c r="L295" i="3"/>
  <c r="I295" i="3"/>
  <c r="F295" i="3"/>
  <c r="O294" i="3"/>
  <c r="O293" i="3" s="1"/>
  <c r="L294" i="3"/>
  <c r="I294" i="3"/>
  <c r="F294" i="3"/>
  <c r="N293" i="3"/>
  <c r="M293" i="3"/>
  <c r="K293" i="3"/>
  <c r="J293" i="3"/>
  <c r="H293" i="3"/>
  <c r="G293" i="3"/>
  <c r="E293" i="3"/>
  <c r="O288" i="3"/>
  <c r="L288" i="3"/>
  <c r="I288" i="3"/>
  <c r="F288" i="3"/>
  <c r="O287" i="3"/>
  <c r="L287" i="3"/>
  <c r="L286" i="3" s="1"/>
  <c r="I287" i="3"/>
  <c r="F287" i="3"/>
  <c r="O286" i="3"/>
  <c r="N286" i="3"/>
  <c r="M286" i="3"/>
  <c r="K286" i="3"/>
  <c r="J286" i="3"/>
  <c r="H286" i="3"/>
  <c r="G286" i="3"/>
  <c r="F286" i="3"/>
  <c r="E286" i="3"/>
  <c r="O285" i="3"/>
  <c r="O284" i="3" s="1"/>
  <c r="O283" i="3" s="1"/>
  <c r="L285" i="3"/>
  <c r="L284" i="3" s="1"/>
  <c r="L283" i="3" s="1"/>
  <c r="I285" i="3"/>
  <c r="I284" i="3" s="1"/>
  <c r="I283" i="3" s="1"/>
  <c r="F285" i="3"/>
  <c r="N284" i="3"/>
  <c r="N283" i="3" s="1"/>
  <c r="M284" i="3"/>
  <c r="M283" i="3" s="1"/>
  <c r="K284" i="3"/>
  <c r="K283" i="3" s="1"/>
  <c r="J284" i="3"/>
  <c r="J283" i="3" s="1"/>
  <c r="H284" i="3"/>
  <c r="H283" i="3" s="1"/>
  <c r="G284" i="3"/>
  <c r="G283" i="3" s="1"/>
  <c r="E284" i="3"/>
  <c r="E283" i="3" s="1"/>
  <c r="O282" i="3"/>
  <c r="O281" i="3" s="1"/>
  <c r="L282" i="3"/>
  <c r="L281" i="3" s="1"/>
  <c r="I282" i="3"/>
  <c r="I281" i="3" s="1"/>
  <c r="F282" i="3"/>
  <c r="N281" i="3"/>
  <c r="M281" i="3"/>
  <c r="K281" i="3"/>
  <c r="J281" i="3"/>
  <c r="H281" i="3"/>
  <c r="G281" i="3"/>
  <c r="E281" i="3"/>
  <c r="O280" i="3"/>
  <c r="L280" i="3"/>
  <c r="I280" i="3"/>
  <c r="F280" i="3"/>
  <c r="O279" i="3"/>
  <c r="L279" i="3"/>
  <c r="I279" i="3"/>
  <c r="F279" i="3"/>
  <c r="O278" i="3"/>
  <c r="L278" i="3"/>
  <c r="I278" i="3"/>
  <c r="F278" i="3"/>
  <c r="O277" i="3"/>
  <c r="L277" i="3"/>
  <c r="I277" i="3"/>
  <c r="I276" i="3" s="1"/>
  <c r="F277" i="3"/>
  <c r="N276" i="3"/>
  <c r="M276" i="3"/>
  <c r="K276" i="3"/>
  <c r="J276" i="3"/>
  <c r="H276" i="3"/>
  <c r="G276" i="3"/>
  <c r="E276" i="3"/>
  <c r="O275" i="3"/>
  <c r="L275" i="3"/>
  <c r="I275" i="3"/>
  <c r="F275" i="3"/>
  <c r="O274" i="3"/>
  <c r="L274" i="3"/>
  <c r="I274" i="3"/>
  <c r="F274" i="3"/>
  <c r="O273" i="3"/>
  <c r="L273" i="3"/>
  <c r="L272" i="3" s="1"/>
  <c r="I273" i="3"/>
  <c r="I272" i="3" s="1"/>
  <c r="F273" i="3"/>
  <c r="N272" i="3"/>
  <c r="M272" i="3"/>
  <c r="K272" i="3"/>
  <c r="J272" i="3"/>
  <c r="H272" i="3"/>
  <c r="G272" i="3"/>
  <c r="E272" i="3"/>
  <c r="O271" i="3"/>
  <c r="L271" i="3"/>
  <c r="I271" i="3"/>
  <c r="F271" i="3"/>
  <c r="O268" i="3"/>
  <c r="L268" i="3"/>
  <c r="I268" i="3"/>
  <c r="F268" i="3"/>
  <c r="O267" i="3"/>
  <c r="L267" i="3"/>
  <c r="I267" i="3"/>
  <c r="F267" i="3"/>
  <c r="O266" i="3"/>
  <c r="L266" i="3"/>
  <c r="I266" i="3"/>
  <c r="F266" i="3"/>
  <c r="O265" i="3"/>
  <c r="L265" i="3"/>
  <c r="I265" i="3"/>
  <c r="I264" i="3" s="1"/>
  <c r="F265" i="3"/>
  <c r="N264" i="3"/>
  <c r="M264" i="3"/>
  <c r="K264" i="3"/>
  <c r="J264" i="3"/>
  <c r="H264" i="3"/>
  <c r="G264" i="3"/>
  <c r="E264" i="3"/>
  <c r="O263" i="3"/>
  <c r="L263" i="3"/>
  <c r="I263" i="3"/>
  <c r="F263" i="3"/>
  <c r="O262" i="3"/>
  <c r="L262" i="3"/>
  <c r="I262" i="3"/>
  <c r="F262" i="3"/>
  <c r="O261" i="3"/>
  <c r="L261" i="3"/>
  <c r="I261" i="3"/>
  <c r="I260" i="3" s="1"/>
  <c r="F261" i="3"/>
  <c r="N260" i="3"/>
  <c r="M260" i="3"/>
  <c r="K260" i="3"/>
  <c r="J260" i="3"/>
  <c r="H260" i="3"/>
  <c r="G260" i="3"/>
  <c r="E260" i="3"/>
  <c r="O258" i="3"/>
  <c r="L258" i="3"/>
  <c r="I258" i="3"/>
  <c r="F258" i="3"/>
  <c r="O257" i="3"/>
  <c r="L257" i="3"/>
  <c r="I257" i="3"/>
  <c r="F257" i="3"/>
  <c r="O256" i="3"/>
  <c r="L256" i="3"/>
  <c r="I256" i="3"/>
  <c r="F256" i="3"/>
  <c r="O255" i="3"/>
  <c r="L255" i="3"/>
  <c r="I255" i="3"/>
  <c r="F255" i="3"/>
  <c r="O254" i="3"/>
  <c r="L254" i="3"/>
  <c r="I254" i="3"/>
  <c r="F254" i="3"/>
  <c r="O253" i="3"/>
  <c r="L253" i="3"/>
  <c r="I253" i="3"/>
  <c r="F253" i="3"/>
  <c r="N252" i="3"/>
  <c r="N251" i="3" s="1"/>
  <c r="M252" i="3"/>
  <c r="M251" i="3" s="1"/>
  <c r="K252" i="3"/>
  <c r="K251" i="3" s="1"/>
  <c r="J252" i="3"/>
  <c r="J251" i="3" s="1"/>
  <c r="H252" i="3"/>
  <c r="H251" i="3" s="1"/>
  <c r="G252" i="3"/>
  <c r="G251" i="3" s="1"/>
  <c r="E252" i="3"/>
  <c r="E251" i="3" s="1"/>
  <c r="O250" i="3"/>
  <c r="L250" i="3"/>
  <c r="I250" i="3"/>
  <c r="F250" i="3"/>
  <c r="O249" i="3"/>
  <c r="L249" i="3"/>
  <c r="I249" i="3"/>
  <c r="F249" i="3"/>
  <c r="O248" i="3"/>
  <c r="L248" i="3"/>
  <c r="I248" i="3"/>
  <c r="F248" i="3"/>
  <c r="O247" i="3"/>
  <c r="L247" i="3"/>
  <c r="I247" i="3"/>
  <c r="F247" i="3"/>
  <c r="N246" i="3"/>
  <c r="M246" i="3"/>
  <c r="K246" i="3"/>
  <c r="J246" i="3"/>
  <c r="H246" i="3"/>
  <c r="G246" i="3"/>
  <c r="E246" i="3"/>
  <c r="O245" i="3"/>
  <c r="L245" i="3"/>
  <c r="I245" i="3"/>
  <c r="F245" i="3"/>
  <c r="O244" i="3"/>
  <c r="L244" i="3"/>
  <c r="I244" i="3"/>
  <c r="F244" i="3"/>
  <c r="O243" i="3"/>
  <c r="L243" i="3"/>
  <c r="I243" i="3"/>
  <c r="F243" i="3"/>
  <c r="O242" i="3"/>
  <c r="L242" i="3"/>
  <c r="I242" i="3"/>
  <c r="F242" i="3"/>
  <c r="O241" i="3"/>
  <c r="L241" i="3"/>
  <c r="I241" i="3"/>
  <c r="F241" i="3"/>
  <c r="O240" i="3"/>
  <c r="L240" i="3"/>
  <c r="I240" i="3"/>
  <c r="F240" i="3"/>
  <c r="O239" i="3"/>
  <c r="L239" i="3"/>
  <c r="I239" i="3"/>
  <c r="F239" i="3"/>
  <c r="N238" i="3"/>
  <c r="M238" i="3"/>
  <c r="K238" i="3"/>
  <c r="J238" i="3"/>
  <c r="H238" i="3"/>
  <c r="G238" i="3"/>
  <c r="E238" i="3"/>
  <c r="O237" i="3"/>
  <c r="L237" i="3"/>
  <c r="I237" i="3"/>
  <c r="F237" i="3"/>
  <c r="O236" i="3"/>
  <c r="O235" i="3" s="1"/>
  <c r="L236" i="3"/>
  <c r="I236" i="3"/>
  <c r="F236" i="3"/>
  <c r="F235" i="3" s="1"/>
  <c r="N235" i="3"/>
  <c r="M235" i="3"/>
  <c r="K235" i="3"/>
  <c r="J235" i="3"/>
  <c r="H235" i="3"/>
  <c r="G235" i="3"/>
  <c r="E235" i="3"/>
  <c r="O234" i="3"/>
  <c r="O233" i="3" s="1"/>
  <c r="L234" i="3"/>
  <c r="L233" i="3" s="1"/>
  <c r="I234" i="3"/>
  <c r="I233" i="3" s="1"/>
  <c r="F234" i="3"/>
  <c r="N233" i="3"/>
  <c r="M233" i="3"/>
  <c r="K233" i="3"/>
  <c r="J233" i="3"/>
  <c r="H233" i="3"/>
  <c r="G233" i="3"/>
  <c r="E233" i="3"/>
  <c r="O232" i="3"/>
  <c r="L232" i="3"/>
  <c r="I232" i="3"/>
  <c r="F232" i="3"/>
  <c r="O229" i="3"/>
  <c r="L229" i="3"/>
  <c r="I229" i="3"/>
  <c r="F229" i="3"/>
  <c r="O228" i="3"/>
  <c r="O227" i="3" s="1"/>
  <c r="L228" i="3"/>
  <c r="L227" i="3" s="1"/>
  <c r="I228" i="3"/>
  <c r="I227" i="3" s="1"/>
  <c r="F228" i="3"/>
  <c r="F227" i="3" s="1"/>
  <c r="N227" i="3"/>
  <c r="M227" i="3"/>
  <c r="K227" i="3"/>
  <c r="J227" i="3"/>
  <c r="H227" i="3"/>
  <c r="G227" i="3"/>
  <c r="E227" i="3"/>
  <c r="O226" i="3"/>
  <c r="L226" i="3"/>
  <c r="I226" i="3"/>
  <c r="F226" i="3"/>
  <c r="O225" i="3"/>
  <c r="L225" i="3"/>
  <c r="I225" i="3"/>
  <c r="F225" i="3"/>
  <c r="O224" i="3"/>
  <c r="L224" i="3"/>
  <c r="I224" i="3"/>
  <c r="F224" i="3"/>
  <c r="O223" i="3"/>
  <c r="L223" i="3"/>
  <c r="I223" i="3"/>
  <c r="F223" i="3"/>
  <c r="O222" i="3"/>
  <c r="L222" i="3"/>
  <c r="I222" i="3"/>
  <c r="F222" i="3"/>
  <c r="O221" i="3"/>
  <c r="L221" i="3"/>
  <c r="I221" i="3"/>
  <c r="F221" i="3"/>
  <c r="O220" i="3"/>
  <c r="L220" i="3"/>
  <c r="I220" i="3"/>
  <c r="F220" i="3"/>
  <c r="O219" i="3"/>
  <c r="L219" i="3"/>
  <c r="I219" i="3"/>
  <c r="F219" i="3"/>
  <c r="O218" i="3"/>
  <c r="L218" i="3"/>
  <c r="I218" i="3"/>
  <c r="F218" i="3"/>
  <c r="O217" i="3"/>
  <c r="L217" i="3"/>
  <c r="I217" i="3"/>
  <c r="F217" i="3"/>
  <c r="N216" i="3"/>
  <c r="M216" i="3"/>
  <c r="K216" i="3"/>
  <c r="J216" i="3"/>
  <c r="H216" i="3"/>
  <c r="G216" i="3"/>
  <c r="E216" i="3"/>
  <c r="O215" i="3"/>
  <c r="L215" i="3"/>
  <c r="I215" i="3"/>
  <c r="F215" i="3"/>
  <c r="O214" i="3"/>
  <c r="L214" i="3"/>
  <c r="I214" i="3"/>
  <c r="F214" i="3"/>
  <c r="O213" i="3"/>
  <c r="L213" i="3"/>
  <c r="I213" i="3"/>
  <c r="F213" i="3"/>
  <c r="O212" i="3"/>
  <c r="L212" i="3"/>
  <c r="I212" i="3"/>
  <c r="F212" i="3"/>
  <c r="O211" i="3"/>
  <c r="L211" i="3"/>
  <c r="I211" i="3"/>
  <c r="F211" i="3"/>
  <c r="O210" i="3"/>
  <c r="L210" i="3"/>
  <c r="I210" i="3"/>
  <c r="F210" i="3"/>
  <c r="O209" i="3"/>
  <c r="L209" i="3"/>
  <c r="I209" i="3"/>
  <c r="F209" i="3"/>
  <c r="O208" i="3"/>
  <c r="L208" i="3"/>
  <c r="I208" i="3"/>
  <c r="F208" i="3"/>
  <c r="O207" i="3"/>
  <c r="L207" i="3"/>
  <c r="I207" i="3"/>
  <c r="F207" i="3"/>
  <c r="O206" i="3"/>
  <c r="L206" i="3"/>
  <c r="I206" i="3"/>
  <c r="F206" i="3"/>
  <c r="N205" i="3"/>
  <c r="M205" i="3"/>
  <c r="K205" i="3"/>
  <c r="J205" i="3"/>
  <c r="H205" i="3"/>
  <c r="G205" i="3"/>
  <c r="E205" i="3"/>
  <c r="O203" i="3"/>
  <c r="L203" i="3"/>
  <c r="I203" i="3"/>
  <c r="F203" i="3"/>
  <c r="O202" i="3"/>
  <c r="L202" i="3"/>
  <c r="I202" i="3"/>
  <c r="F202" i="3"/>
  <c r="O201" i="3"/>
  <c r="L201" i="3"/>
  <c r="I201" i="3"/>
  <c r="F201" i="3"/>
  <c r="O200" i="3"/>
  <c r="L200" i="3"/>
  <c r="I200" i="3"/>
  <c r="F200" i="3"/>
  <c r="O199" i="3"/>
  <c r="O198" i="3" s="1"/>
  <c r="L199" i="3"/>
  <c r="L198" i="3" s="1"/>
  <c r="I199" i="3"/>
  <c r="F199" i="3"/>
  <c r="F198" i="3" s="1"/>
  <c r="N198" i="3"/>
  <c r="N196" i="3" s="1"/>
  <c r="M198" i="3"/>
  <c r="M196" i="3" s="1"/>
  <c r="K198" i="3"/>
  <c r="K196" i="3" s="1"/>
  <c r="J198" i="3"/>
  <c r="J196" i="3" s="1"/>
  <c r="H198" i="3"/>
  <c r="H196" i="3" s="1"/>
  <c r="G198" i="3"/>
  <c r="G196" i="3" s="1"/>
  <c r="E198" i="3"/>
  <c r="E196" i="3" s="1"/>
  <c r="O197" i="3"/>
  <c r="L197" i="3"/>
  <c r="I197" i="3"/>
  <c r="F197" i="3"/>
  <c r="O193" i="3"/>
  <c r="O192" i="3" s="1"/>
  <c r="O191" i="3" s="1"/>
  <c r="L193" i="3"/>
  <c r="I193" i="3"/>
  <c r="I192" i="3" s="1"/>
  <c r="I191" i="3" s="1"/>
  <c r="F193" i="3"/>
  <c r="F192" i="3" s="1"/>
  <c r="F191" i="3" s="1"/>
  <c r="N192" i="3"/>
  <c r="N191" i="3" s="1"/>
  <c r="M192" i="3"/>
  <c r="M191" i="3" s="1"/>
  <c r="K192" i="3"/>
  <c r="K191" i="3" s="1"/>
  <c r="J192" i="3"/>
  <c r="J191" i="3" s="1"/>
  <c r="H192" i="3"/>
  <c r="H191" i="3" s="1"/>
  <c r="G192" i="3"/>
  <c r="G191" i="3" s="1"/>
  <c r="E192" i="3"/>
  <c r="E191" i="3" s="1"/>
  <c r="O190" i="3"/>
  <c r="L190" i="3"/>
  <c r="I190" i="3"/>
  <c r="F190" i="3"/>
  <c r="O189" i="3"/>
  <c r="O188" i="3" s="1"/>
  <c r="L189" i="3"/>
  <c r="I189" i="3"/>
  <c r="I188" i="3" s="1"/>
  <c r="F189" i="3"/>
  <c r="F188" i="3" s="1"/>
  <c r="N188" i="3"/>
  <c r="M188" i="3"/>
  <c r="K188" i="3"/>
  <c r="J188" i="3"/>
  <c r="H188" i="3"/>
  <c r="G188" i="3"/>
  <c r="E188" i="3"/>
  <c r="O186" i="3"/>
  <c r="L186" i="3"/>
  <c r="I186" i="3"/>
  <c r="F186" i="3"/>
  <c r="O185" i="3"/>
  <c r="O184" i="3" s="1"/>
  <c r="L185" i="3"/>
  <c r="I185" i="3"/>
  <c r="F185" i="3"/>
  <c r="F184" i="3" s="1"/>
  <c r="N184" i="3"/>
  <c r="M184" i="3"/>
  <c r="K184" i="3"/>
  <c r="J184" i="3"/>
  <c r="H184" i="3"/>
  <c r="G184" i="3"/>
  <c r="E184" i="3"/>
  <c r="O183" i="3"/>
  <c r="L183" i="3"/>
  <c r="I183" i="3"/>
  <c r="F183" i="3"/>
  <c r="O182" i="3"/>
  <c r="L182" i="3"/>
  <c r="I182" i="3"/>
  <c r="F182" i="3"/>
  <c r="O181" i="3"/>
  <c r="L181" i="3"/>
  <c r="I181" i="3"/>
  <c r="F181" i="3"/>
  <c r="O180" i="3"/>
  <c r="L180" i="3"/>
  <c r="L179" i="3" s="1"/>
  <c r="I180" i="3"/>
  <c r="F180" i="3"/>
  <c r="N179" i="3"/>
  <c r="M179" i="3"/>
  <c r="K179" i="3"/>
  <c r="J179" i="3"/>
  <c r="H179" i="3"/>
  <c r="G179" i="3"/>
  <c r="E179" i="3"/>
  <c r="O178" i="3"/>
  <c r="L178" i="3"/>
  <c r="I178" i="3"/>
  <c r="F178" i="3"/>
  <c r="O177" i="3"/>
  <c r="L177" i="3"/>
  <c r="I177" i="3"/>
  <c r="F177" i="3"/>
  <c r="O176" i="3"/>
  <c r="L176" i="3"/>
  <c r="L175" i="3" s="1"/>
  <c r="I176" i="3"/>
  <c r="F176" i="3"/>
  <c r="F175" i="3" s="1"/>
  <c r="N175" i="3"/>
  <c r="M175" i="3"/>
  <c r="K175" i="3"/>
  <c r="J175" i="3"/>
  <c r="H175" i="3"/>
  <c r="G175" i="3"/>
  <c r="E175" i="3"/>
  <c r="O172" i="3"/>
  <c r="L172" i="3"/>
  <c r="I172" i="3"/>
  <c r="F172" i="3"/>
  <c r="O171" i="3"/>
  <c r="L171" i="3"/>
  <c r="I171" i="3"/>
  <c r="F171" i="3"/>
  <c r="O170" i="3"/>
  <c r="L170" i="3"/>
  <c r="I170" i="3"/>
  <c r="F170" i="3"/>
  <c r="O169" i="3"/>
  <c r="L169" i="3"/>
  <c r="I169" i="3"/>
  <c r="F169" i="3"/>
  <c r="O168" i="3"/>
  <c r="L168" i="3"/>
  <c r="I168" i="3"/>
  <c r="F168" i="3"/>
  <c r="O167" i="3"/>
  <c r="O166" i="3" s="1"/>
  <c r="O165" i="3" s="1"/>
  <c r="L167" i="3"/>
  <c r="I167" i="3"/>
  <c r="F167" i="3"/>
  <c r="F166" i="3" s="1"/>
  <c r="F165" i="3" s="1"/>
  <c r="N166" i="3"/>
  <c r="N165" i="3" s="1"/>
  <c r="M166" i="3"/>
  <c r="M165" i="3" s="1"/>
  <c r="K166" i="3"/>
  <c r="K165" i="3" s="1"/>
  <c r="J166" i="3"/>
  <c r="J165" i="3" s="1"/>
  <c r="H166" i="3"/>
  <c r="G166" i="3"/>
  <c r="G165" i="3" s="1"/>
  <c r="E166" i="3"/>
  <c r="E165" i="3" s="1"/>
  <c r="H165" i="3"/>
  <c r="O164" i="3"/>
  <c r="L164" i="3"/>
  <c r="I164" i="3"/>
  <c r="F164" i="3"/>
  <c r="O163" i="3"/>
  <c r="L163" i="3"/>
  <c r="I163" i="3"/>
  <c r="F163" i="3"/>
  <c r="O162" i="3"/>
  <c r="L162" i="3"/>
  <c r="I162" i="3"/>
  <c r="F162" i="3"/>
  <c r="O161" i="3"/>
  <c r="O160" i="3" s="1"/>
  <c r="L161" i="3"/>
  <c r="I161" i="3"/>
  <c r="I160" i="3" s="1"/>
  <c r="F161" i="3"/>
  <c r="F160" i="3" s="1"/>
  <c r="N160" i="3"/>
  <c r="M160" i="3"/>
  <c r="K160" i="3"/>
  <c r="J160" i="3"/>
  <c r="H160" i="3"/>
  <c r="G160" i="3"/>
  <c r="E160" i="3"/>
  <c r="O159" i="3"/>
  <c r="L159" i="3"/>
  <c r="I159" i="3"/>
  <c r="F159" i="3"/>
  <c r="O158" i="3"/>
  <c r="L158" i="3"/>
  <c r="I158" i="3"/>
  <c r="F158" i="3"/>
  <c r="O157" i="3"/>
  <c r="L157" i="3"/>
  <c r="I157" i="3"/>
  <c r="F157" i="3"/>
  <c r="O156" i="3"/>
  <c r="L156" i="3"/>
  <c r="I156" i="3"/>
  <c r="F156" i="3"/>
  <c r="O155" i="3"/>
  <c r="L155" i="3"/>
  <c r="I155" i="3"/>
  <c r="F155" i="3"/>
  <c r="O154" i="3"/>
  <c r="L154" i="3"/>
  <c r="I154" i="3"/>
  <c r="F154" i="3"/>
  <c r="O153" i="3"/>
  <c r="L153" i="3"/>
  <c r="I153" i="3"/>
  <c r="F153" i="3"/>
  <c r="O152" i="3"/>
  <c r="L152" i="3"/>
  <c r="I152" i="3"/>
  <c r="F152" i="3"/>
  <c r="N151" i="3"/>
  <c r="M151" i="3"/>
  <c r="K151" i="3"/>
  <c r="J151" i="3"/>
  <c r="H151" i="3"/>
  <c r="G151" i="3"/>
  <c r="E151" i="3"/>
  <c r="O150" i="3"/>
  <c r="L150" i="3"/>
  <c r="I150" i="3"/>
  <c r="F150" i="3"/>
  <c r="O149" i="3"/>
  <c r="L149" i="3"/>
  <c r="I149" i="3"/>
  <c r="F149" i="3"/>
  <c r="O148" i="3"/>
  <c r="L148" i="3"/>
  <c r="I148" i="3"/>
  <c r="F148" i="3"/>
  <c r="O147" i="3"/>
  <c r="L147" i="3"/>
  <c r="I147" i="3"/>
  <c r="F147" i="3"/>
  <c r="O146" i="3"/>
  <c r="L146" i="3"/>
  <c r="I146" i="3"/>
  <c r="F146" i="3"/>
  <c r="O145" i="3"/>
  <c r="L145" i="3"/>
  <c r="I145" i="3"/>
  <c r="F145" i="3"/>
  <c r="F144" i="3" s="1"/>
  <c r="N144" i="3"/>
  <c r="M144" i="3"/>
  <c r="K144" i="3"/>
  <c r="J144" i="3"/>
  <c r="H144" i="3"/>
  <c r="G144" i="3"/>
  <c r="E144" i="3"/>
  <c r="O143" i="3"/>
  <c r="L143" i="3"/>
  <c r="I143" i="3"/>
  <c r="F143" i="3"/>
  <c r="O142" i="3"/>
  <c r="O141" i="3" s="1"/>
  <c r="L142" i="3"/>
  <c r="L141" i="3" s="1"/>
  <c r="I142" i="3"/>
  <c r="F142" i="3"/>
  <c r="F141" i="3" s="1"/>
  <c r="N141" i="3"/>
  <c r="M141" i="3"/>
  <c r="K141" i="3"/>
  <c r="J141" i="3"/>
  <c r="H141" i="3"/>
  <c r="G141" i="3"/>
  <c r="E141" i="3"/>
  <c r="O140" i="3"/>
  <c r="L140" i="3"/>
  <c r="I140" i="3"/>
  <c r="F140" i="3"/>
  <c r="O139" i="3"/>
  <c r="L139" i="3"/>
  <c r="I139" i="3"/>
  <c r="F139" i="3"/>
  <c r="O138" i="3"/>
  <c r="L138" i="3"/>
  <c r="I138" i="3"/>
  <c r="F138" i="3"/>
  <c r="O137" i="3"/>
  <c r="O136" i="3" s="1"/>
  <c r="L137" i="3"/>
  <c r="I137" i="3"/>
  <c r="I136" i="3" s="1"/>
  <c r="F137" i="3"/>
  <c r="F136" i="3" s="1"/>
  <c r="N136" i="3"/>
  <c r="M136" i="3"/>
  <c r="K136" i="3"/>
  <c r="J136" i="3"/>
  <c r="H136" i="3"/>
  <c r="G136" i="3"/>
  <c r="E136" i="3"/>
  <c r="O135" i="3"/>
  <c r="L135" i="3"/>
  <c r="I135" i="3"/>
  <c r="F135" i="3"/>
  <c r="O134" i="3"/>
  <c r="L134" i="3"/>
  <c r="I134" i="3"/>
  <c r="F134" i="3"/>
  <c r="O133" i="3"/>
  <c r="L133" i="3"/>
  <c r="I133" i="3"/>
  <c r="F133" i="3"/>
  <c r="O132" i="3"/>
  <c r="L132" i="3"/>
  <c r="I132" i="3"/>
  <c r="I131" i="3" s="1"/>
  <c r="F132" i="3"/>
  <c r="N131" i="3"/>
  <c r="M131" i="3"/>
  <c r="K131" i="3"/>
  <c r="J131" i="3"/>
  <c r="H131" i="3"/>
  <c r="G131" i="3"/>
  <c r="E131" i="3"/>
  <c r="O129" i="3"/>
  <c r="O128" i="3" s="1"/>
  <c r="L129" i="3"/>
  <c r="L128" i="3" s="1"/>
  <c r="I129" i="3"/>
  <c r="I128" i="3" s="1"/>
  <c r="F129" i="3"/>
  <c r="F128" i="3" s="1"/>
  <c r="N128" i="3"/>
  <c r="M128" i="3"/>
  <c r="K128" i="3"/>
  <c r="J128" i="3"/>
  <c r="H128" i="3"/>
  <c r="G128" i="3"/>
  <c r="E128" i="3"/>
  <c r="O127" i="3"/>
  <c r="L127" i="3"/>
  <c r="I127" i="3"/>
  <c r="F127" i="3"/>
  <c r="O126" i="3"/>
  <c r="L126" i="3"/>
  <c r="I126" i="3"/>
  <c r="F126" i="3"/>
  <c r="O125" i="3"/>
  <c r="L125" i="3"/>
  <c r="I125" i="3"/>
  <c r="F125" i="3"/>
  <c r="O124" i="3"/>
  <c r="L124" i="3"/>
  <c r="I124" i="3"/>
  <c r="F124" i="3"/>
  <c r="O123" i="3"/>
  <c r="L123" i="3"/>
  <c r="I123" i="3"/>
  <c r="F123" i="3"/>
  <c r="N122" i="3"/>
  <c r="M122" i="3"/>
  <c r="K122" i="3"/>
  <c r="J122" i="3"/>
  <c r="H122" i="3"/>
  <c r="G122" i="3"/>
  <c r="E122" i="3"/>
  <c r="O121" i="3"/>
  <c r="L121" i="3"/>
  <c r="I121" i="3"/>
  <c r="F121" i="3"/>
  <c r="O120" i="3"/>
  <c r="L120" i="3"/>
  <c r="I120" i="3"/>
  <c r="F120" i="3"/>
  <c r="O119" i="3"/>
  <c r="L119" i="3"/>
  <c r="I119" i="3"/>
  <c r="F119" i="3"/>
  <c r="O118" i="3"/>
  <c r="L118" i="3"/>
  <c r="I118" i="3"/>
  <c r="F118" i="3"/>
  <c r="O117" i="3"/>
  <c r="L117" i="3"/>
  <c r="I117" i="3"/>
  <c r="F117" i="3"/>
  <c r="N116" i="3"/>
  <c r="M116" i="3"/>
  <c r="K116" i="3"/>
  <c r="J116" i="3"/>
  <c r="H116" i="3"/>
  <c r="G116" i="3"/>
  <c r="E116" i="3"/>
  <c r="O115" i="3"/>
  <c r="L115" i="3"/>
  <c r="I115" i="3"/>
  <c r="F115" i="3"/>
  <c r="O114" i="3"/>
  <c r="L114" i="3"/>
  <c r="I114" i="3"/>
  <c r="F114" i="3"/>
  <c r="O113" i="3"/>
  <c r="O112" i="3" s="1"/>
  <c r="L113" i="3"/>
  <c r="L112" i="3" s="1"/>
  <c r="I113" i="3"/>
  <c r="F113" i="3"/>
  <c r="N112" i="3"/>
  <c r="M112" i="3"/>
  <c r="K112" i="3"/>
  <c r="J112" i="3"/>
  <c r="H112" i="3"/>
  <c r="G112" i="3"/>
  <c r="F112" i="3"/>
  <c r="E112" i="3"/>
  <c r="O111" i="3"/>
  <c r="L111" i="3"/>
  <c r="I111" i="3"/>
  <c r="F111" i="3"/>
  <c r="O110" i="3"/>
  <c r="L110" i="3"/>
  <c r="I110" i="3"/>
  <c r="F110" i="3"/>
  <c r="O109" i="3"/>
  <c r="L109" i="3"/>
  <c r="I109" i="3"/>
  <c r="F109" i="3"/>
  <c r="O108" i="3"/>
  <c r="L108" i="3"/>
  <c r="I108" i="3"/>
  <c r="F108" i="3"/>
  <c r="O107" i="3"/>
  <c r="L107" i="3"/>
  <c r="I107" i="3"/>
  <c r="F107" i="3"/>
  <c r="O106" i="3"/>
  <c r="L106" i="3"/>
  <c r="I106" i="3"/>
  <c r="F106" i="3"/>
  <c r="O105" i="3"/>
  <c r="L105" i="3"/>
  <c r="I105" i="3"/>
  <c r="F105" i="3"/>
  <c r="O104" i="3"/>
  <c r="O103" i="3" s="1"/>
  <c r="L104" i="3"/>
  <c r="I104" i="3"/>
  <c r="F104" i="3"/>
  <c r="F103" i="3" s="1"/>
  <c r="N103" i="3"/>
  <c r="M103" i="3"/>
  <c r="K103" i="3"/>
  <c r="J103" i="3"/>
  <c r="H103" i="3"/>
  <c r="G103" i="3"/>
  <c r="E103" i="3"/>
  <c r="O102" i="3"/>
  <c r="L102" i="3"/>
  <c r="I102" i="3"/>
  <c r="F102" i="3"/>
  <c r="O101" i="3"/>
  <c r="L101" i="3"/>
  <c r="I101" i="3"/>
  <c r="F101" i="3"/>
  <c r="O100" i="3"/>
  <c r="L100" i="3"/>
  <c r="I100" i="3"/>
  <c r="F100" i="3"/>
  <c r="O99" i="3"/>
  <c r="L99" i="3"/>
  <c r="I99" i="3"/>
  <c r="F99" i="3"/>
  <c r="O98" i="3"/>
  <c r="L98" i="3"/>
  <c r="I98" i="3"/>
  <c r="F98" i="3"/>
  <c r="O97" i="3"/>
  <c r="L97" i="3"/>
  <c r="I97" i="3"/>
  <c r="F97" i="3"/>
  <c r="O96" i="3"/>
  <c r="L96" i="3"/>
  <c r="I96" i="3"/>
  <c r="F96" i="3"/>
  <c r="N95" i="3"/>
  <c r="M95" i="3"/>
  <c r="K95" i="3"/>
  <c r="J95" i="3"/>
  <c r="H95" i="3"/>
  <c r="G95" i="3"/>
  <c r="E95" i="3"/>
  <c r="O94" i="3"/>
  <c r="L94" i="3"/>
  <c r="I94" i="3"/>
  <c r="F94" i="3"/>
  <c r="O93" i="3"/>
  <c r="L93" i="3"/>
  <c r="I93" i="3"/>
  <c r="F93" i="3"/>
  <c r="O92" i="3"/>
  <c r="L92" i="3"/>
  <c r="I92" i="3"/>
  <c r="F92" i="3"/>
  <c r="O91" i="3"/>
  <c r="L91" i="3"/>
  <c r="I91" i="3"/>
  <c r="F91" i="3"/>
  <c r="O90" i="3"/>
  <c r="L90" i="3"/>
  <c r="I90" i="3"/>
  <c r="I89" i="3" s="1"/>
  <c r="F90" i="3"/>
  <c r="F89" i="3" s="1"/>
  <c r="N89" i="3"/>
  <c r="M89" i="3"/>
  <c r="K89" i="3"/>
  <c r="J89" i="3"/>
  <c r="H89" i="3"/>
  <c r="G89" i="3"/>
  <c r="E89" i="3"/>
  <c r="O88" i="3"/>
  <c r="L88" i="3"/>
  <c r="I88" i="3"/>
  <c r="F88" i="3"/>
  <c r="O87" i="3"/>
  <c r="L87" i="3"/>
  <c r="I87" i="3"/>
  <c r="F87" i="3"/>
  <c r="O86" i="3"/>
  <c r="L86" i="3"/>
  <c r="I86" i="3"/>
  <c r="F86" i="3"/>
  <c r="O85" i="3"/>
  <c r="L85" i="3"/>
  <c r="I85" i="3"/>
  <c r="F85" i="3"/>
  <c r="F84" i="3" s="1"/>
  <c r="N84" i="3"/>
  <c r="M84" i="3"/>
  <c r="K84" i="3"/>
  <c r="J84" i="3"/>
  <c r="H84" i="3"/>
  <c r="G84" i="3"/>
  <c r="E84" i="3"/>
  <c r="O82" i="3"/>
  <c r="L82" i="3"/>
  <c r="I82" i="3"/>
  <c r="F82" i="3"/>
  <c r="O81" i="3"/>
  <c r="L81" i="3"/>
  <c r="L80" i="3" s="1"/>
  <c r="I81" i="3"/>
  <c r="F81" i="3"/>
  <c r="F80" i="3" s="1"/>
  <c r="O80" i="3"/>
  <c r="N80" i="3"/>
  <c r="M80" i="3"/>
  <c r="K80" i="3"/>
  <c r="J80" i="3"/>
  <c r="H80" i="3"/>
  <c r="G80" i="3"/>
  <c r="E80" i="3"/>
  <c r="O79" i="3"/>
  <c r="L79" i="3"/>
  <c r="I79" i="3"/>
  <c r="F79" i="3"/>
  <c r="O78" i="3"/>
  <c r="L78" i="3"/>
  <c r="L77" i="3" s="1"/>
  <c r="L76" i="3" s="1"/>
  <c r="I78" i="3"/>
  <c r="I77" i="3" s="1"/>
  <c r="F78" i="3"/>
  <c r="N77" i="3"/>
  <c r="M77" i="3"/>
  <c r="K77" i="3"/>
  <c r="J77" i="3"/>
  <c r="H77" i="3"/>
  <c r="G77" i="3"/>
  <c r="E77" i="3"/>
  <c r="O74" i="3"/>
  <c r="L74" i="3"/>
  <c r="I74" i="3"/>
  <c r="F74" i="3"/>
  <c r="O73" i="3"/>
  <c r="L73" i="3"/>
  <c r="I73" i="3"/>
  <c r="F73" i="3"/>
  <c r="O72" i="3"/>
  <c r="L72" i="3"/>
  <c r="I72" i="3"/>
  <c r="F72" i="3"/>
  <c r="O71" i="3"/>
  <c r="L71" i="3"/>
  <c r="I71" i="3"/>
  <c r="F71" i="3"/>
  <c r="O70" i="3"/>
  <c r="L70" i="3"/>
  <c r="L69" i="3" s="1"/>
  <c r="I70" i="3"/>
  <c r="I69" i="3" s="1"/>
  <c r="F70" i="3"/>
  <c r="N69" i="3"/>
  <c r="N67" i="3" s="1"/>
  <c r="M69" i="3"/>
  <c r="M67" i="3" s="1"/>
  <c r="K69" i="3"/>
  <c r="K67" i="3" s="1"/>
  <c r="J69" i="3"/>
  <c r="J67" i="3" s="1"/>
  <c r="H69" i="3"/>
  <c r="H67" i="3" s="1"/>
  <c r="G69" i="3"/>
  <c r="G67" i="3" s="1"/>
  <c r="E69" i="3"/>
  <c r="E67" i="3" s="1"/>
  <c r="O68" i="3"/>
  <c r="L68" i="3"/>
  <c r="I68" i="3"/>
  <c r="F68" i="3"/>
  <c r="O66" i="3"/>
  <c r="L66" i="3"/>
  <c r="I66" i="3"/>
  <c r="F66" i="3"/>
  <c r="O65" i="3"/>
  <c r="L65" i="3"/>
  <c r="I65" i="3"/>
  <c r="F65" i="3"/>
  <c r="O64" i="3"/>
  <c r="L64" i="3"/>
  <c r="I64" i="3"/>
  <c r="F64" i="3"/>
  <c r="O63" i="3"/>
  <c r="L63" i="3"/>
  <c r="I63" i="3"/>
  <c r="F63" i="3"/>
  <c r="O62" i="3"/>
  <c r="L62" i="3"/>
  <c r="I62" i="3"/>
  <c r="F62" i="3"/>
  <c r="O61" i="3"/>
  <c r="L61" i="3"/>
  <c r="I61" i="3"/>
  <c r="F61" i="3"/>
  <c r="O60" i="3"/>
  <c r="L60" i="3"/>
  <c r="I60" i="3"/>
  <c r="F60" i="3"/>
  <c r="O59" i="3"/>
  <c r="O58" i="3" s="1"/>
  <c r="L59" i="3"/>
  <c r="I59" i="3"/>
  <c r="F59" i="3"/>
  <c r="F58" i="3" s="1"/>
  <c r="N58" i="3"/>
  <c r="M58" i="3"/>
  <c r="K58" i="3"/>
  <c r="J58" i="3"/>
  <c r="H58" i="3"/>
  <c r="G58" i="3"/>
  <c r="E58" i="3"/>
  <c r="O57" i="3"/>
  <c r="L57" i="3"/>
  <c r="I57" i="3"/>
  <c r="F57" i="3"/>
  <c r="O56" i="3"/>
  <c r="L56" i="3"/>
  <c r="L55" i="3" s="1"/>
  <c r="I56" i="3"/>
  <c r="F56" i="3"/>
  <c r="O55" i="3"/>
  <c r="N55" i="3"/>
  <c r="M55" i="3"/>
  <c r="K55" i="3"/>
  <c r="K54" i="3" s="1"/>
  <c r="J55" i="3"/>
  <c r="H55" i="3"/>
  <c r="G55" i="3"/>
  <c r="G54" i="3" s="1"/>
  <c r="F55" i="3"/>
  <c r="E55" i="3"/>
  <c r="N54" i="3"/>
  <c r="M54" i="3"/>
  <c r="O47" i="3"/>
  <c r="C47" i="3" s="1"/>
  <c r="O46" i="3"/>
  <c r="N45" i="3"/>
  <c r="M45" i="3"/>
  <c r="L44" i="3"/>
  <c r="L43" i="3" s="1"/>
  <c r="I44" i="3"/>
  <c r="I43" i="3" s="1"/>
  <c r="F44" i="3"/>
  <c r="F43" i="3" s="1"/>
  <c r="K43" i="3"/>
  <c r="J43" i="3"/>
  <c r="H43" i="3"/>
  <c r="G43" i="3"/>
  <c r="E43" i="3"/>
  <c r="F42" i="3"/>
  <c r="E41" i="3"/>
  <c r="L40" i="3"/>
  <c r="C40" i="3" s="1"/>
  <c r="L39" i="3"/>
  <c r="C39" i="3" s="1"/>
  <c r="L38" i="3"/>
  <c r="C38" i="3" s="1"/>
  <c r="L37" i="3"/>
  <c r="K36" i="3"/>
  <c r="J36" i="3"/>
  <c r="L35" i="3"/>
  <c r="C35" i="3" s="1"/>
  <c r="L34" i="3"/>
  <c r="K33" i="3"/>
  <c r="J33" i="3"/>
  <c r="L32" i="3"/>
  <c r="L31" i="3" s="1"/>
  <c r="C31" i="3" s="1"/>
  <c r="K31" i="3"/>
  <c r="J31" i="3"/>
  <c r="L30" i="3"/>
  <c r="C30" i="3" s="1"/>
  <c r="L29" i="3"/>
  <c r="C29" i="3" s="1"/>
  <c r="L28" i="3"/>
  <c r="K27" i="3"/>
  <c r="J27" i="3"/>
  <c r="F25" i="3"/>
  <c r="C25" i="3" s="1"/>
  <c r="I24" i="3"/>
  <c r="O23" i="3"/>
  <c r="L23" i="3"/>
  <c r="I23" i="3"/>
  <c r="F23" i="3"/>
  <c r="O22" i="3"/>
  <c r="O21" i="3" s="1"/>
  <c r="L22" i="3"/>
  <c r="L21" i="3" s="1"/>
  <c r="L292" i="3" s="1"/>
  <c r="I22" i="3"/>
  <c r="F22" i="3"/>
  <c r="F21" i="3" s="1"/>
  <c r="N21" i="3"/>
  <c r="M21" i="3"/>
  <c r="K21" i="3"/>
  <c r="J21" i="3"/>
  <c r="H21" i="3"/>
  <c r="G21" i="3"/>
  <c r="E21" i="3"/>
  <c r="N187" i="3" l="1"/>
  <c r="O187" i="3"/>
  <c r="G292" i="3"/>
  <c r="M292" i="3"/>
  <c r="M291" i="3" s="1"/>
  <c r="L235" i="3"/>
  <c r="C298" i="3"/>
  <c r="C299" i="3"/>
  <c r="C300" i="3"/>
  <c r="K270" i="3"/>
  <c r="K269" i="3" s="1"/>
  <c r="H259" i="3"/>
  <c r="N259" i="3"/>
  <c r="K204" i="3"/>
  <c r="K195" i="3" s="1"/>
  <c r="N76" i="3"/>
  <c r="C32" i="3"/>
  <c r="H76" i="3"/>
  <c r="K53" i="3"/>
  <c r="E76" i="3"/>
  <c r="K76" i="3"/>
  <c r="J270" i="3"/>
  <c r="J269" i="3" s="1"/>
  <c r="F246" i="3"/>
  <c r="N53" i="3"/>
  <c r="N130" i="3"/>
  <c r="J76" i="3"/>
  <c r="F187" i="3"/>
  <c r="K187" i="3"/>
  <c r="J259" i="3"/>
  <c r="M231" i="3"/>
  <c r="O292" i="3"/>
  <c r="O291" i="3" s="1"/>
  <c r="M76" i="3"/>
  <c r="H270" i="3"/>
  <c r="H269" i="3" s="1"/>
  <c r="G20" i="3"/>
  <c r="C124" i="3"/>
  <c r="G174" i="3"/>
  <c r="G173" i="3" s="1"/>
  <c r="G204" i="3"/>
  <c r="G195" i="3" s="1"/>
  <c r="M204" i="3"/>
  <c r="C214" i="3"/>
  <c r="I187" i="3"/>
  <c r="G83" i="3"/>
  <c r="O196" i="3"/>
  <c r="K231" i="3"/>
  <c r="G270" i="3"/>
  <c r="G269" i="3" s="1"/>
  <c r="I122" i="3"/>
  <c r="E54" i="3"/>
  <c r="C242" i="3"/>
  <c r="L122" i="3"/>
  <c r="N231" i="3"/>
  <c r="C169" i="3"/>
  <c r="C210" i="3"/>
  <c r="C212" i="3"/>
  <c r="C239" i="3"/>
  <c r="J231" i="3"/>
  <c r="N270" i="3"/>
  <c r="N269" i="3" s="1"/>
  <c r="E292" i="3"/>
  <c r="E291" i="3" s="1"/>
  <c r="K292" i="3"/>
  <c r="K291" i="3" s="1"/>
  <c r="J26" i="3"/>
  <c r="C71" i="3"/>
  <c r="C72" i="3"/>
  <c r="G76" i="3"/>
  <c r="O95" i="3"/>
  <c r="L144" i="3"/>
  <c r="H174" i="3"/>
  <c r="H173" i="3" s="1"/>
  <c r="N174" i="3"/>
  <c r="N173" i="3" s="1"/>
  <c r="J174" i="3"/>
  <c r="J173" i="3" s="1"/>
  <c r="C181" i="3"/>
  <c r="J187" i="3"/>
  <c r="E231" i="3"/>
  <c r="O252" i="3"/>
  <c r="M259" i="3"/>
  <c r="C274" i="3"/>
  <c r="C275" i="3"/>
  <c r="J54" i="3"/>
  <c r="J53" i="3" s="1"/>
  <c r="H83" i="3"/>
  <c r="O116" i="3"/>
  <c r="G130" i="3"/>
  <c r="M174" i="3"/>
  <c r="O179" i="3"/>
  <c r="C213" i="3"/>
  <c r="C226" i="3"/>
  <c r="C234" i="3"/>
  <c r="O238" i="3"/>
  <c r="O272" i="3"/>
  <c r="K26" i="3"/>
  <c r="K20" i="3" s="1"/>
  <c r="C64" i="3"/>
  <c r="C99" i="3"/>
  <c r="C100" i="3"/>
  <c r="C115" i="3"/>
  <c r="C129" i="3"/>
  <c r="C153" i="3"/>
  <c r="C157" i="3"/>
  <c r="K174" i="3"/>
  <c r="K173" i="3" s="1"/>
  <c r="H187" i="3"/>
  <c r="M187" i="3"/>
  <c r="G187" i="3"/>
  <c r="C258" i="3"/>
  <c r="C142" i="3"/>
  <c r="C59" i="3"/>
  <c r="C104" i="3"/>
  <c r="C126" i="3"/>
  <c r="C189" i="3"/>
  <c r="C190" i="3"/>
  <c r="C222" i="3"/>
  <c r="C88" i="3"/>
  <c r="C202" i="3"/>
  <c r="C218" i="3"/>
  <c r="F233" i="3"/>
  <c r="C233" i="3" s="1"/>
  <c r="C137" i="3"/>
  <c r="C296" i="3"/>
  <c r="C150" i="3"/>
  <c r="C162" i="3"/>
  <c r="C170" i="3"/>
  <c r="L103" i="3"/>
  <c r="C120" i="3"/>
  <c r="L260" i="3"/>
  <c r="O276" i="3"/>
  <c r="C102" i="3"/>
  <c r="C140" i="3"/>
  <c r="C146" i="3"/>
  <c r="C180" i="3"/>
  <c r="F179" i="3"/>
  <c r="F174" i="3" s="1"/>
  <c r="F173" i="3" s="1"/>
  <c r="I270" i="3"/>
  <c r="I269" i="3" s="1"/>
  <c r="I293" i="3"/>
  <c r="C294" i="3"/>
  <c r="H292" i="3"/>
  <c r="H291" i="3" s="1"/>
  <c r="H20" i="3"/>
  <c r="E20" i="3"/>
  <c r="C43" i="3"/>
  <c r="G53" i="3"/>
  <c r="I55" i="3"/>
  <c r="C55" i="3" s="1"/>
  <c r="C63" i="3"/>
  <c r="O77" i="3"/>
  <c r="O76" i="3" s="1"/>
  <c r="O84" i="3"/>
  <c r="C92" i="3"/>
  <c r="C107" i="3"/>
  <c r="L131" i="3"/>
  <c r="I175" i="3"/>
  <c r="C177" i="3"/>
  <c r="C262" i="3"/>
  <c r="C282" i="3"/>
  <c r="F281" i="3"/>
  <c r="C281" i="3" s="1"/>
  <c r="C68" i="3"/>
  <c r="E53" i="3"/>
  <c r="I67" i="3"/>
  <c r="C74" i="3"/>
  <c r="I144" i="3"/>
  <c r="C149" i="3"/>
  <c r="I184" i="3"/>
  <c r="C185" i="3"/>
  <c r="L192" i="3"/>
  <c r="L191" i="3" s="1"/>
  <c r="C191" i="3" s="1"/>
  <c r="C193" i="3"/>
  <c r="I205" i="3"/>
  <c r="C206" i="3"/>
  <c r="C250" i="3"/>
  <c r="C254" i="3"/>
  <c r="O246" i="3"/>
  <c r="L252" i="3"/>
  <c r="L251" i="3" s="1"/>
  <c r="O260" i="3"/>
  <c r="L264" i="3"/>
  <c r="C271" i="3"/>
  <c r="M270" i="3"/>
  <c r="M269" i="3" s="1"/>
  <c r="C287" i="3"/>
  <c r="L293" i="3"/>
  <c r="L291" i="3" s="1"/>
  <c r="C155" i="3"/>
  <c r="C178" i="3"/>
  <c r="C201" i="3"/>
  <c r="H204" i="3"/>
  <c r="H195" i="3" s="1"/>
  <c r="J204" i="3"/>
  <c r="J195" i="3" s="1"/>
  <c r="C245" i="3"/>
  <c r="C249" i="3"/>
  <c r="I58" i="3"/>
  <c r="C66" i="3"/>
  <c r="M53" i="3"/>
  <c r="L67" i="3"/>
  <c r="C73" i="3"/>
  <c r="C79" i="3"/>
  <c r="C86" i="3"/>
  <c r="O89" i="3"/>
  <c r="C96" i="3"/>
  <c r="C101" i="3"/>
  <c r="C106" i="3"/>
  <c r="C125" i="3"/>
  <c r="O131" i="3"/>
  <c r="K130" i="3"/>
  <c r="C148" i="3"/>
  <c r="C154" i="3"/>
  <c r="C164" i="3"/>
  <c r="C176" i="3"/>
  <c r="O175" i="3"/>
  <c r="C183" i="3"/>
  <c r="M195" i="3"/>
  <c r="L196" i="3"/>
  <c r="O205" i="3"/>
  <c r="L205" i="3"/>
  <c r="E204" i="3"/>
  <c r="E195" i="3" s="1"/>
  <c r="C219" i="3"/>
  <c r="C220" i="3"/>
  <c r="C221" i="3"/>
  <c r="C228" i="3"/>
  <c r="C229" i="3"/>
  <c r="C232" i="3"/>
  <c r="H231" i="3"/>
  <c r="C244" i="3"/>
  <c r="G259" i="3"/>
  <c r="K259" i="3"/>
  <c r="C263" i="3"/>
  <c r="O264" i="3"/>
  <c r="C168" i="3"/>
  <c r="E174" i="3"/>
  <c r="E173" i="3" s="1"/>
  <c r="C186" i="3"/>
  <c r="N204" i="3"/>
  <c r="N195" i="3" s="1"/>
  <c r="G291" i="3"/>
  <c r="O54" i="3"/>
  <c r="H54" i="3"/>
  <c r="H53" i="3" s="1"/>
  <c r="C60" i="3"/>
  <c r="C65" i="3"/>
  <c r="K83" i="3"/>
  <c r="C90" i="3"/>
  <c r="C111" i="3"/>
  <c r="L116" i="3"/>
  <c r="C121" i="3"/>
  <c r="C127" i="3"/>
  <c r="J130" i="3"/>
  <c r="C132" i="3"/>
  <c r="C138" i="3"/>
  <c r="C152" i="3"/>
  <c r="C158" i="3"/>
  <c r="L166" i="3"/>
  <c r="L165" i="3" s="1"/>
  <c r="C171" i="3"/>
  <c r="C182" i="3"/>
  <c r="C207" i="3"/>
  <c r="C208" i="3"/>
  <c r="I216" i="3"/>
  <c r="C224" i="3"/>
  <c r="C225" i="3"/>
  <c r="C237" i="3"/>
  <c r="L246" i="3"/>
  <c r="C255" i="3"/>
  <c r="C257" i="3"/>
  <c r="L276" i="3"/>
  <c r="E187" i="3"/>
  <c r="N292" i="3"/>
  <c r="N291" i="3" s="1"/>
  <c r="N20" i="3"/>
  <c r="C28" i="3"/>
  <c r="L27" i="3"/>
  <c r="C87" i="3"/>
  <c r="C91" i="3"/>
  <c r="C161" i="3"/>
  <c r="C277" i="3"/>
  <c r="F276" i="3"/>
  <c r="J292" i="3"/>
  <c r="J291" i="3" s="1"/>
  <c r="J20" i="3"/>
  <c r="C37" i="3"/>
  <c r="L36" i="3"/>
  <c r="C36" i="3" s="1"/>
  <c r="C56" i="3"/>
  <c r="I84" i="3"/>
  <c r="C85" i="3"/>
  <c r="L95" i="3"/>
  <c r="C105" i="3"/>
  <c r="I103" i="3"/>
  <c r="C103" i="3" s="1"/>
  <c r="C108" i="3"/>
  <c r="F131" i="3"/>
  <c r="C134" i="3"/>
  <c r="H130" i="3"/>
  <c r="L136" i="3"/>
  <c r="C136" i="3" s="1"/>
  <c r="L151" i="3"/>
  <c r="L160" i="3"/>
  <c r="C160" i="3" s="1"/>
  <c r="C217" i="3"/>
  <c r="F216" i="3"/>
  <c r="I235" i="3"/>
  <c r="C235" i="3" s="1"/>
  <c r="C236" i="3"/>
  <c r="C241" i="3"/>
  <c r="F238" i="3"/>
  <c r="C256" i="3"/>
  <c r="I252" i="3"/>
  <c r="I251" i="3" s="1"/>
  <c r="C46" i="3"/>
  <c r="O45" i="3"/>
  <c r="O20" i="3" s="1"/>
  <c r="C156" i="3"/>
  <c r="F151" i="3"/>
  <c r="C265" i="3"/>
  <c r="F264" i="3"/>
  <c r="C278" i="3"/>
  <c r="C301" i="3"/>
  <c r="C42" i="3"/>
  <c r="F41" i="3"/>
  <c r="C41" i="3" s="1"/>
  <c r="F54" i="3"/>
  <c r="F292" i="3"/>
  <c r="C23" i="3"/>
  <c r="M20" i="3"/>
  <c r="C57" i="3"/>
  <c r="C62" i="3"/>
  <c r="F69" i="3"/>
  <c r="F67" i="3" s="1"/>
  <c r="C70" i="3"/>
  <c r="O69" i="3"/>
  <c r="O67" i="3" s="1"/>
  <c r="F77" i="3"/>
  <c r="C78" i="3"/>
  <c r="C82" i="3"/>
  <c r="N83" i="3"/>
  <c r="L84" i="3"/>
  <c r="M83" i="3"/>
  <c r="L89" i="3"/>
  <c r="C94" i="3"/>
  <c r="F95" i="3"/>
  <c r="C98" i="3"/>
  <c r="C110" i="3"/>
  <c r="F122" i="3"/>
  <c r="C123" i="3"/>
  <c r="I151" i="3"/>
  <c r="C227" i="3"/>
  <c r="C34" i="3"/>
  <c r="L33" i="3"/>
  <c r="C33" i="3" s="1"/>
  <c r="I116" i="3"/>
  <c r="C117" i="3"/>
  <c r="C133" i="3"/>
  <c r="C266" i="3"/>
  <c r="L58" i="3"/>
  <c r="I21" i="3"/>
  <c r="C22" i="3"/>
  <c r="C44" i="3"/>
  <c r="C61" i="3"/>
  <c r="I80" i="3"/>
  <c r="C80" i="3" s="1"/>
  <c r="C81" i="3"/>
  <c r="J83" i="3"/>
  <c r="E83" i="3"/>
  <c r="C93" i="3"/>
  <c r="C97" i="3"/>
  <c r="I95" i="3"/>
  <c r="C109" i="3"/>
  <c r="I112" i="3"/>
  <c r="C112" i="3" s="1"/>
  <c r="C113" i="3"/>
  <c r="C119" i="3"/>
  <c r="F116" i="3"/>
  <c r="C145" i="3"/>
  <c r="O144" i="3"/>
  <c r="C172" i="3"/>
  <c r="M173" i="3"/>
  <c r="L174" i="3"/>
  <c r="I179" i="3"/>
  <c r="C285" i="3"/>
  <c r="F284" i="3"/>
  <c r="C288" i="3"/>
  <c r="I286" i="3"/>
  <c r="M130" i="3"/>
  <c r="O151" i="3"/>
  <c r="C209" i="3"/>
  <c r="F205" i="3"/>
  <c r="G231" i="3"/>
  <c r="G230" i="3" s="1"/>
  <c r="C114" i="3"/>
  <c r="C118" i="3"/>
  <c r="O122" i="3"/>
  <c r="C128" i="3"/>
  <c r="E130" i="3"/>
  <c r="C135" i="3"/>
  <c r="C139" i="3"/>
  <c r="C143" i="3"/>
  <c r="I141" i="3"/>
  <c r="C141" i="3" s="1"/>
  <c r="C147" i="3"/>
  <c r="C159" i="3"/>
  <c r="C163" i="3"/>
  <c r="I166" i="3"/>
  <c r="I165" i="3" s="1"/>
  <c r="C167" i="3"/>
  <c r="L184" i="3"/>
  <c r="L188" i="3"/>
  <c r="C188" i="3" s="1"/>
  <c r="C248" i="3"/>
  <c r="I246" i="3"/>
  <c r="C200" i="3"/>
  <c r="I198" i="3"/>
  <c r="I196" i="3" s="1"/>
  <c r="C203" i="3"/>
  <c r="C211" i="3"/>
  <c r="C223" i="3"/>
  <c r="C240" i="3"/>
  <c r="I238" i="3"/>
  <c r="C243" i="3"/>
  <c r="I259" i="3"/>
  <c r="C267" i="3"/>
  <c r="C268" i="3"/>
  <c r="E270" i="3"/>
  <c r="E269" i="3" s="1"/>
  <c r="C279" i="3"/>
  <c r="C280" i="3"/>
  <c r="C197" i="3"/>
  <c r="F196" i="3"/>
  <c r="C215" i="3"/>
  <c r="O216" i="3"/>
  <c r="L216" i="3"/>
  <c r="L238" i="3"/>
  <c r="C253" i="3"/>
  <c r="F252" i="3"/>
  <c r="O251" i="3"/>
  <c r="E259" i="3"/>
  <c r="C261" i="3"/>
  <c r="F260" i="3"/>
  <c r="L270" i="3"/>
  <c r="L269" i="3" s="1"/>
  <c r="C273" i="3"/>
  <c r="F272" i="3"/>
  <c r="C295" i="3"/>
  <c r="C297" i="3"/>
  <c r="F293" i="3"/>
  <c r="C199" i="3"/>
  <c r="C247" i="3"/>
  <c r="C184" i="3" l="1"/>
  <c r="N75" i="3"/>
  <c r="N52" i="3" s="1"/>
  <c r="H230" i="3"/>
  <c r="H194" i="3" s="1"/>
  <c r="L259" i="3"/>
  <c r="M230" i="3"/>
  <c r="M194" i="3" s="1"/>
  <c r="C58" i="3"/>
  <c r="O270" i="3"/>
  <c r="O269" i="3" s="1"/>
  <c r="N230" i="3"/>
  <c r="N194" i="3" s="1"/>
  <c r="K230" i="3"/>
  <c r="K194" i="3" s="1"/>
  <c r="L231" i="3"/>
  <c r="G75" i="3"/>
  <c r="G289" i="3" s="1"/>
  <c r="J230" i="3"/>
  <c r="J194" i="3" s="1"/>
  <c r="O53" i="3"/>
  <c r="C246" i="3"/>
  <c r="C264" i="3"/>
  <c r="I231" i="3"/>
  <c r="I230" i="3" s="1"/>
  <c r="G194" i="3"/>
  <c r="C293" i="3"/>
  <c r="E230" i="3"/>
  <c r="E194" i="3" s="1"/>
  <c r="I174" i="3"/>
  <c r="I173" i="3" s="1"/>
  <c r="O231" i="3"/>
  <c r="C179" i="3"/>
  <c r="H75" i="3"/>
  <c r="H52" i="3" s="1"/>
  <c r="O259" i="3"/>
  <c r="O83" i="3"/>
  <c r="I130" i="3"/>
  <c r="I76" i="3"/>
  <c r="O174" i="3"/>
  <c r="O173" i="3" s="1"/>
  <c r="M75" i="3"/>
  <c r="M52" i="3" s="1"/>
  <c r="C198" i="3"/>
  <c r="C165" i="3"/>
  <c r="C116" i="3"/>
  <c r="E75" i="3"/>
  <c r="E52" i="3" s="1"/>
  <c r="C89" i="3"/>
  <c r="L204" i="3"/>
  <c r="L195" i="3" s="1"/>
  <c r="F291" i="3"/>
  <c r="C192" i="3"/>
  <c r="J75" i="3"/>
  <c r="J52" i="3" s="1"/>
  <c r="O130" i="3"/>
  <c r="L83" i="3"/>
  <c r="C151" i="3"/>
  <c r="K75" i="3"/>
  <c r="K52" i="3" s="1"/>
  <c r="I54" i="3"/>
  <c r="I53" i="3" s="1"/>
  <c r="I204" i="3"/>
  <c r="I195" i="3" s="1"/>
  <c r="O204" i="3"/>
  <c r="O195" i="3" s="1"/>
  <c r="L187" i="3"/>
  <c r="C187" i="3" s="1"/>
  <c r="C175" i="3"/>
  <c r="C216" i="3"/>
  <c r="L130" i="3"/>
  <c r="C276" i="3"/>
  <c r="L54" i="3"/>
  <c r="L53" i="3" s="1"/>
  <c r="F270" i="3"/>
  <c r="C272" i="3"/>
  <c r="C260" i="3"/>
  <c r="F259" i="3"/>
  <c r="C252" i="3"/>
  <c r="F251" i="3"/>
  <c r="C251" i="3" s="1"/>
  <c r="I83" i="3"/>
  <c r="C27" i="3"/>
  <c r="L26" i="3"/>
  <c r="C205" i="3"/>
  <c r="F204" i="3"/>
  <c r="F195" i="3" s="1"/>
  <c r="C122" i="3"/>
  <c r="C238" i="3"/>
  <c r="F231" i="3"/>
  <c r="C84" i="3"/>
  <c r="C286" i="3"/>
  <c r="C284" i="3"/>
  <c r="F283" i="3"/>
  <c r="C283" i="3" s="1"/>
  <c r="L173" i="3"/>
  <c r="C144" i="3"/>
  <c r="C131" i="3"/>
  <c r="F130" i="3"/>
  <c r="C95" i="3"/>
  <c r="C77" i="3"/>
  <c r="F76" i="3"/>
  <c r="F53" i="3"/>
  <c r="C196" i="3"/>
  <c r="C67" i="3"/>
  <c r="C166" i="3"/>
  <c r="I292" i="3"/>
  <c r="I291" i="3" s="1"/>
  <c r="I20" i="3"/>
  <c r="C21" i="3"/>
  <c r="F83" i="3"/>
  <c r="C69" i="3"/>
  <c r="C45" i="3"/>
  <c r="C259" i="3" l="1"/>
  <c r="C291" i="3"/>
  <c r="G52" i="3"/>
  <c r="G51" i="3" s="1"/>
  <c r="G50" i="3" s="1"/>
  <c r="O230" i="3"/>
  <c r="O194" i="3" s="1"/>
  <c r="N289" i="3"/>
  <c r="L230" i="3"/>
  <c r="L194" i="3" s="1"/>
  <c r="H51" i="3"/>
  <c r="H290" i="3" s="1"/>
  <c r="J51" i="3"/>
  <c r="J290" i="3" s="1"/>
  <c r="O75" i="3"/>
  <c r="O52" i="3" s="1"/>
  <c r="I194" i="3"/>
  <c r="E51" i="3"/>
  <c r="E290" i="3" s="1"/>
  <c r="H289" i="3"/>
  <c r="N51" i="3"/>
  <c r="N50" i="3" s="1"/>
  <c r="K289" i="3"/>
  <c r="M289" i="3"/>
  <c r="E289" i="3"/>
  <c r="I75" i="3"/>
  <c r="I289" i="3" s="1"/>
  <c r="C54" i="3"/>
  <c r="C174" i="3"/>
  <c r="M51" i="3"/>
  <c r="L75" i="3"/>
  <c r="L52" i="3" s="1"/>
  <c r="C130" i="3"/>
  <c r="J289" i="3"/>
  <c r="C204" i="3"/>
  <c r="C173" i="3"/>
  <c r="K51" i="3"/>
  <c r="F230" i="3"/>
  <c r="C231" i="3"/>
  <c r="C83" i="3"/>
  <c r="C195" i="3"/>
  <c r="C53" i="3"/>
  <c r="C292" i="3"/>
  <c r="C26" i="3"/>
  <c r="L20" i="3"/>
  <c r="F75" i="3"/>
  <c r="C76" i="3"/>
  <c r="F269" i="3"/>
  <c r="C270" i="3"/>
  <c r="G290" i="3" l="1"/>
  <c r="O289" i="3"/>
  <c r="H50" i="3"/>
  <c r="C230" i="3"/>
  <c r="N290" i="3"/>
  <c r="E50" i="3"/>
  <c r="J50" i="3"/>
  <c r="O51" i="3"/>
  <c r="O290" i="3" s="1"/>
  <c r="L289" i="3"/>
  <c r="I52" i="3"/>
  <c r="I51" i="3" s="1"/>
  <c r="I290" i="3" s="1"/>
  <c r="L51" i="3"/>
  <c r="L50" i="3" s="1"/>
  <c r="C75" i="3"/>
  <c r="M50" i="3"/>
  <c r="M290" i="3"/>
  <c r="K50" i="3"/>
  <c r="K290" i="3"/>
  <c r="C269" i="3"/>
  <c r="F289" i="3"/>
  <c r="F52" i="3"/>
  <c r="F24" i="3"/>
  <c r="F194" i="3"/>
  <c r="C194" i="3" s="1"/>
  <c r="C289" i="3" l="1"/>
  <c r="I50" i="3"/>
  <c r="O50" i="3"/>
  <c r="L290" i="3"/>
  <c r="C24" i="3"/>
  <c r="F20" i="3"/>
  <c r="C20" i="3" s="1"/>
  <c r="F51" i="3"/>
  <c r="C52" i="3"/>
  <c r="F290" i="3" l="1"/>
  <c r="C290" i="3" s="1"/>
  <c r="F50" i="3"/>
  <c r="C50" i="3" s="1"/>
  <c r="C51" i="3"/>
  <c r="O301" i="2" l="1"/>
  <c r="L301" i="2"/>
  <c r="I301" i="2"/>
  <c r="F301" i="2"/>
  <c r="O300" i="2"/>
  <c r="L300" i="2"/>
  <c r="I300" i="2"/>
  <c r="F300" i="2"/>
  <c r="O299" i="2"/>
  <c r="L299" i="2"/>
  <c r="I299" i="2"/>
  <c r="F299" i="2"/>
  <c r="O298" i="2"/>
  <c r="L298" i="2"/>
  <c r="I298" i="2"/>
  <c r="F298" i="2"/>
  <c r="O297" i="2"/>
  <c r="L297" i="2"/>
  <c r="I297" i="2"/>
  <c r="F297" i="2"/>
  <c r="O296" i="2"/>
  <c r="L296" i="2"/>
  <c r="I296" i="2"/>
  <c r="F296" i="2"/>
  <c r="O295" i="2"/>
  <c r="L295" i="2"/>
  <c r="I295" i="2"/>
  <c r="F295" i="2"/>
  <c r="O294" i="2"/>
  <c r="L294" i="2"/>
  <c r="I294" i="2"/>
  <c r="F294" i="2"/>
  <c r="N293" i="2"/>
  <c r="M293" i="2"/>
  <c r="K293" i="2"/>
  <c r="J293" i="2"/>
  <c r="H293" i="2"/>
  <c r="G293" i="2"/>
  <c r="E293" i="2"/>
  <c r="D293" i="2"/>
  <c r="O288" i="2"/>
  <c r="L288" i="2"/>
  <c r="I288" i="2"/>
  <c r="F288" i="2"/>
  <c r="O287" i="2"/>
  <c r="O286" i="2" s="1"/>
  <c r="L287" i="2"/>
  <c r="L286" i="2" s="1"/>
  <c r="I287" i="2"/>
  <c r="F287" i="2"/>
  <c r="N286" i="2"/>
  <c r="M286" i="2"/>
  <c r="K286" i="2"/>
  <c r="J286" i="2"/>
  <c r="H286" i="2"/>
  <c r="G286" i="2"/>
  <c r="E286" i="2"/>
  <c r="D286" i="2"/>
  <c r="O285" i="2"/>
  <c r="L285" i="2"/>
  <c r="L284" i="2" s="1"/>
  <c r="L283" i="2" s="1"/>
  <c r="I285" i="2"/>
  <c r="F285" i="2"/>
  <c r="F284" i="2" s="1"/>
  <c r="O284" i="2"/>
  <c r="O283" i="2" s="1"/>
  <c r="N284" i="2"/>
  <c r="N283" i="2" s="1"/>
  <c r="M284" i="2"/>
  <c r="M283" i="2" s="1"/>
  <c r="K284" i="2"/>
  <c r="K283" i="2" s="1"/>
  <c r="J284" i="2"/>
  <c r="J283" i="2" s="1"/>
  <c r="H284" i="2"/>
  <c r="H283" i="2" s="1"/>
  <c r="G284" i="2"/>
  <c r="G283" i="2" s="1"/>
  <c r="E284" i="2"/>
  <c r="E283" i="2" s="1"/>
  <c r="D284" i="2"/>
  <c r="D283" i="2" s="1"/>
  <c r="O282" i="2"/>
  <c r="L282" i="2"/>
  <c r="L281" i="2" s="1"/>
  <c r="I282" i="2"/>
  <c r="I281" i="2" s="1"/>
  <c r="F282" i="2"/>
  <c r="F281" i="2" s="1"/>
  <c r="O281" i="2"/>
  <c r="N281" i="2"/>
  <c r="M281" i="2"/>
  <c r="K281" i="2"/>
  <c r="J281" i="2"/>
  <c r="H281" i="2"/>
  <c r="G281" i="2"/>
  <c r="E281" i="2"/>
  <c r="D281" i="2"/>
  <c r="O280" i="2"/>
  <c r="L280" i="2"/>
  <c r="I280" i="2"/>
  <c r="F280" i="2"/>
  <c r="O279" i="2"/>
  <c r="L279" i="2"/>
  <c r="I279" i="2"/>
  <c r="F279" i="2"/>
  <c r="O278" i="2"/>
  <c r="L278" i="2"/>
  <c r="I278" i="2"/>
  <c r="F278" i="2"/>
  <c r="O277" i="2"/>
  <c r="L277" i="2"/>
  <c r="I277" i="2"/>
  <c r="F277" i="2"/>
  <c r="N276" i="2"/>
  <c r="M276" i="2"/>
  <c r="K276" i="2"/>
  <c r="J276" i="2"/>
  <c r="H276" i="2"/>
  <c r="G276" i="2"/>
  <c r="E276" i="2"/>
  <c r="D276" i="2"/>
  <c r="O275" i="2"/>
  <c r="L275" i="2"/>
  <c r="I275" i="2"/>
  <c r="F275" i="2"/>
  <c r="O274" i="2"/>
  <c r="L274" i="2"/>
  <c r="I274" i="2"/>
  <c r="F274" i="2"/>
  <c r="O273" i="2"/>
  <c r="L273" i="2"/>
  <c r="I273" i="2"/>
  <c r="F273" i="2"/>
  <c r="F272" i="2" s="1"/>
  <c r="O272" i="2"/>
  <c r="N272" i="2"/>
  <c r="M272" i="2"/>
  <c r="K272" i="2"/>
  <c r="K270" i="2" s="1"/>
  <c r="J272" i="2"/>
  <c r="H272" i="2"/>
  <c r="G272" i="2"/>
  <c r="E272" i="2"/>
  <c r="D272" i="2"/>
  <c r="O271" i="2"/>
  <c r="L271" i="2"/>
  <c r="I271" i="2"/>
  <c r="F271" i="2"/>
  <c r="M270" i="2"/>
  <c r="O268" i="2"/>
  <c r="L268" i="2"/>
  <c r="I268" i="2"/>
  <c r="F268" i="2"/>
  <c r="O267" i="2"/>
  <c r="L267" i="2"/>
  <c r="I267" i="2"/>
  <c r="F267" i="2"/>
  <c r="O266" i="2"/>
  <c r="L266" i="2"/>
  <c r="I266" i="2"/>
  <c r="F266" i="2"/>
  <c r="O265" i="2"/>
  <c r="L265" i="2"/>
  <c r="I265" i="2"/>
  <c r="F265" i="2"/>
  <c r="F264" i="2" s="1"/>
  <c r="N264" i="2"/>
  <c r="M264" i="2"/>
  <c r="K264" i="2"/>
  <c r="J264" i="2"/>
  <c r="H264" i="2"/>
  <c r="G264" i="2"/>
  <c r="E264" i="2"/>
  <c r="D264" i="2"/>
  <c r="O263" i="2"/>
  <c r="L263" i="2"/>
  <c r="I263" i="2"/>
  <c r="F263" i="2"/>
  <c r="O262" i="2"/>
  <c r="L262" i="2"/>
  <c r="I262" i="2"/>
  <c r="F262" i="2"/>
  <c r="O261" i="2"/>
  <c r="L261" i="2"/>
  <c r="L260" i="2" s="1"/>
  <c r="I261" i="2"/>
  <c r="F261" i="2"/>
  <c r="N260" i="2"/>
  <c r="M260" i="2"/>
  <c r="K260" i="2"/>
  <c r="J260" i="2"/>
  <c r="H260" i="2"/>
  <c r="G260" i="2"/>
  <c r="E260" i="2"/>
  <c r="D260" i="2"/>
  <c r="D259" i="2" s="1"/>
  <c r="O258" i="2"/>
  <c r="L258" i="2"/>
  <c r="I258" i="2"/>
  <c r="F258" i="2"/>
  <c r="O257" i="2"/>
  <c r="L257" i="2"/>
  <c r="I257" i="2"/>
  <c r="F257" i="2"/>
  <c r="O256" i="2"/>
  <c r="L256" i="2"/>
  <c r="I256" i="2"/>
  <c r="F256" i="2"/>
  <c r="O255" i="2"/>
  <c r="L255" i="2"/>
  <c r="I255" i="2"/>
  <c r="F255" i="2"/>
  <c r="O254" i="2"/>
  <c r="L254" i="2"/>
  <c r="I254" i="2"/>
  <c r="F254" i="2"/>
  <c r="O253" i="2"/>
  <c r="L253" i="2"/>
  <c r="I253" i="2"/>
  <c r="I252" i="2" s="1"/>
  <c r="I251" i="2" s="1"/>
  <c r="F253" i="2"/>
  <c r="N252" i="2"/>
  <c r="N251" i="2" s="1"/>
  <c r="M252" i="2"/>
  <c r="M251" i="2" s="1"/>
  <c r="K252" i="2"/>
  <c r="K251" i="2" s="1"/>
  <c r="J252" i="2"/>
  <c r="J251" i="2" s="1"/>
  <c r="H252" i="2"/>
  <c r="H251" i="2" s="1"/>
  <c r="G252" i="2"/>
  <c r="G251" i="2" s="1"/>
  <c r="E252" i="2"/>
  <c r="E251" i="2" s="1"/>
  <c r="D252" i="2"/>
  <c r="D251" i="2" s="1"/>
  <c r="O250" i="2"/>
  <c r="L250" i="2"/>
  <c r="I250" i="2"/>
  <c r="F250" i="2"/>
  <c r="O249" i="2"/>
  <c r="L249" i="2"/>
  <c r="I249" i="2"/>
  <c r="F249" i="2"/>
  <c r="O248" i="2"/>
  <c r="L248" i="2"/>
  <c r="I248" i="2"/>
  <c r="F248" i="2"/>
  <c r="O247" i="2"/>
  <c r="O246" i="2" s="1"/>
  <c r="L247" i="2"/>
  <c r="L246" i="2" s="1"/>
  <c r="I247" i="2"/>
  <c r="F247" i="2"/>
  <c r="N246" i="2"/>
  <c r="M246" i="2"/>
  <c r="K246" i="2"/>
  <c r="J246" i="2"/>
  <c r="H246" i="2"/>
  <c r="G246" i="2"/>
  <c r="E246" i="2"/>
  <c r="D246" i="2"/>
  <c r="O245" i="2"/>
  <c r="L245" i="2"/>
  <c r="I245" i="2"/>
  <c r="F245" i="2"/>
  <c r="O244" i="2"/>
  <c r="L244" i="2"/>
  <c r="I244" i="2"/>
  <c r="F244" i="2"/>
  <c r="O243" i="2"/>
  <c r="L243" i="2"/>
  <c r="I243" i="2"/>
  <c r="F243" i="2"/>
  <c r="O242" i="2"/>
  <c r="L242" i="2"/>
  <c r="I242" i="2"/>
  <c r="F242" i="2"/>
  <c r="O241" i="2"/>
  <c r="L241" i="2"/>
  <c r="I241" i="2"/>
  <c r="F241" i="2"/>
  <c r="O240" i="2"/>
  <c r="L240" i="2"/>
  <c r="I240" i="2"/>
  <c r="F240" i="2"/>
  <c r="O239" i="2"/>
  <c r="O238" i="2" s="1"/>
  <c r="L239" i="2"/>
  <c r="I239" i="2"/>
  <c r="F239" i="2"/>
  <c r="N238" i="2"/>
  <c r="M238" i="2"/>
  <c r="K238" i="2"/>
  <c r="J238" i="2"/>
  <c r="H238" i="2"/>
  <c r="G238" i="2"/>
  <c r="E238" i="2"/>
  <c r="D238" i="2"/>
  <c r="O237" i="2"/>
  <c r="L237" i="2"/>
  <c r="I237" i="2"/>
  <c r="F237" i="2"/>
  <c r="O236" i="2"/>
  <c r="L236" i="2"/>
  <c r="L235" i="2" s="1"/>
  <c r="I236" i="2"/>
  <c r="F236" i="2"/>
  <c r="F235" i="2" s="1"/>
  <c r="O235" i="2"/>
  <c r="N235" i="2"/>
  <c r="M235" i="2"/>
  <c r="K235" i="2"/>
  <c r="J235" i="2"/>
  <c r="H235" i="2"/>
  <c r="G235" i="2"/>
  <c r="E235" i="2"/>
  <c r="D235" i="2"/>
  <c r="O234" i="2"/>
  <c r="O233" i="2" s="1"/>
  <c r="L234" i="2"/>
  <c r="L233" i="2" s="1"/>
  <c r="I234" i="2"/>
  <c r="I233" i="2" s="1"/>
  <c r="F234" i="2"/>
  <c r="F233" i="2" s="1"/>
  <c r="N233" i="2"/>
  <c r="M233" i="2"/>
  <c r="K233" i="2"/>
  <c r="J233" i="2"/>
  <c r="H233" i="2"/>
  <c r="G233" i="2"/>
  <c r="E233" i="2"/>
  <c r="D233" i="2"/>
  <c r="O232" i="2"/>
  <c r="L232" i="2"/>
  <c r="I232" i="2"/>
  <c r="F232" i="2"/>
  <c r="O229" i="2"/>
  <c r="L229" i="2"/>
  <c r="I229" i="2"/>
  <c r="F229" i="2"/>
  <c r="O228" i="2"/>
  <c r="O227" i="2" s="1"/>
  <c r="L228" i="2"/>
  <c r="L227" i="2" s="1"/>
  <c r="I228" i="2"/>
  <c r="I227" i="2" s="1"/>
  <c r="F228" i="2"/>
  <c r="F227" i="2" s="1"/>
  <c r="N227" i="2"/>
  <c r="M227" i="2"/>
  <c r="K227" i="2"/>
  <c r="J227" i="2"/>
  <c r="H227" i="2"/>
  <c r="G227" i="2"/>
  <c r="E227" i="2"/>
  <c r="D227" i="2"/>
  <c r="O226" i="2"/>
  <c r="L226" i="2"/>
  <c r="I226" i="2"/>
  <c r="F226" i="2"/>
  <c r="O225" i="2"/>
  <c r="L225" i="2"/>
  <c r="I225" i="2"/>
  <c r="F225" i="2"/>
  <c r="O224" i="2"/>
  <c r="L224" i="2"/>
  <c r="I224" i="2"/>
  <c r="F224" i="2"/>
  <c r="O223" i="2"/>
  <c r="L223" i="2"/>
  <c r="I223" i="2"/>
  <c r="F223" i="2"/>
  <c r="O222" i="2"/>
  <c r="L222" i="2"/>
  <c r="I222" i="2"/>
  <c r="F222" i="2"/>
  <c r="O221" i="2"/>
  <c r="L221" i="2"/>
  <c r="I221" i="2"/>
  <c r="F221" i="2"/>
  <c r="O220" i="2"/>
  <c r="L220" i="2"/>
  <c r="I220" i="2"/>
  <c r="F220" i="2"/>
  <c r="O219" i="2"/>
  <c r="L219" i="2"/>
  <c r="I219" i="2"/>
  <c r="F219" i="2"/>
  <c r="O218" i="2"/>
  <c r="L218" i="2"/>
  <c r="I218" i="2"/>
  <c r="F218" i="2"/>
  <c r="O217" i="2"/>
  <c r="L217" i="2"/>
  <c r="I217" i="2"/>
  <c r="F217" i="2"/>
  <c r="N216" i="2"/>
  <c r="M216" i="2"/>
  <c r="K216" i="2"/>
  <c r="J216" i="2"/>
  <c r="H216" i="2"/>
  <c r="G216" i="2"/>
  <c r="E216" i="2"/>
  <c r="D216" i="2"/>
  <c r="O215" i="2"/>
  <c r="L215" i="2"/>
  <c r="I215" i="2"/>
  <c r="F215" i="2"/>
  <c r="O214" i="2"/>
  <c r="L214" i="2"/>
  <c r="I214" i="2"/>
  <c r="F214" i="2"/>
  <c r="O213" i="2"/>
  <c r="L213" i="2"/>
  <c r="I213" i="2"/>
  <c r="F213" i="2"/>
  <c r="O212" i="2"/>
  <c r="L212" i="2"/>
  <c r="I212" i="2"/>
  <c r="F212" i="2"/>
  <c r="O211" i="2"/>
  <c r="L211" i="2"/>
  <c r="I211" i="2"/>
  <c r="F211" i="2"/>
  <c r="O210" i="2"/>
  <c r="L210" i="2"/>
  <c r="I210" i="2"/>
  <c r="F210" i="2"/>
  <c r="O209" i="2"/>
  <c r="L209" i="2"/>
  <c r="I209" i="2"/>
  <c r="F209" i="2"/>
  <c r="O208" i="2"/>
  <c r="L208" i="2"/>
  <c r="I208" i="2"/>
  <c r="F208" i="2"/>
  <c r="O207" i="2"/>
  <c r="L207" i="2"/>
  <c r="I207" i="2"/>
  <c r="F207" i="2"/>
  <c r="O206" i="2"/>
  <c r="L206" i="2"/>
  <c r="L205" i="2" s="1"/>
  <c r="I206" i="2"/>
  <c r="F206" i="2"/>
  <c r="O205" i="2"/>
  <c r="N205" i="2"/>
  <c r="M205" i="2"/>
  <c r="K205" i="2"/>
  <c r="J205" i="2"/>
  <c r="H205" i="2"/>
  <c r="G205" i="2"/>
  <c r="F205" i="2"/>
  <c r="E205" i="2"/>
  <c r="D205" i="2"/>
  <c r="O203" i="2"/>
  <c r="L203" i="2"/>
  <c r="I203" i="2"/>
  <c r="F203" i="2"/>
  <c r="O202" i="2"/>
  <c r="L202" i="2"/>
  <c r="I202" i="2"/>
  <c r="F202" i="2"/>
  <c r="O201" i="2"/>
  <c r="L201" i="2"/>
  <c r="I201" i="2"/>
  <c r="F201" i="2"/>
  <c r="O200" i="2"/>
  <c r="L200" i="2"/>
  <c r="I200" i="2"/>
  <c r="F200" i="2"/>
  <c r="O199" i="2"/>
  <c r="O198" i="2" s="1"/>
  <c r="L199" i="2"/>
  <c r="L198" i="2" s="1"/>
  <c r="I199" i="2"/>
  <c r="I198" i="2" s="1"/>
  <c r="F199" i="2"/>
  <c r="F198" i="2" s="1"/>
  <c r="N198" i="2"/>
  <c r="M198" i="2"/>
  <c r="M196" i="2" s="1"/>
  <c r="K198" i="2"/>
  <c r="K196" i="2" s="1"/>
  <c r="J198" i="2"/>
  <c r="J196" i="2" s="1"/>
  <c r="H198" i="2"/>
  <c r="H196" i="2" s="1"/>
  <c r="G198" i="2"/>
  <c r="G196" i="2" s="1"/>
  <c r="E198" i="2"/>
  <c r="E196" i="2" s="1"/>
  <c r="D198" i="2"/>
  <c r="D196" i="2" s="1"/>
  <c r="O197" i="2"/>
  <c r="L197" i="2"/>
  <c r="I197" i="2"/>
  <c r="F197" i="2"/>
  <c r="N196" i="2"/>
  <c r="L196" i="2"/>
  <c r="O193" i="2"/>
  <c r="L193" i="2"/>
  <c r="L192" i="2" s="1"/>
  <c r="L191" i="2" s="1"/>
  <c r="I193" i="2"/>
  <c r="I192" i="2" s="1"/>
  <c r="I191" i="2" s="1"/>
  <c r="F193" i="2"/>
  <c r="F192" i="2" s="1"/>
  <c r="O192" i="2"/>
  <c r="O191" i="2" s="1"/>
  <c r="N192" i="2"/>
  <c r="N191" i="2" s="1"/>
  <c r="M192" i="2"/>
  <c r="M191" i="2" s="1"/>
  <c r="K192" i="2"/>
  <c r="K191" i="2" s="1"/>
  <c r="J192" i="2"/>
  <c r="J191" i="2" s="1"/>
  <c r="H192" i="2"/>
  <c r="G192" i="2"/>
  <c r="G191" i="2" s="1"/>
  <c r="E192" i="2"/>
  <c r="E191" i="2" s="1"/>
  <c r="D192" i="2"/>
  <c r="D191" i="2" s="1"/>
  <c r="H191" i="2"/>
  <c r="O190" i="2"/>
  <c r="L190" i="2"/>
  <c r="I190" i="2"/>
  <c r="F190" i="2"/>
  <c r="O189" i="2"/>
  <c r="L189" i="2"/>
  <c r="L188" i="2" s="1"/>
  <c r="I189" i="2"/>
  <c r="I188" i="2" s="1"/>
  <c r="F189" i="2"/>
  <c r="O188" i="2"/>
  <c r="N188" i="2"/>
  <c r="M188" i="2"/>
  <c r="K188" i="2"/>
  <c r="J188" i="2"/>
  <c r="H188" i="2"/>
  <c r="G188" i="2"/>
  <c r="E188" i="2"/>
  <c r="D188" i="2"/>
  <c r="O186" i="2"/>
  <c r="L186" i="2"/>
  <c r="I186" i="2"/>
  <c r="F186" i="2"/>
  <c r="O185" i="2"/>
  <c r="L185" i="2"/>
  <c r="L184" i="2" s="1"/>
  <c r="I185" i="2"/>
  <c r="I184" i="2" s="1"/>
  <c r="F185" i="2"/>
  <c r="F184" i="2" s="1"/>
  <c r="O184" i="2"/>
  <c r="N184" i="2"/>
  <c r="M184" i="2"/>
  <c r="K184" i="2"/>
  <c r="J184" i="2"/>
  <c r="H184" i="2"/>
  <c r="G184" i="2"/>
  <c r="E184" i="2"/>
  <c r="D184" i="2"/>
  <c r="O183" i="2"/>
  <c r="L183" i="2"/>
  <c r="I183" i="2"/>
  <c r="F183" i="2"/>
  <c r="O182" i="2"/>
  <c r="L182" i="2"/>
  <c r="I182" i="2"/>
  <c r="F182" i="2"/>
  <c r="O181" i="2"/>
  <c r="L181" i="2"/>
  <c r="I181" i="2"/>
  <c r="F181" i="2"/>
  <c r="O180" i="2"/>
  <c r="L180" i="2"/>
  <c r="L179" i="2" s="1"/>
  <c r="I180" i="2"/>
  <c r="I179" i="2" s="1"/>
  <c r="F180" i="2"/>
  <c r="N179" i="2"/>
  <c r="M179" i="2"/>
  <c r="K179" i="2"/>
  <c r="J179" i="2"/>
  <c r="H179" i="2"/>
  <c r="G179" i="2"/>
  <c r="E179" i="2"/>
  <c r="D179" i="2"/>
  <c r="O178" i="2"/>
  <c r="L178" i="2"/>
  <c r="I178" i="2"/>
  <c r="F178" i="2"/>
  <c r="O177" i="2"/>
  <c r="L177" i="2"/>
  <c r="I177" i="2"/>
  <c r="F177" i="2"/>
  <c r="O176" i="2"/>
  <c r="O175" i="2" s="1"/>
  <c r="L176" i="2"/>
  <c r="L175" i="2" s="1"/>
  <c r="I176" i="2"/>
  <c r="I175" i="2" s="1"/>
  <c r="F176" i="2"/>
  <c r="F175" i="2" s="1"/>
  <c r="N175" i="2"/>
  <c r="M175" i="2"/>
  <c r="K175" i="2"/>
  <c r="J175" i="2"/>
  <c r="H175" i="2"/>
  <c r="G175" i="2"/>
  <c r="E175" i="2"/>
  <c r="D175" i="2"/>
  <c r="D174" i="2" s="1"/>
  <c r="O172" i="2"/>
  <c r="L172" i="2"/>
  <c r="I172" i="2"/>
  <c r="F172" i="2"/>
  <c r="O171" i="2"/>
  <c r="L171" i="2"/>
  <c r="I171" i="2"/>
  <c r="F171" i="2"/>
  <c r="O170" i="2"/>
  <c r="L170" i="2"/>
  <c r="I170" i="2"/>
  <c r="F170" i="2"/>
  <c r="O169" i="2"/>
  <c r="L169" i="2"/>
  <c r="I169" i="2"/>
  <c r="F169" i="2"/>
  <c r="O168" i="2"/>
  <c r="L168" i="2"/>
  <c r="I168" i="2"/>
  <c r="F168" i="2"/>
  <c r="O167" i="2"/>
  <c r="L167" i="2"/>
  <c r="I167" i="2"/>
  <c r="I166" i="2" s="1"/>
  <c r="I165" i="2" s="1"/>
  <c r="F167" i="2"/>
  <c r="F166" i="2" s="1"/>
  <c r="F165" i="2" s="1"/>
  <c r="O166" i="2"/>
  <c r="O165" i="2" s="1"/>
  <c r="N166" i="2"/>
  <c r="M166" i="2"/>
  <c r="M165" i="2" s="1"/>
  <c r="K166" i="2"/>
  <c r="K165" i="2" s="1"/>
  <c r="J166" i="2"/>
  <c r="J165" i="2" s="1"/>
  <c r="H166" i="2"/>
  <c r="H165" i="2" s="1"/>
  <c r="G166" i="2"/>
  <c r="G165" i="2" s="1"/>
  <c r="E166" i="2"/>
  <c r="E165" i="2" s="1"/>
  <c r="D166" i="2"/>
  <c r="D165" i="2" s="1"/>
  <c r="N165" i="2"/>
  <c r="O164" i="2"/>
  <c r="L164" i="2"/>
  <c r="I164" i="2"/>
  <c r="F164" i="2"/>
  <c r="O163" i="2"/>
  <c r="L163" i="2"/>
  <c r="I163" i="2"/>
  <c r="F163" i="2"/>
  <c r="O162" i="2"/>
  <c r="L162" i="2"/>
  <c r="I162" i="2"/>
  <c r="F162" i="2"/>
  <c r="O161" i="2"/>
  <c r="O160" i="2" s="1"/>
  <c r="L161" i="2"/>
  <c r="L160" i="2" s="1"/>
  <c r="I161" i="2"/>
  <c r="F161" i="2"/>
  <c r="N160" i="2"/>
  <c r="M160" i="2"/>
  <c r="K160" i="2"/>
  <c r="J160" i="2"/>
  <c r="H160" i="2"/>
  <c r="G160" i="2"/>
  <c r="F160" i="2"/>
  <c r="E160" i="2"/>
  <c r="D160" i="2"/>
  <c r="O159" i="2"/>
  <c r="L159" i="2"/>
  <c r="I159" i="2"/>
  <c r="F159" i="2"/>
  <c r="O158" i="2"/>
  <c r="L158" i="2"/>
  <c r="I158" i="2"/>
  <c r="F158" i="2"/>
  <c r="O157" i="2"/>
  <c r="L157" i="2"/>
  <c r="I157" i="2"/>
  <c r="F157" i="2"/>
  <c r="O156" i="2"/>
  <c r="L156" i="2"/>
  <c r="I156" i="2"/>
  <c r="F156" i="2"/>
  <c r="O155" i="2"/>
  <c r="L155" i="2"/>
  <c r="I155" i="2"/>
  <c r="F155" i="2"/>
  <c r="O154" i="2"/>
  <c r="L154" i="2"/>
  <c r="I154" i="2"/>
  <c r="F154" i="2"/>
  <c r="O153" i="2"/>
  <c r="L153" i="2"/>
  <c r="I153" i="2"/>
  <c r="F153" i="2"/>
  <c r="O152" i="2"/>
  <c r="L152" i="2"/>
  <c r="I152" i="2"/>
  <c r="I151" i="2" s="1"/>
  <c r="F152" i="2"/>
  <c r="F151" i="2" s="1"/>
  <c r="N151" i="2"/>
  <c r="M151" i="2"/>
  <c r="K151" i="2"/>
  <c r="J151" i="2"/>
  <c r="H151" i="2"/>
  <c r="G151" i="2"/>
  <c r="E151" i="2"/>
  <c r="D151" i="2"/>
  <c r="O150" i="2"/>
  <c r="L150" i="2"/>
  <c r="I150" i="2"/>
  <c r="F150" i="2"/>
  <c r="O149" i="2"/>
  <c r="L149" i="2"/>
  <c r="I149" i="2"/>
  <c r="F149" i="2"/>
  <c r="O148" i="2"/>
  <c r="L148" i="2"/>
  <c r="I148" i="2"/>
  <c r="F148" i="2"/>
  <c r="O147" i="2"/>
  <c r="L147" i="2"/>
  <c r="I147" i="2"/>
  <c r="F147" i="2"/>
  <c r="O146" i="2"/>
  <c r="L146" i="2"/>
  <c r="I146" i="2"/>
  <c r="F146" i="2"/>
  <c r="O145" i="2"/>
  <c r="O144" i="2" s="1"/>
  <c r="L145" i="2"/>
  <c r="L144" i="2" s="1"/>
  <c r="I145" i="2"/>
  <c r="F145" i="2"/>
  <c r="N144" i="2"/>
  <c r="M144" i="2"/>
  <c r="K144" i="2"/>
  <c r="J144" i="2"/>
  <c r="H144" i="2"/>
  <c r="G144" i="2"/>
  <c r="E144" i="2"/>
  <c r="D144" i="2"/>
  <c r="O143" i="2"/>
  <c r="L143" i="2"/>
  <c r="I143" i="2"/>
  <c r="F143" i="2"/>
  <c r="O142" i="2"/>
  <c r="O141" i="2" s="1"/>
  <c r="L142" i="2"/>
  <c r="L141" i="2" s="1"/>
  <c r="I142" i="2"/>
  <c r="F142" i="2"/>
  <c r="F141" i="2" s="1"/>
  <c r="N141" i="2"/>
  <c r="M141" i="2"/>
  <c r="K141" i="2"/>
  <c r="J141" i="2"/>
  <c r="H141" i="2"/>
  <c r="G141" i="2"/>
  <c r="E141" i="2"/>
  <c r="D141" i="2"/>
  <c r="O140" i="2"/>
  <c r="L140" i="2"/>
  <c r="I140" i="2"/>
  <c r="F140" i="2"/>
  <c r="O139" i="2"/>
  <c r="L139" i="2"/>
  <c r="I139" i="2"/>
  <c r="F139" i="2"/>
  <c r="O138" i="2"/>
  <c r="L138" i="2"/>
  <c r="I138" i="2"/>
  <c r="F138" i="2"/>
  <c r="O137" i="2"/>
  <c r="L137" i="2"/>
  <c r="L136" i="2" s="1"/>
  <c r="I137" i="2"/>
  <c r="F137" i="2"/>
  <c r="O136" i="2"/>
  <c r="N136" i="2"/>
  <c r="M136" i="2"/>
  <c r="K136" i="2"/>
  <c r="J136" i="2"/>
  <c r="H136" i="2"/>
  <c r="G136" i="2"/>
  <c r="F136" i="2"/>
  <c r="E136" i="2"/>
  <c r="D136" i="2"/>
  <c r="O135" i="2"/>
  <c r="L135" i="2"/>
  <c r="I135" i="2"/>
  <c r="F135" i="2"/>
  <c r="O134" i="2"/>
  <c r="L134" i="2"/>
  <c r="I134" i="2"/>
  <c r="F134" i="2"/>
  <c r="O133" i="2"/>
  <c r="L133" i="2"/>
  <c r="I133" i="2"/>
  <c r="F133" i="2"/>
  <c r="O132" i="2"/>
  <c r="O131" i="2" s="1"/>
  <c r="L132" i="2"/>
  <c r="L131" i="2" s="1"/>
  <c r="I132" i="2"/>
  <c r="I131" i="2" s="1"/>
  <c r="F132" i="2"/>
  <c r="N131" i="2"/>
  <c r="M131" i="2"/>
  <c r="K131" i="2"/>
  <c r="J131" i="2"/>
  <c r="H131" i="2"/>
  <c r="G131" i="2"/>
  <c r="E131" i="2"/>
  <c r="D131" i="2"/>
  <c r="O129" i="2"/>
  <c r="O128" i="2" s="1"/>
  <c r="L129" i="2"/>
  <c r="L128" i="2" s="1"/>
  <c r="I129" i="2"/>
  <c r="I128" i="2" s="1"/>
  <c r="F129" i="2"/>
  <c r="F128" i="2" s="1"/>
  <c r="N128" i="2"/>
  <c r="M128" i="2"/>
  <c r="K128" i="2"/>
  <c r="J128" i="2"/>
  <c r="H128" i="2"/>
  <c r="G128" i="2"/>
  <c r="E128" i="2"/>
  <c r="D128" i="2"/>
  <c r="O127" i="2"/>
  <c r="L127" i="2"/>
  <c r="I127" i="2"/>
  <c r="F127" i="2"/>
  <c r="O126" i="2"/>
  <c r="L126" i="2"/>
  <c r="I126" i="2"/>
  <c r="F126" i="2"/>
  <c r="O125" i="2"/>
  <c r="L125" i="2"/>
  <c r="I125" i="2"/>
  <c r="F125" i="2"/>
  <c r="O124" i="2"/>
  <c r="L124" i="2"/>
  <c r="I124" i="2"/>
  <c r="F124" i="2"/>
  <c r="O123" i="2"/>
  <c r="L123" i="2"/>
  <c r="I123" i="2"/>
  <c r="F123" i="2"/>
  <c r="N122" i="2"/>
  <c r="M122" i="2"/>
  <c r="K122" i="2"/>
  <c r="J122" i="2"/>
  <c r="H122" i="2"/>
  <c r="G122" i="2"/>
  <c r="E122" i="2"/>
  <c r="D122" i="2"/>
  <c r="O121" i="2"/>
  <c r="L121" i="2"/>
  <c r="I121" i="2"/>
  <c r="F121" i="2"/>
  <c r="O120" i="2"/>
  <c r="L120" i="2"/>
  <c r="I120" i="2"/>
  <c r="F120" i="2"/>
  <c r="O119" i="2"/>
  <c r="L119" i="2"/>
  <c r="I119" i="2"/>
  <c r="F119" i="2"/>
  <c r="O118" i="2"/>
  <c r="L118" i="2"/>
  <c r="I118" i="2"/>
  <c r="F118" i="2"/>
  <c r="O117" i="2"/>
  <c r="L117" i="2"/>
  <c r="L116" i="2" s="1"/>
  <c r="I117" i="2"/>
  <c r="F117" i="2"/>
  <c r="F116" i="2" s="1"/>
  <c r="N116" i="2"/>
  <c r="M116" i="2"/>
  <c r="K116" i="2"/>
  <c r="J116" i="2"/>
  <c r="H116" i="2"/>
  <c r="G116" i="2"/>
  <c r="E116" i="2"/>
  <c r="D116" i="2"/>
  <c r="O115" i="2"/>
  <c r="L115" i="2"/>
  <c r="I115" i="2"/>
  <c r="F115" i="2"/>
  <c r="O114" i="2"/>
  <c r="L114" i="2"/>
  <c r="I114" i="2"/>
  <c r="F114" i="2"/>
  <c r="O113" i="2"/>
  <c r="L113" i="2"/>
  <c r="L112" i="2" s="1"/>
  <c r="I113" i="2"/>
  <c r="F113" i="2"/>
  <c r="N112" i="2"/>
  <c r="M112" i="2"/>
  <c r="K112" i="2"/>
  <c r="J112" i="2"/>
  <c r="H112" i="2"/>
  <c r="G112" i="2"/>
  <c r="E112" i="2"/>
  <c r="D112" i="2"/>
  <c r="O111" i="2"/>
  <c r="L111" i="2"/>
  <c r="I111" i="2"/>
  <c r="F111" i="2"/>
  <c r="O110" i="2"/>
  <c r="L110" i="2"/>
  <c r="I110" i="2"/>
  <c r="F110" i="2"/>
  <c r="O109" i="2"/>
  <c r="L109" i="2"/>
  <c r="I109" i="2"/>
  <c r="F109" i="2"/>
  <c r="O108" i="2"/>
  <c r="L108" i="2"/>
  <c r="I108" i="2"/>
  <c r="F108" i="2"/>
  <c r="O107" i="2"/>
  <c r="L107" i="2"/>
  <c r="I107" i="2"/>
  <c r="F107" i="2"/>
  <c r="O106" i="2"/>
  <c r="L106" i="2"/>
  <c r="I106" i="2"/>
  <c r="F106" i="2"/>
  <c r="O105" i="2"/>
  <c r="L105" i="2"/>
  <c r="I105" i="2"/>
  <c r="F105" i="2"/>
  <c r="O104" i="2"/>
  <c r="L104" i="2"/>
  <c r="I104" i="2"/>
  <c r="F104" i="2"/>
  <c r="N103" i="2"/>
  <c r="M103" i="2"/>
  <c r="K103" i="2"/>
  <c r="J103" i="2"/>
  <c r="H103" i="2"/>
  <c r="G103" i="2"/>
  <c r="E103" i="2"/>
  <c r="D103" i="2"/>
  <c r="O102" i="2"/>
  <c r="L102" i="2"/>
  <c r="I102" i="2"/>
  <c r="F102" i="2"/>
  <c r="O101" i="2"/>
  <c r="L101" i="2"/>
  <c r="I101" i="2"/>
  <c r="F101" i="2"/>
  <c r="O100" i="2"/>
  <c r="L100" i="2"/>
  <c r="I100" i="2"/>
  <c r="F100" i="2"/>
  <c r="O99" i="2"/>
  <c r="L99" i="2"/>
  <c r="I99" i="2"/>
  <c r="F99" i="2"/>
  <c r="O98" i="2"/>
  <c r="L98" i="2"/>
  <c r="I98" i="2"/>
  <c r="F98" i="2"/>
  <c r="O97" i="2"/>
  <c r="L97" i="2"/>
  <c r="I97" i="2"/>
  <c r="F97" i="2"/>
  <c r="O96" i="2"/>
  <c r="O95" i="2" s="1"/>
  <c r="L96" i="2"/>
  <c r="I96" i="2"/>
  <c r="F96" i="2"/>
  <c r="F95" i="2" s="1"/>
  <c r="N95" i="2"/>
  <c r="M95" i="2"/>
  <c r="K95" i="2"/>
  <c r="J95" i="2"/>
  <c r="H95" i="2"/>
  <c r="G95" i="2"/>
  <c r="E95" i="2"/>
  <c r="D95" i="2"/>
  <c r="O94" i="2"/>
  <c r="L94" i="2"/>
  <c r="I94" i="2"/>
  <c r="F94" i="2"/>
  <c r="O93" i="2"/>
  <c r="L93" i="2"/>
  <c r="I93" i="2"/>
  <c r="F93" i="2"/>
  <c r="O92" i="2"/>
  <c r="L92" i="2"/>
  <c r="I92" i="2"/>
  <c r="F92" i="2"/>
  <c r="O91" i="2"/>
  <c r="L91" i="2"/>
  <c r="I91" i="2"/>
  <c r="F91" i="2"/>
  <c r="O90" i="2"/>
  <c r="L90" i="2"/>
  <c r="I90" i="2"/>
  <c r="I89" i="2" s="1"/>
  <c r="F90" i="2"/>
  <c r="F89" i="2" s="1"/>
  <c r="N89" i="2"/>
  <c r="M89" i="2"/>
  <c r="K89" i="2"/>
  <c r="J89" i="2"/>
  <c r="H89" i="2"/>
  <c r="G89" i="2"/>
  <c r="E89" i="2"/>
  <c r="D89" i="2"/>
  <c r="O88" i="2"/>
  <c r="L88" i="2"/>
  <c r="I88" i="2"/>
  <c r="F88" i="2"/>
  <c r="O87" i="2"/>
  <c r="L87" i="2"/>
  <c r="I87" i="2"/>
  <c r="F87" i="2"/>
  <c r="O86" i="2"/>
  <c r="L86" i="2"/>
  <c r="I86" i="2"/>
  <c r="F86" i="2"/>
  <c r="O85" i="2"/>
  <c r="L85" i="2"/>
  <c r="I85" i="2"/>
  <c r="F85" i="2"/>
  <c r="F84" i="2" s="1"/>
  <c r="N84" i="2"/>
  <c r="M84" i="2"/>
  <c r="K84" i="2"/>
  <c r="J84" i="2"/>
  <c r="H84" i="2"/>
  <c r="G84" i="2"/>
  <c r="E84" i="2"/>
  <c r="D84" i="2"/>
  <c r="O82" i="2"/>
  <c r="L82" i="2"/>
  <c r="I82" i="2"/>
  <c r="F82" i="2"/>
  <c r="O81" i="2"/>
  <c r="L81" i="2"/>
  <c r="L80" i="2" s="1"/>
  <c r="I81" i="2"/>
  <c r="F81" i="2"/>
  <c r="F80" i="2" s="1"/>
  <c r="O80" i="2"/>
  <c r="N80" i="2"/>
  <c r="M80" i="2"/>
  <c r="K80" i="2"/>
  <c r="J80" i="2"/>
  <c r="H80" i="2"/>
  <c r="G80" i="2"/>
  <c r="E80" i="2"/>
  <c r="D80" i="2"/>
  <c r="O79" i="2"/>
  <c r="L79" i="2"/>
  <c r="I79" i="2"/>
  <c r="F79" i="2"/>
  <c r="O78" i="2"/>
  <c r="L78" i="2"/>
  <c r="L77" i="2" s="1"/>
  <c r="I78" i="2"/>
  <c r="I77" i="2" s="1"/>
  <c r="F78" i="2"/>
  <c r="N77" i="2"/>
  <c r="M77" i="2"/>
  <c r="K77" i="2"/>
  <c r="J77" i="2"/>
  <c r="H77" i="2"/>
  <c r="G77" i="2"/>
  <c r="E77" i="2"/>
  <c r="D77" i="2"/>
  <c r="D76" i="2" s="1"/>
  <c r="O74" i="2"/>
  <c r="L74" i="2"/>
  <c r="I74" i="2"/>
  <c r="F74" i="2"/>
  <c r="O73" i="2"/>
  <c r="L73" i="2"/>
  <c r="I73" i="2"/>
  <c r="F73" i="2"/>
  <c r="O72" i="2"/>
  <c r="L72" i="2"/>
  <c r="I72" i="2"/>
  <c r="F72" i="2"/>
  <c r="O71" i="2"/>
  <c r="L71" i="2"/>
  <c r="I71" i="2"/>
  <c r="F71" i="2"/>
  <c r="O70" i="2"/>
  <c r="L70" i="2"/>
  <c r="I70" i="2"/>
  <c r="F70" i="2"/>
  <c r="F69" i="2" s="1"/>
  <c r="N69" i="2"/>
  <c r="N67" i="2" s="1"/>
  <c r="M69" i="2"/>
  <c r="M67" i="2" s="1"/>
  <c r="K69" i="2"/>
  <c r="K67" i="2" s="1"/>
  <c r="J69" i="2"/>
  <c r="J67" i="2" s="1"/>
  <c r="H69" i="2"/>
  <c r="H67" i="2" s="1"/>
  <c r="G69" i="2"/>
  <c r="G67" i="2" s="1"/>
  <c r="E69" i="2"/>
  <c r="E67" i="2" s="1"/>
  <c r="D69" i="2"/>
  <c r="D67" i="2" s="1"/>
  <c r="O68" i="2"/>
  <c r="L68" i="2"/>
  <c r="I68" i="2"/>
  <c r="F68" i="2"/>
  <c r="O66" i="2"/>
  <c r="L66" i="2"/>
  <c r="I66" i="2"/>
  <c r="F66" i="2"/>
  <c r="O65" i="2"/>
  <c r="L65" i="2"/>
  <c r="I65" i="2"/>
  <c r="F65" i="2"/>
  <c r="O64" i="2"/>
  <c r="L64" i="2"/>
  <c r="I64" i="2"/>
  <c r="F64" i="2"/>
  <c r="O63" i="2"/>
  <c r="L63" i="2"/>
  <c r="I63" i="2"/>
  <c r="F63" i="2"/>
  <c r="O62" i="2"/>
  <c r="L62" i="2"/>
  <c r="I62" i="2"/>
  <c r="F62" i="2"/>
  <c r="O61" i="2"/>
  <c r="L61" i="2"/>
  <c r="I61" i="2"/>
  <c r="F61" i="2"/>
  <c r="O60" i="2"/>
  <c r="L60" i="2"/>
  <c r="I60" i="2"/>
  <c r="F60" i="2"/>
  <c r="O59" i="2"/>
  <c r="L59" i="2"/>
  <c r="L58" i="2" s="1"/>
  <c r="I59" i="2"/>
  <c r="I58" i="2" s="1"/>
  <c r="F59" i="2"/>
  <c r="N58" i="2"/>
  <c r="M58" i="2"/>
  <c r="K58" i="2"/>
  <c r="J58" i="2"/>
  <c r="H58" i="2"/>
  <c r="G58" i="2"/>
  <c r="E58" i="2"/>
  <c r="D58" i="2"/>
  <c r="O57" i="2"/>
  <c r="L57" i="2"/>
  <c r="I57" i="2"/>
  <c r="F57" i="2"/>
  <c r="O56" i="2"/>
  <c r="O55" i="2" s="1"/>
  <c r="L56" i="2"/>
  <c r="L55" i="2" s="1"/>
  <c r="I56" i="2"/>
  <c r="F56" i="2"/>
  <c r="F55" i="2" s="1"/>
  <c r="N55" i="2"/>
  <c r="M55" i="2"/>
  <c r="K55" i="2"/>
  <c r="J55" i="2"/>
  <c r="J54" i="2" s="1"/>
  <c r="H55" i="2"/>
  <c r="G55" i="2"/>
  <c r="E55" i="2"/>
  <c r="E54" i="2" s="1"/>
  <c r="E53" i="2" s="1"/>
  <c r="D55" i="2"/>
  <c r="D54" i="2" s="1"/>
  <c r="O47" i="2"/>
  <c r="O46" i="2"/>
  <c r="C46" i="2" s="1"/>
  <c r="N45" i="2"/>
  <c r="M45" i="2"/>
  <c r="L44" i="2"/>
  <c r="L43" i="2" s="1"/>
  <c r="I44" i="2"/>
  <c r="I43" i="2" s="1"/>
  <c r="F44" i="2"/>
  <c r="K43" i="2"/>
  <c r="J43" i="2"/>
  <c r="H43" i="2"/>
  <c r="G43" i="2"/>
  <c r="E43" i="2"/>
  <c r="D43" i="2"/>
  <c r="F42" i="2"/>
  <c r="E41" i="2"/>
  <c r="D41" i="2"/>
  <c r="L40" i="2"/>
  <c r="C40" i="2" s="1"/>
  <c r="L39" i="2"/>
  <c r="C39" i="2" s="1"/>
  <c r="L38" i="2"/>
  <c r="C38" i="2" s="1"/>
  <c r="L37" i="2"/>
  <c r="C37" i="2" s="1"/>
  <c r="K36" i="2"/>
  <c r="J36" i="2"/>
  <c r="L35" i="2"/>
  <c r="C35" i="2" s="1"/>
  <c r="L34" i="2"/>
  <c r="C34" i="2" s="1"/>
  <c r="K33" i="2"/>
  <c r="J33" i="2"/>
  <c r="L32" i="2"/>
  <c r="C32" i="2" s="1"/>
  <c r="K31" i="2"/>
  <c r="J31" i="2"/>
  <c r="L30" i="2"/>
  <c r="C30" i="2" s="1"/>
  <c r="L29" i="2"/>
  <c r="L28" i="2"/>
  <c r="C28" i="2" s="1"/>
  <c r="K27" i="2"/>
  <c r="J27" i="2"/>
  <c r="F25" i="2"/>
  <c r="C25" i="2" s="1"/>
  <c r="I24" i="2"/>
  <c r="F24" i="2"/>
  <c r="O23" i="2"/>
  <c r="L23" i="2"/>
  <c r="I23" i="2"/>
  <c r="F23" i="2"/>
  <c r="O22" i="2"/>
  <c r="O21" i="2" s="1"/>
  <c r="L22" i="2"/>
  <c r="I22" i="2"/>
  <c r="I21" i="2" s="1"/>
  <c r="F22" i="2"/>
  <c r="N21" i="2"/>
  <c r="M21" i="2"/>
  <c r="K21" i="2"/>
  <c r="J21" i="2"/>
  <c r="H21" i="2"/>
  <c r="G21" i="2"/>
  <c r="E21" i="2"/>
  <c r="D21" i="2"/>
  <c r="L84" i="2" l="1"/>
  <c r="L272" i="2"/>
  <c r="F144" i="2"/>
  <c r="I216" i="2"/>
  <c r="F21" i="2"/>
  <c r="O179" i="2"/>
  <c r="I136" i="2"/>
  <c r="I286" i="2"/>
  <c r="I292" i="2" s="1"/>
  <c r="D173" i="2"/>
  <c r="I141" i="2"/>
  <c r="C141" i="2" s="1"/>
  <c r="H270" i="2"/>
  <c r="H269" i="2" s="1"/>
  <c r="N270" i="2"/>
  <c r="N269" i="2" s="1"/>
  <c r="N76" i="2"/>
  <c r="H174" i="2"/>
  <c r="H173" i="2" s="1"/>
  <c r="D187" i="2"/>
  <c r="I160" i="2"/>
  <c r="C160" i="2" s="1"/>
  <c r="J204" i="2"/>
  <c r="C124" i="2"/>
  <c r="G130" i="2"/>
  <c r="C147" i="2"/>
  <c r="D231" i="2"/>
  <c r="D230" i="2" s="1"/>
  <c r="J292" i="2"/>
  <c r="J291" i="2" s="1"/>
  <c r="J231" i="2"/>
  <c r="F58" i="2"/>
  <c r="F54" i="2" s="1"/>
  <c r="L54" i="2"/>
  <c r="H83" i="2"/>
  <c r="C91" i="2"/>
  <c r="C92" i="2"/>
  <c r="C97" i="2"/>
  <c r="C101" i="2"/>
  <c r="C105" i="2"/>
  <c r="K130" i="2"/>
  <c r="H187" i="2"/>
  <c r="F196" i="2"/>
  <c r="K204" i="2"/>
  <c r="K195" i="2" s="1"/>
  <c r="M269" i="2"/>
  <c r="N174" i="2"/>
  <c r="N173" i="2" s="1"/>
  <c r="D53" i="2"/>
  <c r="H76" i="2"/>
  <c r="J174" i="2"/>
  <c r="J173" i="2" s="1"/>
  <c r="N231" i="2"/>
  <c r="C244" i="2"/>
  <c r="C263" i="2"/>
  <c r="E259" i="2"/>
  <c r="J195" i="2"/>
  <c r="C42" i="2"/>
  <c r="F41" i="2"/>
  <c r="C41" i="2" s="1"/>
  <c r="L174" i="2"/>
  <c r="L173" i="2" s="1"/>
  <c r="J187" i="2"/>
  <c r="C71" i="2"/>
  <c r="C184" i="2"/>
  <c r="C201" i="2"/>
  <c r="G204" i="2"/>
  <c r="G195" i="2" s="1"/>
  <c r="C229" i="2"/>
  <c r="M292" i="2"/>
  <c r="M291" i="2" s="1"/>
  <c r="C22" i="2"/>
  <c r="C23" i="2"/>
  <c r="L151" i="2"/>
  <c r="L130" i="2" s="1"/>
  <c r="C159" i="2"/>
  <c r="O174" i="2"/>
  <c r="O173" i="2" s="1"/>
  <c r="G187" i="2"/>
  <c r="E204" i="2"/>
  <c r="E195" i="2" s="1"/>
  <c r="H204" i="2"/>
  <c r="H231" i="2"/>
  <c r="C239" i="2"/>
  <c r="C261" i="2"/>
  <c r="C262" i="2"/>
  <c r="O264" i="2"/>
  <c r="C271" i="2"/>
  <c r="D270" i="2"/>
  <c r="D269" i="2" s="1"/>
  <c r="C288" i="2"/>
  <c r="C295" i="2"/>
  <c r="E292" i="2"/>
  <c r="E291" i="2" s="1"/>
  <c r="N292" i="2"/>
  <c r="N291" i="2" s="1"/>
  <c r="O292" i="2"/>
  <c r="C44" i="2"/>
  <c r="N54" i="2"/>
  <c r="N53" i="2" s="1"/>
  <c r="O69" i="2"/>
  <c r="O67" i="2" s="1"/>
  <c r="K76" i="2"/>
  <c r="C115" i="2"/>
  <c r="F122" i="2"/>
  <c r="O122" i="2"/>
  <c r="G174" i="2"/>
  <c r="G173" i="2" s="1"/>
  <c r="K174" i="2"/>
  <c r="K173" i="2" s="1"/>
  <c r="I174" i="2"/>
  <c r="I173" i="2" s="1"/>
  <c r="M174" i="2"/>
  <c r="M173" i="2" s="1"/>
  <c r="I187" i="2"/>
  <c r="M187" i="2"/>
  <c r="N187" i="2"/>
  <c r="L187" i="2"/>
  <c r="H195" i="2"/>
  <c r="C224" i="2"/>
  <c r="M231" i="2"/>
  <c r="M54" i="2"/>
  <c r="M53" i="2" s="1"/>
  <c r="C79" i="2"/>
  <c r="C87" i="2"/>
  <c r="D83" i="2"/>
  <c r="C119" i="2"/>
  <c r="C121" i="2"/>
  <c r="C133" i="2"/>
  <c r="C134" i="2"/>
  <c r="C135" i="2"/>
  <c r="C153" i="2"/>
  <c r="C154" i="2"/>
  <c r="C155" i="2"/>
  <c r="O151" i="2"/>
  <c r="O130" i="2" s="1"/>
  <c r="C163" i="2"/>
  <c r="E174" i="2"/>
  <c r="E173" i="2" s="1"/>
  <c r="E187" i="2"/>
  <c r="C212" i="2"/>
  <c r="C213" i="2"/>
  <c r="C214" i="2"/>
  <c r="C215" i="2"/>
  <c r="D204" i="2"/>
  <c r="D195" i="2" s="1"/>
  <c r="C221" i="2"/>
  <c r="C222" i="2"/>
  <c r="C223" i="2"/>
  <c r="O216" i="2"/>
  <c r="O204" i="2" s="1"/>
  <c r="K259" i="2"/>
  <c r="G270" i="2"/>
  <c r="G269" i="2" s="1"/>
  <c r="C275" i="2"/>
  <c r="E270" i="2"/>
  <c r="E269" i="2" s="1"/>
  <c r="C299" i="2"/>
  <c r="C301" i="2"/>
  <c r="L33" i="2"/>
  <c r="C33" i="2" s="1"/>
  <c r="C60" i="2"/>
  <c r="C63" i="2"/>
  <c r="C70" i="2"/>
  <c r="K83" i="2"/>
  <c r="C85" i="2"/>
  <c r="O103" i="2"/>
  <c r="C127" i="2"/>
  <c r="M130" i="2"/>
  <c r="E130" i="2"/>
  <c r="C170" i="2"/>
  <c r="C175" i="2"/>
  <c r="O187" i="2"/>
  <c r="I196" i="2"/>
  <c r="I205" i="2"/>
  <c r="C236" i="2"/>
  <c r="C243" i="2"/>
  <c r="C267" i="2"/>
  <c r="L276" i="2"/>
  <c r="L270" i="2" s="1"/>
  <c r="L269" i="2" s="1"/>
  <c r="K269" i="2"/>
  <c r="C296" i="2"/>
  <c r="L238" i="2"/>
  <c r="L231" i="2" s="1"/>
  <c r="I20" i="2"/>
  <c r="M20" i="2"/>
  <c r="G292" i="2"/>
  <c r="G291" i="2" s="1"/>
  <c r="K292" i="2"/>
  <c r="K291" i="2" s="1"/>
  <c r="K26" i="2"/>
  <c r="K20" i="2" s="1"/>
  <c r="J26" i="2"/>
  <c r="J20" i="2" s="1"/>
  <c r="C68" i="2"/>
  <c r="I69" i="2"/>
  <c r="I67" i="2" s="1"/>
  <c r="G76" i="2"/>
  <c r="M76" i="2"/>
  <c r="G83" i="2"/>
  <c r="C107" i="2"/>
  <c r="C110" i="2"/>
  <c r="F112" i="2"/>
  <c r="C114" i="2"/>
  <c r="O112" i="2"/>
  <c r="C126" i="2"/>
  <c r="C140" i="2"/>
  <c r="C182" i="2"/>
  <c r="C183" i="2"/>
  <c r="C190" i="2"/>
  <c r="K187" i="2"/>
  <c r="C200" i="2"/>
  <c r="N204" i="2"/>
  <c r="N195" i="2" s="1"/>
  <c r="M204" i="2"/>
  <c r="M195" i="2" s="1"/>
  <c r="L216" i="2"/>
  <c r="L204" i="2" s="1"/>
  <c r="L195" i="2" s="1"/>
  <c r="C232" i="2"/>
  <c r="G231" i="2"/>
  <c r="K231" i="2"/>
  <c r="C247" i="2"/>
  <c r="C248" i="2"/>
  <c r="C255" i="2"/>
  <c r="C256" i="2"/>
  <c r="C258" i="2"/>
  <c r="H259" i="2"/>
  <c r="N259" i="2"/>
  <c r="G259" i="2"/>
  <c r="J270" i="2"/>
  <c r="J269" i="2" s="1"/>
  <c r="J53" i="2"/>
  <c r="C111" i="2"/>
  <c r="F131" i="2"/>
  <c r="F130" i="2" s="1"/>
  <c r="C132" i="2"/>
  <c r="I235" i="2"/>
  <c r="C235" i="2" s="1"/>
  <c r="C56" i="2"/>
  <c r="C96" i="2"/>
  <c r="C100" i="2"/>
  <c r="I144" i="2"/>
  <c r="C144" i="2" s="1"/>
  <c r="F179" i="2"/>
  <c r="C180" i="2"/>
  <c r="F246" i="2"/>
  <c r="N20" i="2"/>
  <c r="O45" i="2"/>
  <c r="O20" i="2" s="1"/>
  <c r="C61" i="2"/>
  <c r="C65" i="2"/>
  <c r="E76" i="2"/>
  <c r="C88" i="2"/>
  <c r="E231" i="2"/>
  <c r="F260" i="2"/>
  <c r="K54" i="2"/>
  <c r="K53" i="2" s="1"/>
  <c r="C62" i="2"/>
  <c r="L76" i="2"/>
  <c r="E83" i="2"/>
  <c r="O89" i="2"/>
  <c r="E20" i="2"/>
  <c r="L27" i="2"/>
  <c r="L31" i="2"/>
  <c r="C31" i="2" s="1"/>
  <c r="G54" i="2"/>
  <c r="G53" i="2" s="1"/>
  <c r="C82" i="2"/>
  <c r="N83" i="2"/>
  <c r="C94" i="2"/>
  <c r="C108" i="2"/>
  <c r="H130" i="2"/>
  <c r="C176" i="2"/>
  <c r="C192" i="2"/>
  <c r="F191" i="2"/>
  <c r="C191" i="2" s="1"/>
  <c r="G20" i="2"/>
  <c r="D292" i="2"/>
  <c r="D291" i="2" s="1"/>
  <c r="H292" i="2"/>
  <c r="H291" i="2" s="1"/>
  <c r="C24" i="2"/>
  <c r="H54" i="2"/>
  <c r="H53" i="2" s="1"/>
  <c r="C64" i="2"/>
  <c r="C72" i="2"/>
  <c r="F77" i="2"/>
  <c r="J76" i="2"/>
  <c r="C78" i="2"/>
  <c r="O77" i="2"/>
  <c r="O76" i="2" s="1"/>
  <c r="J83" i="2"/>
  <c r="C86" i="2"/>
  <c r="O84" i="2"/>
  <c r="M83" i="2"/>
  <c r="L89" i="2"/>
  <c r="C89" i="2" s="1"/>
  <c r="C93" i="2"/>
  <c r="C98" i="2"/>
  <c r="C99" i="2"/>
  <c r="C102" i="2"/>
  <c r="I122" i="2"/>
  <c r="D130" i="2"/>
  <c r="F188" i="2"/>
  <c r="C189" i="2"/>
  <c r="C193" i="2"/>
  <c r="C205" i="2"/>
  <c r="C208" i="2"/>
  <c r="F216" i="2"/>
  <c r="F204" i="2" s="1"/>
  <c r="C220" i="2"/>
  <c r="O231" i="2"/>
  <c r="F252" i="2"/>
  <c r="M259" i="2"/>
  <c r="C279" i="2"/>
  <c r="F286" i="2"/>
  <c r="F292" i="2" s="1"/>
  <c r="C287" i="2"/>
  <c r="I293" i="2"/>
  <c r="C104" i="2"/>
  <c r="C109" i="2"/>
  <c r="C117" i="2"/>
  <c r="C137" i="2"/>
  <c r="C138" i="2"/>
  <c r="C139" i="2"/>
  <c r="C142" i="2"/>
  <c r="C143" i="2"/>
  <c r="C149" i="2"/>
  <c r="C150" i="2"/>
  <c r="C156" i="2"/>
  <c r="C164" i="2"/>
  <c r="L166" i="2"/>
  <c r="L165" i="2" s="1"/>
  <c r="C165" i="2" s="1"/>
  <c r="C171" i="2"/>
  <c r="C202" i="2"/>
  <c r="C203" i="2"/>
  <c r="C209" i="2"/>
  <c r="C210" i="2"/>
  <c r="C211" i="2"/>
  <c r="C217" i="2"/>
  <c r="C218" i="2"/>
  <c r="C219" i="2"/>
  <c r="C237" i="2"/>
  <c r="C240" i="2"/>
  <c r="C253" i="2"/>
  <c r="C254" i="2"/>
  <c r="O252" i="2"/>
  <c r="O251" i="2" s="1"/>
  <c r="J259" i="2"/>
  <c r="O260" i="2"/>
  <c r="I264" i="2"/>
  <c r="C273" i="2"/>
  <c r="C297" i="2"/>
  <c r="F103" i="2"/>
  <c r="C106" i="2"/>
  <c r="C113" i="2"/>
  <c r="C120" i="2"/>
  <c r="C125" i="2"/>
  <c r="C128" i="2"/>
  <c r="C129" i="2"/>
  <c r="J130" i="2"/>
  <c r="N130" i="2"/>
  <c r="C148" i="2"/>
  <c r="C157" i="2"/>
  <c r="C158" i="2"/>
  <c r="C168" i="2"/>
  <c r="C169" i="2"/>
  <c r="C181" i="2"/>
  <c r="C186" i="2"/>
  <c r="C197" i="2"/>
  <c r="C198" i="2"/>
  <c r="O196" i="2"/>
  <c r="C225" i="2"/>
  <c r="C226" i="2"/>
  <c r="C241" i="2"/>
  <c r="F238" i="2"/>
  <c r="C249" i="2"/>
  <c r="C257" i="2"/>
  <c r="I260" i="2"/>
  <c r="L264" i="2"/>
  <c r="L259" i="2" s="1"/>
  <c r="F276" i="2"/>
  <c r="F270" i="2" s="1"/>
  <c r="F269" i="2" s="1"/>
  <c r="C278" i="2"/>
  <c r="O276" i="2"/>
  <c r="O270" i="2" s="1"/>
  <c r="O269" i="2" s="1"/>
  <c r="C281" i="2"/>
  <c r="C285" i="2"/>
  <c r="F293" i="2"/>
  <c r="O293" i="2"/>
  <c r="O291" i="2" s="1"/>
  <c r="C300" i="2"/>
  <c r="C118" i="2"/>
  <c r="O116" i="2"/>
  <c r="L122" i="2"/>
  <c r="C145" i="2"/>
  <c r="C146" i="2"/>
  <c r="C152" i="2"/>
  <c r="C161" i="2"/>
  <c r="C162" i="2"/>
  <c r="C167" i="2"/>
  <c r="C172" i="2"/>
  <c r="C177" i="2"/>
  <c r="C178" i="2"/>
  <c r="C185" i="2"/>
  <c r="C199" i="2"/>
  <c r="C206" i="2"/>
  <c r="C207" i="2"/>
  <c r="I238" i="2"/>
  <c r="C245" i="2"/>
  <c r="L252" i="2"/>
  <c r="L251" i="2" s="1"/>
  <c r="C265" i="2"/>
  <c r="C266" i="2"/>
  <c r="C274" i="2"/>
  <c r="C277" i="2"/>
  <c r="C280" i="2"/>
  <c r="C298" i="2"/>
  <c r="D20" i="2"/>
  <c r="H20" i="2"/>
  <c r="C29" i="2"/>
  <c r="C47" i="2"/>
  <c r="C59" i="2"/>
  <c r="O58" i="2"/>
  <c r="O54" i="2" s="1"/>
  <c r="C66" i="2"/>
  <c r="F67" i="2"/>
  <c r="L69" i="2"/>
  <c r="L67" i="2" s="1"/>
  <c r="C74" i="2"/>
  <c r="C73" i="2"/>
  <c r="L36" i="2"/>
  <c r="C36" i="2" s="1"/>
  <c r="L21" i="2"/>
  <c r="F43" i="2"/>
  <c r="C43" i="2" s="1"/>
  <c r="C57" i="2"/>
  <c r="I55" i="2"/>
  <c r="C81" i="2"/>
  <c r="I80" i="2"/>
  <c r="C80" i="2" s="1"/>
  <c r="I84" i="2"/>
  <c r="C90" i="2"/>
  <c r="I112" i="2"/>
  <c r="I116" i="2"/>
  <c r="C123" i="2"/>
  <c r="L95" i="2"/>
  <c r="L103" i="2"/>
  <c r="C136" i="2"/>
  <c r="C227" i="2"/>
  <c r="C233" i="2"/>
  <c r="I95" i="2"/>
  <c r="I103" i="2"/>
  <c r="C234" i="2"/>
  <c r="C242" i="2"/>
  <c r="C250" i="2"/>
  <c r="I272" i="2"/>
  <c r="C272" i="2" s="1"/>
  <c r="I276" i="2"/>
  <c r="C282" i="2"/>
  <c r="F283" i="2"/>
  <c r="I284" i="2"/>
  <c r="I283" i="2" s="1"/>
  <c r="L293" i="2"/>
  <c r="C294" i="2"/>
  <c r="C228" i="2"/>
  <c r="I246" i="2"/>
  <c r="C268" i="2"/>
  <c r="E230" i="2" l="1"/>
  <c r="I204" i="2"/>
  <c r="C286" i="2"/>
  <c r="C166" i="2"/>
  <c r="L53" i="2"/>
  <c r="J230" i="2"/>
  <c r="J194" i="2" s="1"/>
  <c r="I291" i="2"/>
  <c r="F195" i="2"/>
  <c r="N230" i="2"/>
  <c r="N194" i="2" s="1"/>
  <c r="O53" i="2"/>
  <c r="C45" i="2"/>
  <c r="F53" i="2"/>
  <c r="L26" i="2"/>
  <c r="L20" i="2" s="1"/>
  <c r="E194" i="2"/>
  <c r="K75" i="2"/>
  <c r="K52" i="2" s="1"/>
  <c r="C95" i="2"/>
  <c r="C77" i="2"/>
  <c r="H75" i="2"/>
  <c r="C276" i="2"/>
  <c r="I231" i="2"/>
  <c r="C238" i="2"/>
  <c r="D75" i="2"/>
  <c r="D52" i="2" s="1"/>
  <c r="M230" i="2"/>
  <c r="M194" i="2" s="1"/>
  <c r="C252" i="2"/>
  <c r="C27" i="2"/>
  <c r="F83" i="2"/>
  <c r="I130" i="2"/>
  <c r="C130" i="2" s="1"/>
  <c r="C69" i="2"/>
  <c r="O259" i="2"/>
  <c r="O230" i="2" s="1"/>
  <c r="K230" i="2"/>
  <c r="K194" i="2" s="1"/>
  <c r="M75" i="2"/>
  <c r="M52" i="2" s="1"/>
  <c r="C122" i="2"/>
  <c r="H230" i="2"/>
  <c r="H194" i="2" s="1"/>
  <c r="C151" i="2"/>
  <c r="C216" i="2"/>
  <c r="F231" i="2"/>
  <c r="C231" i="2" s="1"/>
  <c r="N75" i="2"/>
  <c r="N289" i="2" s="1"/>
  <c r="I259" i="2"/>
  <c r="O195" i="2"/>
  <c r="G230" i="2"/>
  <c r="G75" i="2"/>
  <c r="G52" i="2" s="1"/>
  <c r="C103" i="2"/>
  <c r="C196" i="2"/>
  <c r="L83" i="2"/>
  <c r="L75" i="2" s="1"/>
  <c r="L52" i="2" s="1"/>
  <c r="C112" i="2"/>
  <c r="D194" i="2"/>
  <c r="O83" i="2"/>
  <c r="O75" i="2" s="1"/>
  <c r="G194" i="2"/>
  <c r="J75" i="2"/>
  <c r="J289" i="2" s="1"/>
  <c r="C260" i="2"/>
  <c r="C264" i="2"/>
  <c r="I76" i="2"/>
  <c r="H52" i="2"/>
  <c r="F259" i="2"/>
  <c r="I83" i="2"/>
  <c r="F76" i="2"/>
  <c r="C76" i="2" s="1"/>
  <c r="L230" i="2"/>
  <c r="L194" i="2" s="1"/>
  <c r="C188" i="2"/>
  <c r="F187" i="2"/>
  <c r="C187" i="2" s="1"/>
  <c r="E75" i="2"/>
  <c r="C179" i="2"/>
  <c r="F174" i="2"/>
  <c r="C293" i="2"/>
  <c r="F251" i="2"/>
  <c r="C251" i="2" s="1"/>
  <c r="C131" i="2"/>
  <c r="C116" i="2"/>
  <c r="F20" i="2"/>
  <c r="C283" i="2"/>
  <c r="I195" i="2"/>
  <c r="C204" i="2"/>
  <c r="C246" i="2"/>
  <c r="C67" i="2"/>
  <c r="L292" i="2"/>
  <c r="L291" i="2" s="1"/>
  <c r="C21" i="2"/>
  <c r="I54" i="2"/>
  <c r="C55" i="2"/>
  <c r="C84" i="2"/>
  <c r="F291" i="2"/>
  <c r="I270" i="2"/>
  <c r="C284" i="2"/>
  <c r="C58" i="2"/>
  <c r="O52" i="2" l="1"/>
  <c r="C26" i="2"/>
  <c r="K51" i="2"/>
  <c r="K50" i="2" s="1"/>
  <c r="O194" i="2"/>
  <c r="H289" i="2"/>
  <c r="N52" i="2"/>
  <c r="N51" i="2" s="1"/>
  <c r="N290" i="2" s="1"/>
  <c r="H51" i="2"/>
  <c r="H50" i="2" s="1"/>
  <c r="I230" i="2"/>
  <c r="C259" i="2"/>
  <c r="O289" i="2"/>
  <c r="F75" i="2"/>
  <c r="C20" i="2"/>
  <c r="C83" i="2"/>
  <c r="D51" i="2"/>
  <c r="D290" i="2" s="1"/>
  <c r="D289" i="2"/>
  <c r="G51" i="2"/>
  <c r="G290" i="2" s="1"/>
  <c r="M51" i="2"/>
  <c r="M50" i="2" s="1"/>
  <c r="G289" i="2"/>
  <c r="L289" i="2"/>
  <c r="K290" i="2"/>
  <c r="K289" i="2"/>
  <c r="M289" i="2"/>
  <c r="C292" i="2"/>
  <c r="I75" i="2"/>
  <c r="C75" i="2" s="1"/>
  <c r="F230" i="2"/>
  <c r="F194" i="2" s="1"/>
  <c r="F173" i="2"/>
  <c r="C174" i="2"/>
  <c r="H290" i="2"/>
  <c r="L51" i="2"/>
  <c r="L50" i="2" s="1"/>
  <c r="J52" i="2"/>
  <c r="J51" i="2" s="1"/>
  <c r="C291" i="2"/>
  <c r="E52" i="2"/>
  <c r="E51" i="2" s="1"/>
  <c r="E289" i="2"/>
  <c r="I269" i="2"/>
  <c r="C270" i="2"/>
  <c r="I53" i="2"/>
  <c r="C54" i="2"/>
  <c r="C195" i="2"/>
  <c r="O51" i="2" l="1"/>
  <c r="I194" i="2"/>
  <c r="C194" i="2" s="1"/>
  <c r="D50" i="2"/>
  <c r="N50" i="2"/>
  <c r="G50" i="2"/>
  <c r="C230" i="2"/>
  <c r="M290" i="2"/>
  <c r="J50" i="2"/>
  <c r="J290" i="2"/>
  <c r="E290" i="2"/>
  <c r="E50" i="2"/>
  <c r="C173" i="2"/>
  <c r="F52" i="2"/>
  <c r="F51" i="2" s="1"/>
  <c r="F289" i="2"/>
  <c r="L290" i="2"/>
  <c r="O50" i="2"/>
  <c r="O290" i="2"/>
  <c r="I52" i="2"/>
  <c r="C53" i="2"/>
  <c r="I289" i="2"/>
  <c r="C269" i="2"/>
  <c r="C289" i="2" l="1"/>
  <c r="F290" i="2"/>
  <c r="F50" i="2"/>
  <c r="I51" i="2"/>
  <c r="C52" i="2"/>
  <c r="I290" i="2" l="1"/>
  <c r="C290" i="2" s="1"/>
  <c r="I50" i="2"/>
  <c r="C50" i="2" s="1"/>
  <c r="C51" i="2"/>
  <c r="O301" i="1" l="1"/>
  <c r="L301" i="1"/>
  <c r="I301" i="1"/>
  <c r="F301" i="1"/>
  <c r="O300" i="1"/>
  <c r="L300" i="1"/>
  <c r="I300" i="1"/>
  <c r="F300" i="1"/>
  <c r="O299" i="1"/>
  <c r="L299" i="1"/>
  <c r="I299" i="1"/>
  <c r="F299" i="1"/>
  <c r="O298" i="1"/>
  <c r="L298" i="1"/>
  <c r="I298" i="1"/>
  <c r="F298" i="1"/>
  <c r="O297" i="1"/>
  <c r="L297" i="1"/>
  <c r="I297" i="1"/>
  <c r="F297" i="1"/>
  <c r="O296" i="1"/>
  <c r="L296" i="1"/>
  <c r="I296" i="1"/>
  <c r="F296" i="1"/>
  <c r="O295" i="1"/>
  <c r="L295" i="1"/>
  <c r="I295" i="1"/>
  <c r="F295" i="1"/>
  <c r="O294" i="1"/>
  <c r="O293" i="1" s="1"/>
  <c r="L294" i="1"/>
  <c r="I294" i="1"/>
  <c r="F294" i="1"/>
  <c r="N293" i="1"/>
  <c r="M293" i="1"/>
  <c r="K293" i="1"/>
  <c r="J293" i="1"/>
  <c r="H293" i="1"/>
  <c r="G293" i="1"/>
  <c r="E293" i="1"/>
  <c r="D293" i="1"/>
  <c r="O288" i="1"/>
  <c r="L288" i="1"/>
  <c r="I288" i="1"/>
  <c r="F288" i="1"/>
  <c r="O287" i="1"/>
  <c r="L287" i="1"/>
  <c r="I287" i="1"/>
  <c r="F287" i="1"/>
  <c r="O286" i="1"/>
  <c r="N286" i="1"/>
  <c r="M286" i="1"/>
  <c r="K286" i="1"/>
  <c r="J286" i="1"/>
  <c r="H286" i="1"/>
  <c r="G286" i="1"/>
  <c r="E286" i="1"/>
  <c r="D286" i="1"/>
  <c r="O285" i="1"/>
  <c r="L285" i="1"/>
  <c r="L284" i="1" s="1"/>
  <c r="L283" i="1" s="1"/>
  <c r="I285" i="1"/>
  <c r="I284" i="1" s="1"/>
  <c r="I283" i="1" s="1"/>
  <c r="F285" i="1"/>
  <c r="O284" i="1"/>
  <c r="O283" i="1" s="1"/>
  <c r="N284" i="1"/>
  <c r="N283" i="1" s="1"/>
  <c r="M284" i="1"/>
  <c r="M283" i="1" s="1"/>
  <c r="K284" i="1"/>
  <c r="K283" i="1" s="1"/>
  <c r="J284" i="1"/>
  <c r="J283" i="1" s="1"/>
  <c r="H284" i="1"/>
  <c r="H283" i="1" s="1"/>
  <c r="G284" i="1"/>
  <c r="G283" i="1" s="1"/>
  <c r="F284" i="1"/>
  <c r="E284" i="1"/>
  <c r="E283" i="1" s="1"/>
  <c r="D284" i="1"/>
  <c r="D283" i="1" s="1"/>
  <c r="O282" i="1"/>
  <c r="O281" i="1" s="1"/>
  <c r="L282" i="1"/>
  <c r="L281" i="1" s="1"/>
  <c r="I282" i="1"/>
  <c r="I281" i="1" s="1"/>
  <c r="F282" i="1"/>
  <c r="F281" i="1" s="1"/>
  <c r="N281" i="1"/>
  <c r="M281" i="1"/>
  <c r="K281" i="1"/>
  <c r="J281" i="1"/>
  <c r="H281" i="1"/>
  <c r="G281" i="1"/>
  <c r="E281" i="1"/>
  <c r="D281" i="1"/>
  <c r="O280" i="1"/>
  <c r="L280" i="1"/>
  <c r="I280" i="1"/>
  <c r="F280" i="1"/>
  <c r="O279" i="1"/>
  <c r="L279" i="1"/>
  <c r="I279" i="1"/>
  <c r="F279" i="1"/>
  <c r="O278" i="1"/>
  <c r="L278" i="1"/>
  <c r="I278" i="1"/>
  <c r="F278" i="1"/>
  <c r="O277" i="1"/>
  <c r="L277" i="1"/>
  <c r="I277" i="1"/>
  <c r="F277" i="1"/>
  <c r="N276" i="1"/>
  <c r="M276" i="1"/>
  <c r="K276" i="1"/>
  <c r="J276" i="1"/>
  <c r="H276" i="1"/>
  <c r="G276" i="1"/>
  <c r="E276" i="1"/>
  <c r="D276" i="1"/>
  <c r="O275" i="1"/>
  <c r="L275" i="1"/>
  <c r="I275" i="1"/>
  <c r="F275" i="1"/>
  <c r="O274" i="1"/>
  <c r="L274" i="1"/>
  <c r="I274" i="1"/>
  <c r="F274" i="1"/>
  <c r="O273" i="1"/>
  <c r="L273" i="1"/>
  <c r="L272" i="1" s="1"/>
  <c r="I273" i="1"/>
  <c r="F273" i="1"/>
  <c r="N272" i="1"/>
  <c r="N270" i="1" s="1"/>
  <c r="M272" i="1"/>
  <c r="M270" i="1" s="1"/>
  <c r="K272" i="1"/>
  <c r="J272" i="1"/>
  <c r="H272" i="1"/>
  <c r="H270" i="1" s="1"/>
  <c r="H269" i="1" s="1"/>
  <c r="G272" i="1"/>
  <c r="G270" i="1" s="1"/>
  <c r="G269" i="1" s="1"/>
  <c r="E272" i="1"/>
  <c r="D272" i="1"/>
  <c r="D270" i="1" s="1"/>
  <c r="D269" i="1" s="1"/>
  <c r="O271" i="1"/>
  <c r="L271" i="1"/>
  <c r="I271" i="1"/>
  <c r="F271" i="1"/>
  <c r="O268" i="1"/>
  <c r="L268" i="1"/>
  <c r="I268" i="1"/>
  <c r="F268" i="1"/>
  <c r="O267" i="1"/>
  <c r="L267" i="1"/>
  <c r="I267" i="1"/>
  <c r="F267" i="1"/>
  <c r="O266" i="1"/>
  <c r="L266" i="1"/>
  <c r="I266" i="1"/>
  <c r="F266" i="1"/>
  <c r="O265" i="1"/>
  <c r="L265" i="1"/>
  <c r="I265" i="1"/>
  <c r="F265" i="1"/>
  <c r="N264" i="1"/>
  <c r="M264" i="1"/>
  <c r="K264" i="1"/>
  <c r="J264" i="1"/>
  <c r="H264" i="1"/>
  <c r="G264" i="1"/>
  <c r="E264" i="1"/>
  <c r="D264" i="1"/>
  <c r="O263" i="1"/>
  <c r="L263" i="1"/>
  <c r="I263" i="1"/>
  <c r="F263" i="1"/>
  <c r="O262" i="1"/>
  <c r="L262" i="1"/>
  <c r="I262" i="1"/>
  <c r="F262" i="1"/>
  <c r="O261" i="1"/>
  <c r="L261" i="1"/>
  <c r="I261" i="1"/>
  <c r="I260" i="1" s="1"/>
  <c r="F261" i="1"/>
  <c r="N260" i="1"/>
  <c r="M260" i="1"/>
  <c r="M259" i="1" s="1"/>
  <c r="K260" i="1"/>
  <c r="K259" i="1" s="1"/>
  <c r="J260" i="1"/>
  <c r="J259" i="1" s="1"/>
  <c r="H260" i="1"/>
  <c r="G260" i="1"/>
  <c r="G259" i="1" s="1"/>
  <c r="E260" i="1"/>
  <c r="D260" i="1"/>
  <c r="D259" i="1" s="1"/>
  <c r="O258" i="1"/>
  <c r="L258" i="1"/>
  <c r="I258" i="1"/>
  <c r="F258" i="1"/>
  <c r="O257" i="1"/>
  <c r="L257" i="1"/>
  <c r="I257" i="1"/>
  <c r="F257" i="1"/>
  <c r="O256" i="1"/>
  <c r="L256" i="1"/>
  <c r="I256" i="1"/>
  <c r="F256" i="1"/>
  <c r="O255" i="1"/>
  <c r="L255" i="1"/>
  <c r="I255" i="1"/>
  <c r="F255" i="1"/>
  <c r="O254" i="1"/>
  <c r="L254" i="1"/>
  <c r="I254" i="1"/>
  <c r="F254" i="1"/>
  <c r="O253" i="1"/>
  <c r="L253" i="1"/>
  <c r="I253" i="1"/>
  <c r="F253" i="1"/>
  <c r="N252" i="1"/>
  <c r="N251" i="1" s="1"/>
  <c r="M252" i="1"/>
  <c r="M251" i="1" s="1"/>
  <c r="K252" i="1"/>
  <c r="K251" i="1" s="1"/>
  <c r="J252" i="1"/>
  <c r="J251" i="1" s="1"/>
  <c r="H252" i="1"/>
  <c r="G252" i="1"/>
  <c r="G251" i="1" s="1"/>
  <c r="E252" i="1"/>
  <c r="E251" i="1" s="1"/>
  <c r="D252" i="1"/>
  <c r="D251" i="1" s="1"/>
  <c r="H251" i="1"/>
  <c r="O250" i="1"/>
  <c r="L250" i="1"/>
  <c r="I250" i="1"/>
  <c r="F250" i="1"/>
  <c r="O249" i="1"/>
  <c r="L249" i="1"/>
  <c r="I249" i="1"/>
  <c r="F249" i="1"/>
  <c r="O248" i="1"/>
  <c r="L248" i="1"/>
  <c r="I248" i="1"/>
  <c r="F248" i="1"/>
  <c r="O247" i="1"/>
  <c r="O246" i="1" s="1"/>
  <c r="L247" i="1"/>
  <c r="I247" i="1"/>
  <c r="F247" i="1"/>
  <c r="N246" i="1"/>
  <c r="M246" i="1"/>
  <c r="K246" i="1"/>
  <c r="J246" i="1"/>
  <c r="H246" i="1"/>
  <c r="G246" i="1"/>
  <c r="E246" i="1"/>
  <c r="D246" i="1"/>
  <c r="O245" i="1"/>
  <c r="L245" i="1"/>
  <c r="I245" i="1"/>
  <c r="F245" i="1"/>
  <c r="O244" i="1"/>
  <c r="L244" i="1"/>
  <c r="I244" i="1"/>
  <c r="F244" i="1"/>
  <c r="O243" i="1"/>
  <c r="L243" i="1"/>
  <c r="I243" i="1"/>
  <c r="F243" i="1"/>
  <c r="O242" i="1"/>
  <c r="L242" i="1"/>
  <c r="I242" i="1"/>
  <c r="F242" i="1"/>
  <c r="O241" i="1"/>
  <c r="L241" i="1"/>
  <c r="I241" i="1"/>
  <c r="F241" i="1"/>
  <c r="O240" i="1"/>
  <c r="L240" i="1"/>
  <c r="I240" i="1"/>
  <c r="F240" i="1"/>
  <c r="O239" i="1"/>
  <c r="O238" i="1" s="1"/>
  <c r="L239" i="1"/>
  <c r="L238" i="1" s="1"/>
  <c r="I239" i="1"/>
  <c r="F239" i="1"/>
  <c r="N238" i="1"/>
  <c r="M238" i="1"/>
  <c r="K238" i="1"/>
  <c r="J238" i="1"/>
  <c r="H238" i="1"/>
  <c r="G238" i="1"/>
  <c r="E238" i="1"/>
  <c r="D238" i="1"/>
  <c r="O237" i="1"/>
  <c r="L237" i="1"/>
  <c r="I237" i="1"/>
  <c r="F237" i="1"/>
  <c r="O236" i="1"/>
  <c r="L236" i="1"/>
  <c r="L235" i="1" s="1"/>
  <c r="I236" i="1"/>
  <c r="I235" i="1" s="1"/>
  <c r="F236" i="1"/>
  <c r="F235" i="1" s="1"/>
  <c r="N235" i="1"/>
  <c r="M235" i="1"/>
  <c r="K235" i="1"/>
  <c r="J235" i="1"/>
  <c r="H235" i="1"/>
  <c r="G235" i="1"/>
  <c r="E235" i="1"/>
  <c r="D235" i="1"/>
  <c r="O234" i="1"/>
  <c r="O233" i="1" s="1"/>
  <c r="L234" i="1"/>
  <c r="L233" i="1" s="1"/>
  <c r="I234" i="1"/>
  <c r="F234" i="1"/>
  <c r="F233" i="1" s="1"/>
  <c r="N233" i="1"/>
  <c r="M233" i="1"/>
  <c r="K233" i="1"/>
  <c r="J233" i="1"/>
  <c r="H233" i="1"/>
  <c r="G233" i="1"/>
  <c r="E233" i="1"/>
  <c r="D233" i="1"/>
  <c r="O232" i="1"/>
  <c r="L232" i="1"/>
  <c r="I232" i="1"/>
  <c r="F232" i="1"/>
  <c r="O229" i="1"/>
  <c r="L229" i="1"/>
  <c r="I229" i="1"/>
  <c r="F229" i="1"/>
  <c r="O228" i="1"/>
  <c r="O227" i="1" s="1"/>
  <c r="L228" i="1"/>
  <c r="L227" i="1" s="1"/>
  <c r="I228" i="1"/>
  <c r="I227" i="1" s="1"/>
  <c r="F228" i="1"/>
  <c r="F227" i="1" s="1"/>
  <c r="N227" i="1"/>
  <c r="M227" i="1"/>
  <c r="K227" i="1"/>
  <c r="J227" i="1"/>
  <c r="H227" i="1"/>
  <c r="G227" i="1"/>
  <c r="E227" i="1"/>
  <c r="D227" i="1"/>
  <c r="O226" i="1"/>
  <c r="L226" i="1"/>
  <c r="I226" i="1"/>
  <c r="F226" i="1"/>
  <c r="O225" i="1"/>
  <c r="L225" i="1"/>
  <c r="I225" i="1"/>
  <c r="F225" i="1"/>
  <c r="O224" i="1"/>
  <c r="L224" i="1"/>
  <c r="I224" i="1"/>
  <c r="F224" i="1"/>
  <c r="O223" i="1"/>
  <c r="L223" i="1"/>
  <c r="I223" i="1"/>
  <c r="F223" i="1"/>
  <c r="O222" i="1"/>
  <c r="L222" i="1"/>
  <c r="I222" i="1"/>
  <c r="F222" i="1"/>
  <c r="O221" i="1"/>
  <c r="L221" i="1"/>
  <c r="I221" i="1"/>
  <c r="F221" i="1"/>
  <c r="O220" i="1"/>
  <c r="L220" i="1"/>
  <c r="I220" i="1"/>
  <c r="F220" i="1"/>
  <c r="O219" i="1"/>
  <c r="L219" i="1"/>
  <c r="I219" i="1"/>
  <c r="F219" i="1"/>
  <c r="O218" i="1"/>
  <c r="L218" i="1"/>
  <c r="I218" i="1"/>
  <c r="F218" i="1"/>
  <c r="O217" i="1"/>
  <c r="L217" i="1"/>
  <c r="I217" i="1"/>
  <c r="F217" i="1"/>
  <c r="N216" i="1"/>
  <c r="M216" i="1"/>
  <c r="K216" i="1"/>
  <c r="J216" i="1"/>
  <c r="H216" i="1"/>
  <c r="G216" i="1"/>
  <c r="E216" i="1"/>
  <c r="D216" i="1"/>
  <c r="O215" i="1"/>
  <c r="L215" i="1"/>
  <c r="I215" i="1"/>
  <c r="F215" i="1"/>
  <c r="O214" i="1"/>
  <c r="L214" i="1"/>
  <c r="I214" i="1"/>
  <c r="F214" i="1"/>
  <c r="O213" i="1"/>
  <c r="L213" i="1"/>
  <c r="I213" i="1"/>
  <c r="F213" i="1"/>
  <c r="O212" i="1"/>
  <c r="L212" i="1"/>
  <c r="I212" i="1"/>
  <c r="F212" i="1"/>
  <c r="O211" i="1"/>
  <c r="L211" i="1"/>
  <c r="I211" i="1"/>
  <c r="F211" i="1"/>
  <c r="O210" i="1"/>
  <c r="L210" i="1"/>
  <c r="I210" i="1"/>
  <c r="F210" i="1"/>
  <c r="O209" i="1"/>
  <c r="L209" i="1"/>
  <c r="I209" i="1"/>
  <c r="F209" i="1"/>
  <c r="O208" i="1"/>
  <c r="L208" i="1"/>
  <c r="I208" i="1"/>
  <c r="F208" i="1"/>
  <c r="O207" i="1"/>
  <c r="L207" i="1"/>
  <c r="I207" i="1"/>
  <c r="F207" i="1"/>
  <c r="O206" i="1"/>
  <c r="L206" i="1"/>
  <c r="I206" i="1"/>
  <c r="F206" i="1"/>
  <c r="N205" i="1"/>
  <c r="M205" i="1"/>
  <c r="M204" i="1" s="1"/>
  <c r="K205" i="1"/>
  <c r="J205" i="1"/>
  <c r="J204" i="1" s="1"/>
  <c r="H205" i="1"/>
  <c r="G205" i="1"/>
  <c r="E205" i="1"/>
  <c r="D205" i="1"/>
  <c r="O203" i="1"/>
  <c r="L203" i="1"/>
  <c r="I203" i="1"/>
  <c r="F203" i="1"/>
  <c r="O202" i="1"/>
  <c r="L202" i="1"/>
  <c r="I202" i="1"/>
  <c r="F202" i="1"/>
  <c r="O201" i="1"/>
  <c r="L201" i="1"/>
  <c r="I201" i="1"/>
  <c r="F201" i="1"/>
  <c r="O200" i="1"/>
  <c r="L200" i="1"/>
  <c r="I200" i="1"/>
  <c r="F200" i="1"/>
  <c r="O199" i="1"/>
  <c r="L199" i="1"/>
  <c r="I199" i="1"/>
  <c r="F199" i="1"/>
  <c r="O198" i="1"/>
  <c r="N198" i="1"/>
  <c r="N196" i="1" s="1"/>
  <c r="M198" i="1"/>
  <c r="K198" i="1"/>
  <c r="K196" i="1" s="1"/>
  <c r="J198" i="1"/>
  <c r="H198" i="1"/>
  <c r="H196" i="1" s="1"/>
  <c r="G198" i="1"/>
  <c r="G196" i="1" s="1"/>
  <c r="F198" i="1"/>
  <c r="E198" i="1"/>
  <c r="D198" i="1"/>
  <c r="D196" i="1" s="1"/>
  <c r="O197" i="1"/>
  <c r="L197" i="1"/>
  <c r="I197" i="1"/>
  <c r="F197" i="1"/>
  <c r="M196" i="1"/>
  <c r="J196" i="1"/>
  <c r="E196" i="1"/>
  <c r="O193" i="1"/>
  <c r="O192" i="1" s="1"/>
  <c r="O191" i="1" s="1"/>
  <c r="L193" i="1"/>
  <c r="I193" i="1"/>
  <c r="I192" i="1" s="1"/>
  <c r="I191" i="1" s="1"/>
  <c r="F193" i="1"/>
  <c r="F192" i="1" s="1"/>
  <c r="N192" i="1"/>
  <c r="N191" i="1" s="1"/>
  <c r="M192" i="1"/>
  <c r="M191" i="1" s="1"/>
  <c r="K192" i="1"/>
  <c r="K191" i="1" s="1"/>
  <c r="J192" i="1"/>
  <c r="J191" i="1" s="1"/>
  <c r="H192" i="1"/>
  <c r="H191" i="1" s="1"/>
  <c r="G192" i="1"/>
  <c r="G191" i="1" s="1"/>
  <c r="E192" i="1"/>
  <c r="E191" i="1" s="1"/>
  <c r="D192" i="1"/>
  <c r="D191" i="1" s="1"/>
  <c r="O190" i="1"/>
  <c r="L190" i="1"/>
  <c r="I190" i="1"/>
  <c r="F190" i="1"/>
  <c r="O189" i="1"/>
  <c r="L189" i="1"/>
  <c r="I189" i="1"/>
  <c r="F189" i="1"/>
  <c r="F188" i="1" s="1"/>
  <c r="O188" i="1"/>
  <c r="N188" i="1"/>
  <c r="M188" i="1"/>
  <c r="K188" i="1"/>
  <c r="J188" i="1"/>
  <c r="H188" i="1"/>
  <c r="G188" i="1"/>
  <c r="E188" i="1"/>
  <c r="D188" i="1"/>
  <c r="O186" i="1"/>
  <c r="L186" i="1"/>
  <c r="I186" i="1"/>
  <c r="F186" i="1"/>
  <c r="O185" i="1"/>
  <c r="O184" i="1" s="1"/>
  <c r="L185" i="1"/>
  <c r="I185" i="1"/>
  <c r="F185" i="1"/>
  <c r="F184" i="1" s="1"/>
  <c r="N184" i="1"/>
  <c r="M184" i="1"/>
  <c r="K184" i="1"/>
  <c r="J184" i="1"/>
  <c r="H184" i="1"/>
  <c r="G184" i="1"/>
  <c r="E184" i="1"/>
  <c r="D184" i="1"/>
  <c r="O183" i="1"/>
  <c r="L183" i="1"/>
  <c r="I183" i="1"/>
  <c r="F183" i="1"/>
  <c r="O182" i="1"/>
  <c r="L182" i="1"/>
  <c r="I182" i="1"/>
  <c r="F182" i="1"/>
  <c r="O181" i="1"/>
  <c r="L181" i="1"/>
  <c r="I181" i="1"/>
  <c r="F181" i="1"/>
  <c r="O180" i="1"/>
  <c r="O179" i="1" s="1"/>
  <c r="L180" i="1"/>
  <c r="I180" i="1"/>
  <c r="F180" i="1"/>
  <c r="F179" i="1" s="1"/>
  <c r="N179" i="1"/>
  <c r="M179" i="1"/>
  <c r="K179" i="1"/>
  <c r="J179" i="1"/>
  <c r="H179" i="1"/>
  <c r="G179" i="1"/>
  <c r="E179" i="1"/>
  <c r="D179" i="1"/>
  <c r="O178" i="1"/>
  <c r="L178" i="1"/>
  <c r="I178" i="1"/>
  <c r="F178" i="1"/>
  <c r="O177" i="1"/>
  <c r="L177" i="1"/>
  <c r="I177" i="1"/>
  <c r="F177" i="1"/>
  <c r="O176" i="1"/>
  <c r="O175" i="1" s="1"/>
  <c r="O174" i="1" s="1"/>
  <c r="L176" i="1"/>
  <c r="L175" i="1" s="1"/>
  <c r="I176" i="1"/>
  <c r="F176" i="1"/>
  <c r="F175" i="1" s="1"/>
  <c r="N175" i="1"/>
  <c r="M175" i="1"/>
  <c r="M174" i="1" s="1"/>
  <c r="K175" i="1"/>
  <c r="K174" i="1" s="1"/>
  <c r="J175" i="1"/>
  <c r="J174" i="1" s="1"/>
  <c r="J173" i="1" s="1"/>
  <c r="H175" i="1"/>
  <c r="G175" i="1"/>
  <c r="E175" i="1"/>
  <c r="D175" i="1"/>
  <c r="O172" i="1"/>
  <c r="L172" i="1"/>
  <c r="I172" i="1"/>
  <c r="F172" i="1"/>
  <c r="O171" i="1"/>
  <c r="L171" i="1"/>
  <c r="I171" i="1"/>
  <c r="F171" i="1"/>
  <c r="O170" i="1"/>
  <c r="L170" i="1"/>
  <c r="I170" i="1"/>
  <c r="F170" i="1"/>
  <c r="O169" i="1"/>
  <c r="L169" i="1"/>
  <c r="I169" i="1"/>
  <c r="F169" i="1"/>
  <c r="O168" i="1"/>
  <c r="L168" i="1"/>
  <c r="I168" i="1"/>
  <c r="F168" i="1"/>
  <c r="O167" i="1"/>
  <c r="L167" i="1"/>
  <c r="I167" i="1"/>
  <c r="F167" i="1"/>
  <c r="N166" i="1"/>
  <c r="M166" i="1"/>
  <c r="M165" i="1" s="1"/>
  <c r="K166" i="1"/>
  <c r="K165" i="1" s="1"/>
  <c r="J166" i="1"/>
  <c r="J165" i="1" s="1"/>
  <c r="H166" i="1"/>
  <c r="H165" i="1" s="1"/>
  <c r="G166" i="1"/>
  <c r="E166" i="1"/>
  <c r="E165" i="1" s="1"/>
  <c r="D166" i="1"/>
  <c r="D165" i="1" s="1"/>
  <c r="N165" i="1"/>
  <c r="G165" i="1"/>
  <c r="O164" i="1"/>
  <c r="L164" i="1"/>
  <c r="I164" i="1"/>
  <c r="F164" i="1"/>
  <c r="O163" i="1"/>
  <c r="L163" i="1"/>
  <c r="I163" i="1"/>
  <c r="F163" i="1"/>
  <c r="O162" i="1"/>
  <c r="L162" i="1"/>
  <c r="I162" i="1"/>
  <c r="F162" i="1"/>
  <c r="O161" i="1"/>
  <c r="L161" i="1"/>
  <c r="I161" i="1"/>
  <c r="F161" i="1"/>
  <c r="F160" i="1" s="1"/>
  <c r="O160" i="1"/>
  <c r="N160" i="1"/>
  <c r="M160" i="1"/>
  <c r="K160" i="1"/>
  <c r="J160" i="1"/>
  <c r="H160" i="1"/>
  <c r="G160" i="1"/>
  <c r="E160" i="1"/>
  <c r="D160" i="1"/>
  <c r="O159" i="1"/>
  <c r="L159" i="1"/>
  <c r="I159" i="1"/>
  <c r="F159" i="1"/>
  <c r="O158" i="1"/>
  <c r="L158" i="1"/>
  <c r="I158" i="1"/>
  <c r="F158" i="1"/>
  <c r="O157" i="1"/>
  <c r="L157" i="1"/>
  <c r="I157" i="1"/>
  <c r="F157" i="1"/>
  <c r="O156" i="1"/>
  <c r="L156" i="1"/>
  <c r="I156" i="1"/>
  <c r="F156" i="1"/>
  <c r="O155" i="1"/>
  <c r="L155" i="1"/>
  <c r="I155" i="1"/>
  <c r="F155" i="1"/>
  <c r="O154" i="1"/>
  <c r="L154" i="1"/>
  <c r="I154" i="1"/>
  <c r="F154" i="1"/>
  <c r="O153" i="1"/>
  <c r="L153" i="1"/>
  <c r="I153" i="1"/>
  <c r="F153" i="1"/>
  <c r="O152" i="1"/>
  <c r="L152" i="1"/>
  <c r="I152" i="1"/>
  <c r="F152" i="1"/>
  <c r="F151" i="1" s="1"/>
  <c r="N151" i="1"/>
  <c r="M151" i="1"/>
  <c r="K151" i="1"/>
  <c r="J151" i="1"/>
  <c r="H151" i="1"/>
  <c r="G151" i="1"/>
  <c r="E151" i="1"/>
  <c r="D151" i="1"/>
  <c r="O150" i="1"/>
  <c r="L150" i="1"/>
  <c r="I150" i="1"/>
  <c r="F150" i="1"/>
  <c r="O149" i="1"/>
  <c r="L149" i="1"/>
  <c r="I149" i="1"/>
  <c r="F149" i="1"/>
  <c r="O148" i="1"/>
  <c r="L148" i="1"/>
  <c r="I148" i="1"/>
  <c r="F148" i="1"/>
  <c r="O147" i="1"/>
  <c r="L147" i="1"/>
  <c r="I147" i="1"/>
  <c r="F147" i="1"/>
  <c r="O146" i="1"/>
  <c r="L146" i="1"/>
  <c r="I146" i="1"/>
  <c r="F146" i="1"/>
  <c r="O145" i="1"/>
  <c r="L145" i="1"/>
  <c r="I145" i="1"/>
  <c r="F145" i="1"/>
  <c r="F144" i="1" s="1"/>
  <c r="N144" i="1"/>
  <c r="M144" i="1"/>
  <c r="K144" i="1"/>
  <c r="J144" i="1"/>
  <c r="H144" i="1"/>
  <c r="G144" i="1"/>
  <c r="E144" i="1"/>
  <c r="D144" i="1"/>
  <c r="O143" i="1"/>
  <c r="L143" i="1"/>
  <c r="I143" i="1"/>
  <c r="F143" i="1"/>
  <c r="O142" i="1"/>
  <c r="L142" i="1"/>
  <c r="I142" i="1"/>
  <c r="F142" i="1"/>
  <c r="O141" i="1"/>
  <c r="N141" i="1"/>
  <c r="M141" i="1"/>
  <c r="K141" i="1"/>
  <c r="J141" i="1"/>
  <c r="H141" i="1"/>
  <c r="G141" i="1"/>
  <c r="F141" i="1"/>
  <c r="E141" i="1"/>
  <c r="D141" i="1"/>
  <c r="O140" i="1"/>
  <c r="L140" i="1"/>
  <c r="I140" i="1"/>
  <c r="F140" i="1"/>
  <c r="O139" i="1"/>
  <c r="L139" i="1"/>
  <c r="I139" i="1"/>
  <c r="F139" i="1"/>
  <c r="O138" i="1"/>
  <c r="L138" i="1"/>
  <c r="I138" i="1"/>
  <c r="F138" i="1"/>
  <c r="O137" i="1"/>
  <c r="O136" i="1" s="1"/>
  <c r="L137" i="1"/>
  <c r="I137" i="1"/>
  <c r="F137" i="1"/>
  <c r="F136" i="1" s="1"/>
  <c r="N136" i="1"/>
  <c r="M136" i="1"/>
  <c r="K136" i="1"/>
  <c r="J136" i="1"/>
  <c r="H136" i="1"/>
  <c r="G136" i="1"/>
  <c r="E136" i="1"/>
  <c r="D136" i="1"/>
  <c r="O135" i="1"/>
  <c r="L135" i="1"/>
  <c r="I135" i="1"/>
  <c r="F135" i="1"/>
  <c r="O134" i="1"/>
  <c r="L134" i="1"/>
  <c r="I134" i="1"/>
  <c r="F134" i="1"/>
  <c r="O133" i="1"/>
  <c r="L133" i="1"/>
  <c r="I133" i="1"/>
  <c r="F133" i="1"/>
  <c r="O132" i="1"/>
  <c r="O131" i="1" s="1"/>
  <c r="L132" i="1"/>
  <c r="L131" i="1" s="1"/>
  <c r="I132" i="1"/>
  <c r="F132" i="1"/>
  <c r="F131" i="1" s="1"/>
  <c r="N131" i="1"/>
  <c r="M131" i="1"/>
  <c r="K131" i="1"/>
  <c r="J131" i="1"/>
  <c r="H131" i="1"/>
  <c r="G131" i="1"/>
  <c r="E131" i="1"/>
  <c r="D131" i="1"/>
  <c r="O129" i="1"/>
  <c r="O128" i="1" s="1"/>
  <c r="L129" i="1"/>
  <c r="L128" i="1" s="1"/>
  <c r="I129" i="1"/>
  <c r="I128" i="1" s="1"/>
  <c r="F129" i="1"/>
  <c r="F128" i="1" s="1"/>
  <c r="N128" i="1"/>
  <c r="M128" i="1"/>
  <c r="K128" i="1"/>
  <c r="J128" i="1"/>
  <c r="H128" i="1"/>
  <c r="G128" i="1"/>
  <c r="E128" i="1"/>
  <c r="D128" i="1"/>
  <c r="O127" i="1"/>
  <c r="L127" i="1"/>
  <c r="I127" i="1"/>
  <c r="F127" i="1"/>
  <c r="O126" i="1"/>
  <c r="L126" i="1"/>
  <c r="I126" i="1"/>
  <c r="F126" i="1"/>
  <c r="O125" i="1"/>
  <c r="L125" i="1"/>
  <c r="I125" i="1"/>
  <c r="F125" i="1"/>
  <c r="O124" i="1"/>
  <c r="L124" i="1"/>
  <c r="I124" i="1"/>
  <c r="F124" i="1"/>
  <c r="O123" i="1"/>
  <c r="L123" i="1"/>
  <c r="I123" i="1"/>
  <c r="F123" i="1"/>
  <c r="N122" i="1"/>
  <c r="M122" i="1"/>
  <c r="K122" i="1"/>
  <c r="J122" i="1"/>
  <c r="H122" i="1"/>
  <c r="G122" i="1"/>
  <c r="E122" i="1"/>
  <c r="D122" i="1"/>
  <c r="O121" i="1"/>
  <c r="L121" i="1"/>
  <c r="I121" i="1"/>
  <c r="F121" i="1"/>
  <c r="O120" i="1"/>
  <c r="L120" i="1"/>
  <c r="I120" i="1"/>
  <c r="F120" i="1"/>
  <c r="O119" i="1"/>
  <c r="L119" i="1"/>
  <c r="I119" i="1"/>
  <c r="F119" i="1"/>
  <c r="O118" i="1"/>
  <c r="L118" i="1"/>
  <c r="I118" i="1"/>
  <c r="F118" i="1"/>
  <c r="O117" i="1"/>
  <c r="L117" i="1"/>
  <c r="I117" i="1"/>
  <c r="F117" i="1"/>
  <c r="N116" i="1"/>
  <c r="M116" i="1"/>
  <c r="K116" i="1"/>
  <c r="J116" i="1"/>
  <c r="H116" i="1"/>
  <c r="G116" i="1"/>
  <c r="E116" i="1"/>
  <c r="D116" i="1"/>
  <c r="O115" i="1"/>
  <c r="L115" i="1"/>
  <c r="I115" i="1"/>
  <c r="F115" i="1"/>
  <c r="O114" i="1"/>
  <c r="L114" i="1"/>
  <c r="I114" i="1"/>
  <c r="F114" i="1"/>
  <c r="O113" i="1"/>
  <c r="L113" i="1"/>
  <c r="I113" i="1"/>
  <c r="I112" i="1" s="1"/>
  <c r="F113" i="1"/>
  <c r="N112" i="1"/>
  <c r="M112" i="1"/>
  <c r="K112" i="1"/>
  <c r="J112" i="1"/>
  <c r="H112" i="1"/>
  <c r="G112" i="1"/>
  <c r="E112" i="1"/>
  <c r="D112" i="1"/>
  <c r="O111" i="1"/>
  <c r="L111" i="1"/>
  <c r="I111" i="1"/>
  <c r="F111" i="1"/>
  <c r="O110" i="1"/>
  <c r="L110" i="1"/>
  <c r="I110" i="1"/>
  <c r="F110" i="1"/>
  <c r="O109" i="1"/>
  <c r="L109" i="1"/>
  <c r="I109" i="1"/>
  <c r="F109" i="1"/>
  <c r="O108" i="1"/>
  <c r="L108" i="1"/>
  <c r="I108" i="1"/>
  <c r="F108" i="1"/>
  <c r="O107" i="1"/>
  <c r="L107" i="1"/>
  <c r="I107" i="1"/>
  <c r="F107" i="1"/>
  <c r="O106" i="1"/>
  <c r="L106" i="1"/>
  <c r="I106" i="1"/>
  <c r="F106" i="1"/>
  <c r="O105" i="1"/>
  <c r="L105" i="1"/>
  <c r="I105" i="1"/>
  <c r="F105" i="1"/>
  <c r="O104" i="1"/>
  <c r="L104" i="1"/>
  <c r="I104" i="1"/>
  <c r="F104" i="1"/>
  <c r="F103" i="1" s="1"/>
  <c r="N103" i="1"/>
  <c r="M103" i="1"/>
  <c r="K103" i="1"/>
  <c r="J103" i="1"/>
  <c r="H103" i="1"/>
  <c r="G103" i="1"/>
  <c r="E103" i="1"/>
  <c r="D103" i="1"/>
  <c r="O102" i="1"/>
  <c r="L102" i="1"/>
  <c r="I102" i="1"/>
  <c r="F102" i="1"/>
  <c r="O101" i="1"/>
  <c r="L101" i="1"/>
  <c r="I101" i="1"/>
  <c r="F101" i="1"/>
  <c r="O100" i="1"/>
  <c r="L100" i="1"/>
  <c r="I100" i="1"/>
  <c r="F100" i="1"/>
  <c r="O99" i="1"/>
  <c r="L99" i="1"/>
  <c r="I99" i="1"/>
  <c r="F99" i="1"/>
  <c r="O98" i="1"/>
  <c r="L98" i="1"/>
  <c r="I98" i="1"/>
  <c r="F98" i="1"/>
  <c r="O97" i="1"/>
  <c r="L97" i="1"/>
  <c r="I97" i="1"/>
  <c r="F97" i="1"/>
  <c r="O96" i="1"/>
  <c r="L96" i="1"/>
  <c r="I96" i="1"/>
  <c r="F96" i="1"/>
  <c r="N95" i="1"/>
  <c r="M95" i="1"/>
  <c r="K95" i="1"/>
  <c r="J95" i="1"/>
  <c r="H95" i="1"/>
  <c r="G95" i="1"/>
  <c r="E95" i="1"/>
  <c r="D95" i="1"/>
  <c r="O94" i="1"/>
  <c r="L94" i="1"/>
  <c r="I94" i="1"/>
  <c r="F94" i="1"/>
  <c r="O93" i="1"/>
  <c r="L93" i="1"/>
  <c r="I93" i="1"/>
  <c r="F93" i="1"/>
  <c r="O92" i="1"/>
  <c r="L92" i="1"/>
  <c r="I92" i="1"/>
  <c r="F92" i="1"/>
  <c r="O91" i="1"/>
  <c r="L91" i="1"/>
  <c r="I91" i="1"/>
  <c r="F91" i="1"/>
  <c r="O90" i="1"/>
  <c r="L90" i="1"/>
  <c r="I90" i="1"/>
  <c r="F90" i="1"/>
  <c r="N89" i="1"/>
  <c r="M89" i="1"/>
  <c r="K89" i="1"/>
  <c r="J89" i="1"/>
  <c r="H89" i="1"/>
  <c r="G89" i="1"/>
  <c r="E89" i="1"/>
  <c r="D89" i="1"/>
  <c r="O88" i="1"/>
  <c r="L88" i="1"/>
  <c r="I88" i="1"/>
  <c r="F88" i="1"/>
  <c r="O87" i="1"/>
  <c r="L87" i="1"/>
  <c r="I87" i="1"/>
  <c r="F87" i="1"/>
  <c r="O86" i="1"/>
  <c r="L86" i="1"/>
  <c r="I86" i="1"/>
  <c r="F86" i="1"/>
  <c r="O85" i="1"/>
  <c r="L85" i="1"/>
  <c r="I85" i="1"/>
  <c r="F85" i="1"/>
  <c r="N84" i="1"/>
  <c r="M84" i="1"/>
  <c r="K84" i="1"/>
  <c r="J84" i="1"/>
  <c r="J83" i="1" s="1"/>
  <c r="H84" i="1"/>
  <c r="G84" i="1"/>
  <c r="E84" i="1"/>
  <c r="D84" i="1"/>
  <c r="O82" i="1"/>
  <c r="L82" i="1"/>
  <c r="I82" i="1"/>
  <c r="F82" i="1"/>
  <c r="O81" i="1"/>
  <c r="L81" i="1"/>
  <c r="L80" i="1" s="1"/>
  <c r="I81" i="1"/>
  <c r="I80" i="1" s="1"/>
  <c r="F81" i="1"/>
  <c r="N80" i="1"/>
  <c r="M80" i="1"/>
  <c r="K80" i="1"/>
  <c r="J80" i="1"/>
  <c r="H80" i="1"/>
  <c r="G80" i="1"/>
  <c r="E80" i="1"/>
  <c r="D80" i="1"/>
  <c r="O79" i="1"/>
  <c r="L79" i="1"/>
  <c r="I79" i="1"/>
  <c r="F79" i="1"/>
  <c r="O78" i="1"/>
  <c r="O77" i="1" s="1"/>
  <c r="L78" i="1"/>
  <c r="L77" i="1" s="1"/>
  <c r="I78" i="1"/>
  <c r="I77" i="1" s="1"/>
  <c r="F78" i="1"/>
  <c r="N77" i="1"/>
  <c r="M77" i="1"/>
  <c r="K77" i="1"/>
  <c r="J77" i="1"/>
  <c r="J76" i="1" s="1"/>
  <c r="H77" i="1"/>
  <c r="H76" i="1" s="1"/>
  <c r="G77" i="1"/>
  <c r="E77" i="1"/>
  <c r="E76" i="1" s="1"/>
  <c r="D77" i="1"/>
  <c r="O74" i="1"/>
  <c r="L74" i="1"/>
  <c r="I74" i="1"/>
  <c r="F74" i="1"/>
  <c r="O73" i="1"/>
  <c r="L73" i="1"/>
  <c r="I73" i="1"/>
  <c r="F73" i="1"/>
  <c r="O72" i="1"/>
  <c r="L72" i="1"/>
  <c r="I72" i="1"/>
  <c r="F72" i="1"/>
  <c r="O71" i="1"/>
  <c r="L71" i="1"/>
  <c r="I71" i="1"/>
  <c r="F71" i="1"/>
  <c r="O70" i="1"/>
  <c r="L70" i="1"/>
  <c r="I70" i="1"/>
  <c r="F70" i="1"/>
  <c r="N69" i="1"/>
  <c r="M69" i="1"/>
  <c r="K69" i="1"/>
  <c r="K67" i="1" s="1"/>
  <c r="J69" i="1"/>
  <c r="J67" i="1" s="1"/>
  <c r="H69" i="1"/>
  <c r="H67" i="1" s="1"/>
  <c r="G69" i="1"/>
  <c r="G67" i="1" s="1"/>
  <c r="E69" i="1"/>
  <c r="E67" i="1" s="1"/>
  <c r="D69" i="1"/>
  <c r="D67" i="1" s="1"/>
  <c r="O68" i="1"/>
  <c r="L68" i="1"/>
  <c r="I68" i="1"/>
  <c r="F68" i="1"/>
  <c r="N67" i="1"/>
  <c r="M67" i="1"/>
  <c r="O66" i="1"/>
  <c r="L66" i="1"/>
  <c r="I66" i="1"/>
  <c r="F66" i="1"/>
  <c r="O65" i="1"/>
  <c r="L65" i="1"/>
  <c r="I65" i="1"/>
  <c r="F65" i="1"/>
  <c r="O64" i="1"/>
  <c r="L64" i="1"/>
  <c r="I64" i="1"/>
  <c r="F64" i="1"/>
  <c r="O63" i="1"/>
  <c r="L63" i="1"/>
  <c r="I63" i="1"/>
  <c r="F63" i="1"/>
  <c r="O62" i="1"/>
  <c r="L62" i="1"/>
  <c r="I62" i="1"/>
  <c r="F62" i="1"/>
  <c r="O61" i="1"/>
  <c r="L61" i="1"/>
  <c r="I61" i="1"/>
  <c r="F61" i="1"/>
  <c r="O60" i="1"/>
  <c r="L60" i="1"/>
  <c r="I60" i="1"/>
  <c r="F60" i="1"/>
  <c r="O59" i="1"/>
  <c r="L59" i="1"/>
  <c r="I59" i="1"/>
  <c r="F59" i="1"/>
  <c r="N58" i="1"/>
  <c r="M58" i="1"/>
  <c r="K58" i="1"/>
  <c r="J58" i="1"/>
  <c r="H58" i="1"/>
  <c r="G58" i="1"/>
  <c r="E58" i="1"/>
  <c r="D58" i="1"/>
  <c r="O57" i="1"/>
  <c r="L57" i="1"/>
  <c r="I57" i="1"/>
  <c r="F57" i="1"/>
  <c r="O56" i="1"/>
  <c r="O55" i="1" s="1"/>
  <c r="L56" i="1"/>
  <c r="L55" i="1" s="1"/>
  <c r="I56" i="1"/>
  <c r="F56" i="1"/>
  <c r="F55" i="1" s="1"/>
  <c r="N55" i="1"/>
  <c r="N54" i="1" s="1"/>
  <c r="M55" i="1"/>
  <c r="M54" i="1" s="1"/>
  <c r="K55" i="1"/>
  <c r="J55" i="1"/>
  <c r="J54" i="1" s="1"/>
  <c r="H55" i="1"/>
  <c r="H54" i="1" s="1"/>
  <c r="G55" i="1"/>
  <c r="E55" i="1"/>
  <c r="D55" i="1"/>
  <c r="O47" i="1"/>
  <c r="C47" i="1" s="1"/>
  <c r="O46" i="1"/>
  <c r="C46" i="1" s="1"/>
  <c r="N45" i="1"/>
  <c r="M45" i="1"/>
  <c r="L44" i="1"/>
  <c r="L43" i="1" s="1"/>
  <c r="I44" i="1"/>
  <c r="F44" i="1"/>
  <c r="F43" i="1" s="1"/>
  <c r="K43" i="1"/>
  <c r="J43" i="1"/>
  <c r="H43" i="1"/>
  <c r="G43" i="1"/>
  <c r="E43" i="1"/>
  <c r="D43" i="1"/>
  <c r="F42" i="1"/>
  <c r="C42" i="1" s="1"/>
  <c r="E41" i="1"/>
  <c r="D41" i="1"/>
  <c r="L40" i="1"/>
  <c r="C40" i="1" s="1"/>
  <c r="L39" i="1"/>
  <c r="C39" i="1" s="1"/>
  <c r="L38" i="1"/>
  <c r="C38" i="1" s="1"/>
  <c r="L37" i="1"/>
  <c r="C37" i="1" s="1"/>
  <c r="K36" i="1"/>
  <c r="J36" i="1"/>
  <c r="L35" i="1"/>
  <c r="C35" i="1" s="1"/>
  <c r="L34" i="1"/>
  <c r="C34" i="1" s="1"/>
  <c r="K33" i="1"/>
  <c r="J33" i="1"/>
  <c r="L32" i="1"/>
  <c r="K31" i="1"/>
  <c r="J31" i="1"/>
  <c r="L30" i="1"/>
  <c r="C30" i="1" s="1"/>
  <c r="L29" i="1"/>
  <c r="C29" i="1" s="1"/>
  <c r="L28" i="1"/>
  <c r="C28" i="1" s="1"/>
  <c r="K27" i="1"/>
  <c r="J27" i="1"/>
  <c r="F25" i="1"/>
  <c r="C25" i="1" s="1"/>
  <c r="I24" i="1"/>
  <c r="F24" i="1"/>
  <c r="O23" i="1"/>
  <c r="L23" i="1"/>
  <c r="I23" i="1"/>
  <c r="F23" i="1"/>
  <c r="O22" i="1"/>
  <c r="O21" i="1" s="1"/>
  <c r="O292" i="1" s="1"/>
  <c r="O291" i="1" s="1"/>
  <c r="L22" i="1"/>
  <c r="I22" i="1"/>
  <c r="I21" i="1" s="1"/>
  <c r="F22" i="1"/>
  <c r="F21" i="1" s="1"/>
  <c r="N21" i="1"/>
  <c r="M21" i="1"/>
  <c r="M292" i="1" s="1"/>
  <c r="M291" i="1" s="1"/>
  <c r="K21" i="1"/>
  <c r="J21" i="1"/>
  <c r="H21" i="1"/>
  <c r="H20" i="1" s="1"/>
  <c r="G21" i="1"/>
  <c r="E21" i="1"/>
  <c r="D21" i="1"/>
  <c r="L21" i="1" l="1"/>
  <c r="I55" i="1"/>
  <c r="I276" i="1"/>
  <c r="E187" i="1"/>
  <c r="N231" i="1"/>
  <c r="F77" i="1"/>
  <c r="C77" i="1" s="1"/>
  <c r="E292" i="1"/>
  <c r="E291" i="1" s="1"/>
  <c r="C298" i="1"/>
  <c r="D20" i="1"/>
  <c r="C239" i="1"/>
  <c r="I216" i="1"/>
  <c r="F286" i="1"/>
  <c r="F292" i="1" s="1"/>
  <c r="K231" i="1"/>
  <c r="K230" i="1" s="1"/>
  <c r="C44" i="1"/>
  <c r="C140" i="1"/>
  <c r="C86" i="1"/>
  <c r="H53" i="1"/>
  <c r="N53" i="1"/>
  <c r="M187" i="1"/>
  <c r="C62" i="1"/>
  <c r="C82" i="1"/>
  <c r="N83" i="1"/>
  <c r="C102" i="1"/>
  <c r="L112" i="1"/>
  <c r="C271" i="1"/>
  <c r="C274" i="1"/>
  <c r="C278" i="1"/>
  <c r="G20" i="1"/>
  <c r="I76" i="1"/>
  <c r="C207" i="1"/>
  <c r="D54" i="1"/>
  <c r="N76" i="1"/>
  <c r="M76" i="1"/>
  <c r="I84" i="1"/>
  <c r="C156" i="1"/>
  <c r="G174" i="1"/>
  <c r="G173" i="1" s="1"/>
  <c r="C203" i="1"/>
  <c r="H204" i="1"/>
  <c r="H195" i="1" s="1"/>
  <c r="C256" i="1"/>
  <c r="M269" i="1"/>
  <c r="L36" i="1"/>
  <c r="C36" i="1" s="1"/>
  <c r="J53" i="1"/>
  <c r="C78" i="1"/>
  <c r="C90" i="1"/>
  <c r="C98" i="1"/>
  <c r="C101" i="1"/>
  <c r="C110" i="1"/>
  <c r="O122" i="1"/>
  <c r="C133" i="1"/>
  <c r="M130" i="1"/>
  <c r="C164" i="1"/>
  <c r="N187" i="1"/>
  <c r="L216" i="1"/>
  <c r="O235" i="1"/>
  <c r="O231" i="1" s="1"/>
  <c r="C262" i="1"/>
  <c r="K270" i="1"/>
  <c r="K269" i="1" s="1"/>
  <c r="C294" i="1"/>
  <c r="H259" i="1"/>
  <c r="E20" i="1"/>
  <c r="I43" i="1"/>
  <c r="C43" i="1" s="1"/>
  <c r="M20" i="1"/>
  <c r="C59" i="1"/>
  <c r="O58" i="1"/>
  <c r="O54" i="1" s="1"/>
  <c r="C94" i="1"/>
  <c r="C106" i="1"/>
  <c r="C114" i="1"/>
  <c r="C155" i="1"/>
  <c r="C172" i="1"/>
  <c r="C197" i="1"/>
  <c r="C199" i="1"/>
  <c r="C206" i="1"/>
  <c r="C211" i="1"/>
  <c r="C214" i="1"/>
  <c r="C234" i="1"/>
  <c r="J231" i="1"/>
  <c r="J230" i="1" s="1"/>
  <c r="I69" i="1"/>
  <c r="L141" i="1"/>
  <c r="G292" i="1"/>
  <c r="G291" i="1" s="1"/>
  <c r="C24" i="1"/>
  <c r="K26" i="1"/>
  <c r="K20" i="1" s="1"/>
  <c r="F41" i="1"/>
  <c r="C41" i="1" s="1"/>
  <c r="G54" i="1"/>
  <c r="G53" i="1" s="1"/>
  <c r="K54" i="1"/>
  <c r="K53" i="1" s="1"/>
  <c r="C66" i="1"/>
  <c r="C74" i="1"/>
  <c r="L76" i="1"/>
  <c r="L89" i="1"/>
  <c r="L95" i="1"/>
  <c r="C124" i="1"/>
  <c r="C148" i="1"/>
  <c r="C150" i="1"/>
  <c r="E130" i="1"/>
  <c r="C168" i="1"/>
  <c r="C169" i="1"/>
  <c r="E174" i="1"/>
  <c r="E173" i="1" s="1"/>
  <c r="C176" i="1"/>
  <c r="O173" i="1"/>
  <c r="N174" i="1"/>
  <c r="N173" i="1" s="1"/>
  <c r="J187" i="1"/>
  <c r="O187" i="1"/>
  <c r="C218" i="1"/>
  <c r="C223" i="1"/>
  <c r="C226" i="1"/>
  <c r="I233" i="1"/>
  <c r="C233" i="1" s="1"/>
  <c r="M231" i="1"/>
  <c r="M230" i="1" s="1"/>
  <c r="C242" i="1"/>
  <c r="C255" i="1"/>
  <c r="C258" i="1"/>
  <c r="C266" i="1"/>
  <c r="N269" i="1"/>
  <c r="O276" i="1"/>
  <c r="C288" i="1"/>
  <c r="D187" i="1"/>
  <c r="I122" i="1"/>
  <c r="N130" i="1"/>
  <c r="J26" i="1"/>
  <c r="J20" i="1" s="1"/>
  <c r="M53" i="1"/>
  <c r="I58" i="1"/>
  <c r="I54" i="1" s="1"/>
  <c r="C64" i="1"/>
  <c r="C65" i="1"/>
  <c r="L69" i="1"/>
  <c r="L67" i="1" s="1"/>
  <c r="K76" i="1"/>
  <c r="G83" i="1"/>
  <c r="K83" i="1"/>
  <c r="C87" i="1"/>
  <c r="C88" i="1"/>
  <c r="L103" i="1"/>
  <c r="C118" i="1"/>
  <c r="C129" i="1"/>
  <c r="C132" i="1"/>
  <c r="J130" i="1"/>
  <c r="J75" i="1" s="1"/>
  <c r="C149" i="1"/>
  <c r="C159" i="1"/>
  <c r="O166" i="1"/>
  <c r="O165" i="1" s="1"/>
  <c r="M173" i="1"/>
  <c r="C180" i="1"/>
  <c r="D204" i="1"/>
  <c r="D195" i="1" s="1"/>
  <c r="C217" i="1"/>
  <c r="E231" i="1"/>
  <c r="C236" i="1"/>
  <c r="C237" i="1"/>
  <c r="C244" i="1"/>
  <c r="C250" i="1"/>
  <c r="L252" i="1"/>
  <c r="L251" i="1" s="1"/>
  <c r="C265" i="1"/>
  <c r="O264" i="1"/>
  <c r="I286" i="1"/>
  <c r="I292" i="1" s="1"/>
  <c r="I293" i="1"/>
  <c r="C295" i="1"/>
  <c r="C21" i="1"/>
  <c r="K292" i="1"/>
  <c r="K291" i="1" s="1"/>
  <c r="C23" i="1"/>
  <c r="E54" i="1"/>
  <c r="E53" i="1" s="1"/>
  <c r="C68" i="1"/>
  <c r="D53" i="1"/>
  <c r="C70" i="1"/>
  <c r="G76" i="1"/>
  <c r="C79" i="1"/>
  <c r="H83" i="1"/>
  <c r="C92" i="1"/>
  <c r="C93" i="1"/>
  <c r="C105" i="1"/>
  <c r="C115" i="1"/>
  <c r="C121" i="1"/>
  <c r="C128" i="1"/>
  <c r="C135" i="1"/>
  <c r="C143" i="1"/>
  <c r="C147" i="1"/>
  <c r="O144" i="1"/>
  <c r="C158" i="1"/>
  <c r="C163" i="1"/>
  <c r="C171" i="1"/>
  <c r="C183" i="1"/>
  <c r="M195" i="1"/>
  <c r="C210" i="1"/>
  <c r="C215" i="1"/>
  <c r="K204" i="1"/>
  <c r="K195" i="1" s="1"/>
  <c r="C228" i="1"/>
  <c r="C229" i="1"/>
  <c r="C243" i="1"/>
  <c r="L260" i="1"/>
  <c r="F264" i="1"/>
  <c r="E270" i="1"/>
  <c r="E269" i="1" s="1"/>
  <c r="C282" i="1"/>
  <c r="C287" i="1"/>
  <c r="C299" i="1"/>
  <c r="L116" i="1"/>
  <c r="N204" i="1"/>
  <c r="N195" i="1" s="1"/>
  <c r="L264" i="1"/>
  <c r="C22" i="1"/>
  <c r="C57" i="1"/>
  <c r="I67" i="1"/>
  <c r="C72" i="1"/>
  <c r="C73" i="1"/>
  <c r="D76" i="1"/>
  <c r="O84" i="1"/>
  <c r="L84" i="1"/>
  <c r="I89" i="1"/>
  <c r="C96" i="1"/>
  <c r="C97" i="1"/>
  <c r="I103" i="1"/>
  <c r="C107" i="1"/>
  <c r="C108" i="1"/>
  <c r="C109" i="1"/>
  <c r="I116" i="1"/>
  <c r="C125" i="1"/>
  <c r="C139" i="1"/>
  <c r="C152" i="1"/>
  <c r="O151" i="1"/>
  <c r="C157" i="1"/>
  <c r="L166" i="1"/>
  <c r="L165" i="1" s="1"/>
  <c r="C177" i="1"/>
  <c r="K173" i="1"/>
  <c r="H187" i="1"/>
  <c r="J195" i="1"/>
  <c r="I205" i="1"/>
  <c r="I204" i="1" s="1"/>
  <c r="C212" i="1"/>
  <c r="C213" i="1"/>
  <c r="C220" i="1"/>
  <c r="C224" i="1"/>
  <c r="C225" i="1"/>
  <c r="G204" i="1"/>
  <c r="G195" i="1" s="1"/>
  <c r="G231" i="1"/>
  <c r="G230" i="1" s="1"/>
  <c r="C247" i="1"/>
  <c r="I252" i="1"/>
  <c r="I251" i="1" s="1"/>
  <c r="C257" i="1"/>
  <c r="F260" i="1"/>
  <c r="C261" i="1"/>
  <c r="O260" i="1"/>
  <c r="I272" i="1"/>
  <c r="I270" i="1" s="1"/>
  <c r="I269" i="1" s="1"/>
  <c r="C277" i="1"/>
  <c r="F293" i="1"/>
  <c r="C297" i="1"/>
  <c r="C117" i="1"/>
  <c r="F116" i="1"/>
  <c r="F174" i="1"/>
  <c r="L27" i="1"/>
  <c r="C32" i="1"/>
  <c r="L31" i="1"/>
  <c r="C31" i="1" s="1"/>
  <c r="L33" i="1"/>
  <c r="C33" i="1" s="1"/>
  <c r="O45" i="1"/>
  <c r="C60" i="1"/>
  <c r="C61" i="1"/>
  <c r="F58" i="1"/>
  <c r="O69" i="1"/>
  <c r="O67" i="1" s="1"/>
  <c r="O53" i="1" s="1"/>
  <c r="O80" i="1"/>
  <c r="O76" i="1" s="1"/>
  <c r="M83" i="1"/>
  <c r="O89" i="1"/>
  <c r="F95" i="1"/>
  <c r="I95" i="1"/>
  <c r="C99" i="1"/>
  <c r="C100" i="1"/>
  <c r="C111" i="1"/>
  <c r="O112" i="1"/>
  <c r="C119" i="1"/>
  <c r="C120" i="1"/>
  <c r="C146" i="1"/>
  <c r="I144" i="1"/>
  <c r="C170" i="1"/>
  <c r="I166" i="1"/>
  <c r="I165" i="1" s="1"/>
  <c r="C153" i="1"/>
  <c r="L151" i="1"/>
  <c r="C63" i="1"/>
  <c r="C71" i="1"/>
  <c r="C81" i="1"/>
  <c r="F80" i="1"/>
  <c r="D83" i="1"/>
  <c r="C91" i="1"/>
  <c r="O103" i="1"/>
  <c r="C113" i="1"/>
  <c r="F112" i="1"/>
  <c r="C123" i="1"/>
  <c r="F122" i="1"/>
  <c r="F191" i="1"/>
  <c r="F187" i="1" s="1"/>
  <c r="C248" i="1"/>
  <c r="I246" i="1"/>
  <c r="N292" i="1"/>
  <c r="N291" i="1" s="1"/>
  <c r="N20" i="1"/>
  <c r="J292" i="1"/>
  <c r="J291" i="1" s="1"/>
  <c r="C55" i="1"/>
  <c r="C56" i="1"/>
  <c r="L58" i="1"/>
  <c r="L54" i="1" s="1"/>
  <c r="E83" i="1"/>
  <c r="C85" i="1"/>
  <c r="F84" i="1"/>
  <c r="O95" i="1"/>
  <c r="C104" i="1"/>
  <c r="O116" i="1"/>
  <c r="F130" i="1"/>
  <c r="C137" i="1"/>
  <c r="L136" i="1"/>
  <c r="C181" i="1"/>
  <c r="L179" i="1"/>
  <c r="L174" i="1" s="1"/>
  <c r="C268" i="1"/>
  <c r="I264" i="1"/>
  <c r="L276" i="1"/>
  <c r="L270" i="1" s="1"/>
  <c r="L269" i="1" s="1"/>
  <c r="C279" i="1"/>
  <c r="D292" i="1"/>
  <c r="D291" i="1" s="1"/>
  <c r="H292" i="1"/>
  <c r="H291" i="1" s="1"/>
  <c r="H130" i="1"/>
  <c r="C134" i="1"/>
  <c r="I131" i="1"/>
  <c r="C131" i="1" s="1"/>
  <c r="C145" i="1"/>
  <c r="L144" i="1"/>
  <c r="H174" i="1"/>
  <c r="H173" i="1" s="1"/>
  <c r="C178" i="1"/>
  <c r="I175" i="1"/>
  <c r="C175" i="1" s="1"/>
  <c r="C186" i="1"/>
  <c r="I184" i="1"/>
  <c r="K187" i="1"/>
  <c r="L293" i="1"/>
  <c r="C301" i="1"/>
  <c r="F69" i="1"/>
  <c r="F89" i="1"/>
  <c r="L122" i="1"/>
  <c r="C127" i="1"/>
  <c r="D130" i="1"/>
  <c r="K130" i="1"/>
  <c r="I141" i="1"/>
  <c r="C141" i="1" s="1"/>
  <c r="C142" i="1"/>
  <c r="C162" i="1"/>
  <c r="I160" i="1"/>
  <c r="C167" i="1"/>
  <c r="F166" i="1"/>
  <c r="D174" i="1"/>
  <c r="D173" i="1" s="1"/>
  <c r="C185" i="1"/>
  <c r="L184" i="1"/>
  <c r="G187" i="1"/>
  <c r="C190" i="1"/>
  <c r="I188" i="1"/>
  <c r="C193" i="1"/>
  <c r="L192" i="1"/>
  <c r="L191" i="1" s="1"/>
  <c r="C202" i="1"/>
  <c r="F196" i="1"/>
  <c r="E204" i="1"/>
  <c r="E195" i="1" s="1"/>
  <c r="C222" i="1"/>
  <c r="F216" i="1"/>
  <c r="C227" i="1"/>
  <c r="C254" i="1"/>
  <c r="F252" i="1"/>
  <c r="E259" i="1"/>
  <c r="E230" i="1" s="1"/>
  <c r="N259" i="1"/>
  <c r="N230" i="1" s="1"/>
  <c r="C275" i="1"/>
  <c r="F276" i="1"/>
  <c r="C126" i="1"/>
  <c r="G130" i="1"/>
  <c r="C138" i="1"/>
  <c r="I136" i="1"/>
  <c r="C154" i="1"/>
  <c r="I151" i="1"/>
  <c r="C161" i="1"/>
  <c r="L160" i="1"/>
  <c r="C182" i="1"/>
  <c r="I179" i="1"/>
  <c r="C189" i="1"/>
  <c r="L188" i="1"/>
  <c r="C200" i="1"/>
  <c r="I198" i="1"/>
  <c r="C273" i="1"/>
  <c r="F272" i="1"/>
  <c r="O196" i="1"/>
  <c r="O205" i="1"/>
  <c r="O216" i="1"/>
  <c r="C241" i="1"/>
  <c r="F238" i="1"/>
  <c r="C281" i="1"/>
  <c r="C284" i="1"/>
  <c r="C300" i="1"/>
  <c r="L198" i="1"/>
  <c r="L196" i="1" s="1"/>
  <c r="L205" i="1"/>
  <c r="F205" i="1"/>
  <c r="C219" i="1"/>
  <c r="H231" i="1"/>
  <c r="C240" i="1"/>
  <c r="I238" i="1"/>
  <c r="L246" i="1"/>
  <c r="L231" i="1" s="1"/>
  <c r="C263" i="1"/>
  <c r="C267" i="1"/>
  <c r="C280" i="1"/>
  <c r="C201" i="1"/>
  <c r="C208" i="1"/>
  <c r="C209" i="1"/>
  <c r="C221" i="1"/>
  <c r="C232" i="1"/>
  <c r="D231" i="1"/>
  <c r="D230" i="1" s="1"/>
  <c r="C245" i="1"/>
  <c r="F246" i="1"/>
  <c r="C249" i="1"/>
  <c r="C253" i="1"/>
  <c r="O252" i="1"/>
  <c r="O251" i="1" s="1"/>
  <c r="J270" i="1"/>
  <c r="J269" i="1" s="1"/>
  <c r="O272" i="1"/>
  <c r="F283" i="1"/>
  <c r="C283" i="1" s="1"/>
  <c r="C285" i="1"/>
  <c r="L286" i="1"/>
  <c r="C296" i="1"/>
  <c r="C246" i="1" l="1"/>
  <c r="F259" i="1"/>
  <c r="C80" i="1"/>
  <c r="L83" i="1"/>
  <c r="L204" i="1"/>
  <c r="C286" i="1"/>
  <c r="I20" i="1"/>
  <c r="I231" i="1"/>
  <c r="C179" i="1"/>
  <c r="C151" i="1"/>
  <c r="G75" i="1"/>
  <c r="G289" i="1" s="1"/>
  <c r="C184" i="1"/>
  <c r="C264" i="1"/>
  <c r="E75" i="1"/>
  <c r="E52" i="1" s="1"/>
  <c r="C103" i="1"/>
  <c r="O259" i="1"/>
  <c r="O230" i="1" s="1"/>
  <c r="N75" i="1"/>
  <c r="N52" i="1" s="1"/>
  <c r="L130" i="1"/>
  <c r="M75" i="1"/>
  <c r="M289" i="1" s="1"/>
  <c r="C235" i="1"/>
  <c r="H230" i="1"/>
  <c r="H194" i="1" s="1"/>
  <c r="L53" i="1"/>
  <c r="C112" i="1"/>
  <c r="K194" i="1"/>
  <c r="O130" i="1"/>
  <c r="F20" i="1"/>
  <c r="G194" i="1"/>
  <c r="C293" i="1"/>
  <c r="C144" i="1"/>
  <c r="O270" i="1"/>
  <c r="O269" i="1" s="1"/>
  <c r="C276" i="1"/>
  <c r="K75" i="1"/>
  <c r="K52" i="1" s="1"/>
  <c r="H75" i="1"/>
  <c r="H52" i="1" s="1"/>
  <c r="O83" i="1"/>
  <c r="J52" i="1"/>
  <c r="J289" i="1"/>
  <c r="D194" i="1"/>
  <c r="I291" i="1"/>
  <c r="C58" i="1"/>
  <c r="I53" i="1"/>
  <c r="C260" i="1"/>
  <c r="I259" i="1"/>
  <c r="J194" i="1"/>
  <c r="E194" i="1"/>
  <c r="D75" i="1"/>
  <c r="D52" i="1" s="1"/>
  <c r="I83" i="1"/>
  <c r="L259" i="1"/>
  <c r="L230" i="1" s="1"/>
  <c r="N194" i="1"/>
  <c r="C89" i="1"/>
  <c r="C95" i="1"/>
  <c r="C205" i="1"/>
  <c r="F204" i="1"/>
  <c r="F195" i="1" s="1"/>
  <c r="C238" i="1"/>
  <c r="F231" i="1"/>
  <c r="F270" i="1"/>
  <c r="C272" i="1"/>
  <c r="C69" i="1"/>
  <c r="F67" i="1"/>
  <c r="C67" i="1" s="1"/>
  <c r="C84" i="1"/>
  <c r="F83" i="1"/>
  <c r="L173" i="1"/>
  <c r="O204" i="1"/>
  <c r="O195" i="1" s="1"/>
  <c r="C252" i="1"/>
  <c r="F251" i="1"/>
  <c r="C251" i="1" s="1"/>
  <c r="C216" i="1"/>
  <c r="I187" i="1"/>
  <c r="C188" i="1"/>
  <c r="F76" i="1"/>
  <c r="C122" i="1"/>
  <c r="C116" i="1"/>
  <c r="C166" i="1"/>
  <c r="F165" i="1"/>
  <c r="C165" i="1" s="1"/>
  <c r="I174" i="1"/>
  <c r="I173" i="1" s="1"/>
  <c r="L195" i="1"/>
  <c r="C198" i="1"/>
  <c r="I196" i="1"/>
  <c r="I195" i="1" s="1"/>
  <c r="L187" i="1"/>
  <c r="C136" i="1"/>
  <c r="M194" i="1"/>
  <c r="C160" i="1"/>
  <c r="F291" i="1"/>
  <c r="I130" i="1"/>
  <c r="F54" i="1"/>
  <c r="C192" i="1"/>
  <c r="C191" i="1"/>
  <c r="L292" i="1"/>
  <c r="L291" i="1" s="1"/>
  <c r="O20" i="1"/>
  <c r="C45" i="1"/>
  <c r="C27" i="1"/>
  <c r="L26" i="1"/>
  <c r="F173" i="1"/>
  <c r="M52" i="1" l="1"/>
  <c r="L75" i="1"/>
  <c r="E51" i="1"/>
  <c r="I230" i="1"/>
  <c r="I194" i="1" s="1"/>
  <c r="N289" i="1"/>
  <c r="O75" i="1"/>
  <c r="O52" i="1" s="1"/>
  <c r="O194" i="1"/>
  <c r="H289" i="1"/>
  <c r="D51" i="1"/>
  <c r="D50" i="1" s="1"/>
  <c r="E289" i="1"/>
  <c r="G52" i="1"/>
  <c r="G51" i="1" s="1"/>
  <c r="H51" i="1"/>
  <c r="H290" i="1" s="1"/>
  <c r="C83" i="1"/>
  <c r="N51" i="1"/>
  <c r="N50" i="1" s="1"/>
  <c r="I75" i="1"/>
  <c r="I52" i="1" s="1"/>
  <c r="J51" i="1"/>
  <c r="J50" i="1" s="1"/>
  <c r="K51" i="1"/>
  <c r="C173" i="1"/>
  <c r="L194" i="1"/>
  <c r="L52" i="1"/>
  <c r="M51" i="1"/>
  <c r="M50" i="1" s="1"/>
  <c r="K289" i="1"/>
  <c r="L289" i="1"/>
  <c r="C187" i="1"/>
  <c r="C174" i="1"/>
  <c r="D289" i="1"/>
  <c r="C259" i="1"/>
  <c r="C195" i="1"/>
  <c r="C204" i="1"/>
  <c r="C291" i="1"/>
  <c r="C196" i="1"/>
  <c r="F269" i="1"/>
  <c r="C270" i="1"/>
  <c r="L20" i="1"/>
  <c r="C20" i="1" s="1"/>
  <c r="C26" i="1"/>
  <c r="F53" i="1"/>
  <c r="C54" i="1"/>
  <c r="C292" i="1"/>
  <c r="C76" i="1"/>
  <c r="F75" i="1"/>
  <c r="F230" i="1"/>
  <c r="C231" i="1"/>
  <c r="E290" i="1"/>
  <c r="E50" i="1"/>
  <c r="C130" i="1"/>
  <c r="N290" i="1"/>
  <c r="G290" i="1"/>
  <c r="G50" i="1"/>
  <c r="O289" i="1"/>
  <c r="O51" i="1" l="1"/>
  <c r="O290" i="1" s="1"/>
  <c r="I289" i="1"/>
  <c r="C230" i="1"/>
  <c r="D290" i="1"/>
  <c r="H50" i="1"/>
  <c r="I51" i="1"/>
  <c r="I290" i="1" s="1"/>
  <c r="C75" i="1"/>
  <c r="J290" i="1"/>
  <c r="M290" i="1"/>
  <c r="L51" i="1"/>
  <c r="L50" i="1" s="1"/>
  <c r="K290" i="1"/>
  <c r="K50" i="1"/>
  <c r="F194" i="1"/>
  <c r="C194" i="1" s="1"/>
  <c r="C53" i="1"/>
  <c r="F52" i="1"/>
  <c r="C269" i="1"/>
  <c r="F289" i="1"/>
  <c r="C289" i="1" s="1"/>
  <c r="O50" i="1" l="1"/>
  <c r="I50" i="1"/>
  <c r="L290" i="1"/>
  <c r="C52" i="1"/>
  <c r="F51" i="1"/>
  <c r="F290" i="1" l="1"/>
  <c r="C290" i="1" s="1"/>
  <c r="C51" i="1"/>
  <c r="F50" i="1"/>
  <c r="C50" i="1" s="1"/>
</calcChain>
</file>

<file path=xl/comments1.xml><?xml version="1.0" encoding="utf-8"?>
<comments xmlns="http://schemas.openxmlformats.org/spreadsheetml/2006/main">
  <authors>
    <author>Vita Madjare</author>
  </authors>
  <commentList>
    <comment ref="C100" authorId="0" shapeId="0">
      <text>
        <r>
          <rPr>
            <b/>
            <sz val="9"/>
            <color indexed="81"/>
            <rFont val="Tahoma"/>
            <family val="2"/>
            <charset val="186"/>
          </rPr>
          <t>Vita Madjare:</t>
        </r>
        <r>
          <rPr>
            <sz val="9"/>
            <color indexed="81"/>
            <rFont val="Tahoma"/>
            <family val="2"/>
            <charset val="186"/>
          </rPr>
          <t xml:space="preserve">
Saskaņā ar 13.05.2016. grozījumiem</t>
        </r>
      </text>
    </comment>
  </commentList>
</comments>
</file>

<file path=xl/sharedStrings.xml><?xml version="1.0" encoding="utf-8"?>
<sst xmlns="http://schemas.openxmlformats.org/spreadsheetml/2006/main" count="7117" uniqueCount="843">
  <si>
    <t>IEŅĒMUMU UN IZDEVUMU TĀME 2019.GADAM</t>
  </si>
  <si>
    <t>Budžeta finansēta institūcija</t>
  </si>
  <si>
    <t>Jūrmalas Alternatīvā skola</t>
  </si>
  <si>
    <t>Reģistrācijas Nr.</t>
  </si>
  <si>
    <t>90000051665</t>
  </si>
  <si>
    <t>Adrese</t>
  </si>
  <si>
    <t>Viestura iela 6, Jūrmala</t>
  </si>
  <si>
    <t>Funkcionālās klasifikācijas kods</t>
  </si>
  <si>
    <t>09.210</t>
  </si>
  <si>
    <t>Programma</t>
  </si>
  <si>
    <t>Iestādes uzturēšana un vispārējās izglītības nodrošināšana</t>
  </si>
  <si>
    <t>Konta Nr.</t>
  </si>
  <si>
    <t>pamatbudžetam</t>
  </si>
  <si>
    <t>LV94PARX0002484572015</t>
  </si>
  <si>
    <t>Valsts budžeta transfertiem</t>
  </si>
  <si>
    <t>LV60PARX0002484573015</t>
  </si>
  <si>
    <t>projektiem</t>
  </si>
  <si>
    <t>maksas pakalpojumiem</t>
  </si>
  <si>
    <t>LV21PARX0002484577015</t>
  </si>
  <si>
    <t>ziedojumiem, dāvinājumiem</t>
  </si>
  <si>
    <t>Budžeta klasifikācijas                                                         kods</t>
  </si>
  <si>
    <t>Rādītāju nosaukumi</t>
  </si>
  <si>
    <t>Izdevumu tāme 2019.gadam</t>
  </si>
  <si>
    <t>Kopā</t>
  </si>
  <si>
    <t>Pamatbudžets pirms priekšlikumiem</t>
  </si>
  <si>
    <t>Priekšlikumi izmaiņām pamatbudž. (+/-)</t>
  </si>
  <si>
    <t>Pamatbudžets</t>
  </si>
  <si>
    <t>Valsts un citu pašvaldību (iestāžu) budžeta transferti pirms priekšlikumiem</t>
  </si>
  <si>
    <t>Priekšlikumi izmaiņām Valsts u.c. pašvaldību (iestāžu) budž.transf. (+/-)</t>
  </si>
  <si>
    <t>Valsts un citu pašvaldību (iestāžu) budžeta transferti</t>
  </si>
  <si>
    <t>Maksas pakalpojumi pirms priekšlikumiem</t>
  </si>
  <si>
    <t>Priekšlikumi izmaiņām maksas pakalpojumi (+/-)</t>
  </si>
  <si>
    <t>Maksas pakalpojumi</t>
  </si>
  <si>
    <t>Ziedojumi, dāvinājumi pirms priekšlikumiem</t>
  </si>
  <si>
    <t>Priekšlikumi izmaiņām ziedojumi, dāvinājumi (+/-)</t>
  </si>
  <si>
    <t>Ziedojumi, dāvinājumi</t>
  </si>
  <si>
    <t>Finanšu līdzekļu nepieciešamības pamatojums, aprēķini, atšifrējumi, ekonomijas vai samazinājuma iemesli</t>
  </si>
  <si>
    <t>1</t>
  </si>
  <si>
    <t xml:space="preserve">  I   IEŅĒMUMI</t>
  </si>
  <si>
    <t>Ieņēmumi pavisam kopā, t.sk.:</t>
  </si>
  <si>
    <t>Atlikums gada sākumā, t.sk:</t>
  </si>
  <si>
    <t>F21010000   kasē</t>
  </si>
  <si>
    <t>F22010000 bankā</t>
  </si>
  <si>
    <t>Pašvaldības un tās iestāžu savstarpējie transferti</t>
  </si>
  <si>
    <t>X</t>
  </si>
  <si>
    <t>Ieņēmumi no citiem avotiem saskaņā ar noslēgtajiem līgumiem</t>
  </si>
  <si>
    <t>Ieņēmumi no iestāžu sniegtajiem maksas pakalpojumiem un citi pašu ieņēmumi</t>
  </si>
  <si>
    <t>Maksa par izglītības pakalpojumiem</t>
  </si>
  <si>
    <t>Mācību maksa</t>
  </si>
  <si>
    <t>Ieņēmumi no vecāku maksām</t>
  </si>
  <si>
    <t>Pārējie ieņēmumi par izglītības pakalpojumiem</t>
  </si>
  <si>
    <t>Ieņēmumi par dokumentu izsniegšanu un kancelejas pakalpojumiem</t>
  </si>
  <si>
    <t>Ieņēmumi par pārējo dokumentu izsniegšanu un pārēejiem kancelejas pakalpojumiem</t>
  </si>
  <si>
    <t>Ieņēmumi par nomu un īri</t>
  </si>
  <si>
    <t>Ieņēmumi par telpu nomu</t>
  </si>
  <si>
    <t>Ieņēmumi no kustamā īpašuma iznomāšanas</t>
  </si>
  <si>
    <t>Ieņēmumi par pārējiem sniegtajiem maksas pakalpojumiem</t>
  </si>
  <si>
    <t>Maksa par personu uzturēšanos sociālās aprūpes iestādēs</t>
  </si>
  <si>
    <t>Ieņēmumi par biļešu realizāciju</t>
  </si>
  <si>
    <t>Ieņēmumi par projektu realizāciju</t>
  </si>
  <si>
    <t>Citi ieņēmumi par maksas pakalpojumiem</t>
  </si>
  <si>
    <t>Pārējie šajā klasifikācijā iepriekš neklasificētie ieņēmumi</t>
  </si>
  <si>
    <t>Pārējie iepriekš neklasificētie īpašiem mērķiem noteiktie ieņēmumi</t>
  </si>
  <si>
    <t>Citi iepriekš neklasificētie pašu ieņēmumi</t>
  </si>
  <si>
    <t>Pārējie iepriekš neklasificētie pašu ieņēmumi</t>
  </si>
  <si>
    <t>Saņemtie ziedojumi un dāvinājumi</t>
  </si>
  <si>
    <t>Juridisku personu ziedojumi un dāvinājumi naudā</t>
  </si>
  <si>
    <t>Fizisko personu ziedojumi un dāvinājumi naudā</t>
  </si>
  <si>
    <t xml:space="preserve">  I I     IZDEVUMI</t>
  </si>
  <si>
    <t>Izdevumi pavisam kopā, t.sk.</t>
  </si>
  <si>
    <t>Izdevumi (uzturēšanas izdevumi+izdevumi kapitālieguldījumiem)</t>
  </si>
  <si>
    <t>Uzturēšanas izdevumi kopā (1000; 2000; 3000; 4000)</t>
  </si>
  <si>
    <t>Atlīdzība</t>
  </si>
  <si>
    <t xml:space="preserve">Atalgojums  </t>
  </si>
  <si>
    <t>Mēnešalga</t>
  </si>
  <si>
    <t>Deputātu mēnešalga</t>
  </si>
  <si>
    <t>Pārējo darbinieku mēnešalga (darba alga)</t>
  </si>
  <si>
    <t>Piemaksas, prēmijas un naudas balvas</t>
  </si>
  <si>
    <t>Piemaksa par nakts darbu</t>
  </si>
  <si>
    <t>Samaksa par virsstundu darbu un darbu svētku dienās</t>
  </si>
  <si>
    <t>Piemaksa par darbu īpašos apstākļos, speciālās piemaksas</t>
  </si>
  <si>
    <t>Piemaksa par personisko darba ieguldījumu un darba kvalitāti</t>
  </si>
  <si>
    <t>Piemaksa par papildu darbu</t>
  </si>
  <si>
    <t>Prēmijas un naudas balvas</t>
  </si>
  <si>
    <t>Citas normatīvajos aktos noteiktās piemaksas, kas nav iepriekš klasificētas</t>
  </si>
  <si>
    <t>Atalgojums fiziskajām personām uz tiesiskās attiecības regulējošu dokumentu pamata</t>
  </si>
  <si>
    <t>Darba devēja valsts soc. apdroš. obl. iemaksas, pabalsti un kompensācijas</t>
  </si>
  <si>
    <t>Darba devēja valsts sociālās apdrošin. obligātās iemaksas</t>
  </si>
  <si>
    <t>Darba devēja pabalsti, kompensācijas un citi maksājumi</t>
  </si>
  <si>
    <t>Darba devēja pabalsti un kompensācijas, no kuriem aprēķina iedzīvotāju ienākuma nodokli un valsts soc. apdroš. obl. iemaksas</t>
  </si>
  <si>
    <t>Mācību maksas kompensācija</t>
  </si>
  <si>
    <t>Darba devēja uzturdevas kompensācija</t>
  </si>
  <si>
    <t>Darba devēja izdevumi veselības, dzīvības un nelaimes gadījumu apdrošināšanai</t>
  </si>
  <si>
    <t>Darba devēja pabalsti un kompensācijas, no kā neaprēķina iedzīvotāju ienākuma nodokli un valsts soc. apdroš. obl. Iemaksas</t>
  </si>
  <si>
    <t>Preces un pakalpojumi</t>
  </si>
  <si>
    <t>Mācību, darba un dienesta komandējumi, darba braucieni</t>
  </si>
  <si>
    <t>Iekšzemes mācību, darba un dienesta komandējumi, darba braucieni</t>
  </si>
  <si>
    <t>Dienas nauda</t>
  </si>
  <si>
    <t>Pārējie komandējumu un darba braucienu izdevumi</t>
  </si>
  <si>
    <t xml:space="preserve">Ārvalstu mācību, darba un dienesta komandējumi, darba braucieni </t>
  </si>
  <si>
    <t>Pakalpojumi</t>
  </si>
  <si>
    <t>Izdevumi par sakaru pakalpojumiem</t>
  </si>
  <si>
    <t>Valsts nozīmes datu pārraides tīkla pakalpojumi</t>
  </si>
  <si>
    <t>Telefona abonēšanas maksa, vietējo un tālsarunu apmaksa, interneta pakalpojumu sniedzēju apmaksa</t>
  </si>
  <si>
    <t>Mobilā telefona abonēšanas maksas un sarunu apmaksa</t>
  </si>
  <si>
    <t>Pārējie sakaru pakalpojumi</t>
  </si>
  <si>
    <t>Izdevumi par komunālajiem pakalpojumiem</t>
  </si>
  <si>
    <t>Izdevumi par siltumenerģiju, tai skaitā apkuri</t>
  </si>
  <si>
    <t>Izdevumi par ūdeni un kanalizāciju</t>
  </si>
  <si>
    <t>Izdevumi par elektroenerģiju</t>
  </si>
  <si>
    <t>Izdevumi par atkritumu savākšanu, izvešanu no apdzīvotām vietām un teritorijām ārpus apdzīvotām vietām un atkritumu utilizāciju</t>
  </si>
  <si>
    <t>Izdevumi par pārējiem komunālajiem pakalpojumiem</t>
  </si>
  <si>
    <t>Iestādes administratīvie izdevumi un ar iestādes darbības nodrošināšanu saistītie izdevumi</t>
  </si>
  <si>
    <t>Administratīvie izdevumi un sabiedriskās attiecības</t>
  </si>
  <si>
    <t>Auditoru, tulku pakalpojumi, izdevumi par iestāžu pasūtītajiem pētījumiem</t>
  </si>
  <si>
    <t>Izdevumi par transporta pakalpojumiem</t>
  </si>
  <si>
    <t>Normatīvajos aktos noteiktie darba devēja veselības izdevumi darba ņēmējiem</t>
  </si>
  <si>
    <t>Izdevumi par saņemtajiem mācību pakalpojumiem</t>
  </si>
  <si>
    <t>Maksājumu pakalpojumi un komisijas</t>
  </si>
  <si>
    <t xml:space="preserve">Pārējie iestādes administratīvie izdevumi </t>
  </si>
  <si>
    <t>Pamatojoties uz SIA "Bulduru Dārzkopības vidusskola" 2019.gada 11.janvāra Nekustamā īpašuma nomas līgumu nr.1-19/3 un remontmateriālu un pakalpojumu izmaksu tāmi, lūdzam piešķirt papildus līdzekļus inventāra pārvietošanas izmakām no vienas ēkas uz otru, virtuves inventāra, internaktīvo tāfeļu, noliktavu, metodisko materiālu, zinātnes kabinetu u.c. pārvietošanai</t>
  </si>
  <si>
    <t>Remontdarbi un iestāžu uzturēšanas pakalpojumi (izņemot kapitālo remontu)</t>
  </si>
  <si>
    <t>Ēku, būvju un telpu kārtējais remonts</t>
  </si>
  <si>
    <t>Pamatojoties uz SIA "Bulduru Dārzkopības vidusskola" 2019.gada 11.janvāra Nekustamā īpašuma nomas līgumu nr.1-19/3 un remontmateriālu un pakalpojumu izmaksu tāmi, lūdzam piešķirt papildus līdzekļus sagatavošanas darbiem kosmētiskajam remontam</t>
  </si>
  <si>
    <t>Transportlīdzekļu uzturēšana un remonts</t>
  </si>
  <si>
    <t>Iekārtas, inventāra un aparatūras remonts, tehniskā apkalpošana</t>
  </si>
  <si>
    <t>Nekustamā īpašuma uzturēšana</t>
  </si>
  <si>
    <t>Autoceļu un ielu pārvaldīšana un uzturēšana</t>
  </si>
  <si>
    <t>Apdrošināšanas izdevumi</t>
  </si>
  <si>
    <t>Profesionālās darbības civiltiesiskās atbildības apdrošināšanas izdevumi</t>
  </si>
  <si>
    <t>Pārējie remontdarbu un iestāžu uzturēšanas pakalpojumi</t>
  </si>
  <si>
    <t>Informācijas tehnoloģijas pakalpojumi</t>
  </si>
  <si>
    <t>Informācijas sistēmas uzturēšana</t>
  </si>
  <si>
    <t>Informācijas sistēmas licenču nomas izdevumi</t>
  </si>
  <si>
    <t>Pārējie informācijas tehnoloģiju pakalpojumi</t>
  </si>
  <si>
    <t>Īre un noma</t>
  </si>
  <si>
    <t>Ēku, telpu īre un noma</t>
  </si>
  <si>
    <t>Transportlīdzekļu noma</t>
  </si>
  <si>
    <t>Zemes noma</t>
  </si>
  <si>
    <t>Iekārtu, aparatūras un inventāra īre un noma</t>
  </si>
  <si>
    <t>Pārējā noma</t>
  </si>
  <si>
    <t>Citi pakalpojumi</t>
  </si>
  <si>
    <t>Izdevumi par tiesvedības darbiem</t>
  </si>
  <si>
    <t>Ar brīvprātīgā darba veikšanu saistītie izdevumi</t>
  </si>
  <si>
    <t>Pašvaldību līdzekļi neparedzētiem gadījumiem</t>
  </si>
  <si>
    <t>Izdevumi juridiskās palīdzības sniedzējiem un zvērinātiem tiesu izpildītājiem</t>
  </si>
  <si>
    <t>Pārējie iepriekš neklasificētie pakalpojumu veidi</t>
  </si>
  <si>
    <t>Maksājumi par parāda apkalpošanu un komisijas maksas par izmantotajiem atsavinātajiem finanšu instrumentiem</t>
  </si>
  <si>
    <t>Maksājumi par pašvaldību parāda apkalpošanu</t>
  </si>
  <si>
    <t>Krājumi, materiāli, energoresursi, preces, biroja preces un inventārs, kurus neuzskaita kodā 5000</t>
  </si>
  <si>
    <t>Izdevumi par precēm iestādes darbības nodrošināšanai</t>
  </si>
  <si>
    <t xml:space="preserve">Biroja preces </t>
  </si>
  <si>
    <t>Inventārs</t>
  </si>
  <si>
    <t>Spectērpi</t>
  </si>
  <si>
    <t>Izdevumi par precēm iestādes administratīvās darbības nodrošināšanai un sabiedrisko attiecību īstenošanai</t>
  </si>
  <si>
    <t>Kurināmais un enerģētiskie  materiāli</t>
  </si>
  <si>
    <t>Kurināmais</t>
  </si>
  <si>
    <t>Degviela</t>
  </si>
  <si>
    <t>Pārējie enerģētiskie materiāli</t>
  </si>
  <si>
    <t>Materiāli un izejvielas palīgražošanai</t>
  </si>
  <si>
    <t>Zāles, ķimikālijas, laboratorijas preces, medicīniskās ierīces, medicīniskie instrumenti, laboratorijas dzīvnieki un to uzturēšana</t>
  </si>
  <si>
    <t>Zāles, ķimikālijas, laboratorijas preces</t>
  </si>
  <si>
    <t>Medicīnas instrumenti, laboratorijas dzīvnieki un to uzturēšana</t>
  </si>
  <si>
    <t>Kārtējā remonta un iestāžu uzturēšanas materiāli</t>
  </si>
  <si>
    <t>Remontmateriāli</t>
  </si>
  <si>
    <t>Pamatojoties uz SIA "Bulduru Dārzkopības vidusskola"2019.gada 11.janvāra nekustamā īpašuma nomas līgumu nr.1-19/3 un remontmateriālu un pakalpojumu izmaksu tāmi, lūdzam piešķirt papildus līdzekļus, kosmētiskajam remontam</t>
  </si>
  <si>
    <t>Saimniecības materiāli</t>
  </si>
  <si>
    <t>Elektroiekārtu remonta un uzturēšanas materiāli</t>
  </si>
  <si>
    <t>Transportlīdzekļu uzturēšana un remontmateriāli</t>
  </si>
  <si>
    <t>Datortehnikas remonta un uzturēšanas materiāli</t>
  </si>
  <si>
    <t>Pārējās kārtējo remontu materiālu izmaksas</t>
  </si>
  <si>
    <t>Valsts un pašvaldību aprūpē un apgādē esošo personu uzturēšana</t>
  </si>
  <si>
    <t>Mīkstais inventārs</t>
  </si>
  <si>
    <t>Virtuves inventārs, trauki un galda piederumi</t>
  </si>
  <si>
    <t>Ēdināšanas izdevumi</t>
  </si>
  <si>
    <t>Formas tērpi un speciālais apģērbs</t>
  </si>
  <si>
    <t>Uzturdevas kompensācija</t>
  </si>
  <si>
    <t>Apdrošināšanas izdevumi veselības, dzīvības un nelaimes gadījumu apdrošināšanai</t>
  </si>
  <si>
    <t>Pārējie valsts un pašvaldību aprūpē un apgādē esošo personu uzturēšanas izdevumi, kuri nav minēti citos koda 2360 apakškodos</t>
  </si>
  <si>
    <t>Mācību līdzekļi un materiāli</t>
  </si>
  <si>
    <t>Specifiskie materiāli un inventārs</t>
  </si>
  <si>
    <t>Munīcija un sprāgstvielas</t>
  </si>
  <si>
    <t>Pārējie specifiskas lietošanas materiāli un inventārs</t>
  </si>
  <si>
    <t>Pārējās preces</t>
  </si>
  <si>
    <t>Izdevumi periodikas iegādei</t>
  </si>
  <si>
    <t>Budžeta iestāžu nodokļu, nodevu un sankciju maksājumi</t>
  </si>
  <si>
    <t>Budžeta iestāžu nodokļu un nodevu maksājumi</t>
  </si>
  <si>
    <t>Budžeta iestāžu pievienotās vērtības nodokļa maksājumi</t>
  </si>
  <si>
    <t>Budžeta iestāžu nekustamā īpašuma nodokļa (t.sk. zemes nodokļa parāda) maksājumi budžetā</t>
  </si>
  <si>
    <t>Budžeta iestāžu dabas resursu nodokļa maksājumi</t>
  </si>
  <si>
    <t>Pārējie budžeta iestāžu pārskaitītie nodokļi un nodevas</t>
  </si>
  <si>
    <t>Maksājumi par budžeta iestādēm piemērotajām sankcijām</t>
  </si>
  <si>
    <t>Pakalpojumi, kurus budžeta iestādes apmaksā noteikto funkciju ietvaros, kas nav iestādes administratīvie izdevumi</t>
  </si>
  <si>
    <t>Subsīdijas un dotācijas</t>
  </si>
  <si>
    <t>Subsīdijas un dotācijas komersantiem, biedrībām un nodibinājumiem</t>
  </si>
  <si>
    <t>Valsts un pašvaldību budžeta dotācija komersantiem, biedrībām un nodibinājumiem un fiziskām personām</t>
  </si>
  <si>
    <t>Valsts un pašvaldību budžeta dotācija valsts un pašvaldību komersantiem</t>
  </si>
  <si>
    <t>Valsts un pašvaldību budžeta dotācija komersantiem, ostām un speciālajām ekonomiskajām zonām</t>
  </si>
  <si>
    <t>Valsts un pašvaldību budžeta dotācija biedrībām un nodibinājumiem</t>
  </si>
  <si>
    <t>Subsīdijas un dotācijas komersantiem, biedrībām un nodibinājumiem, ostām un speciālajām ekonomiskajām zonām Eiropas Savienības politiku instrumentu un pārējās ārvalstu finanšu palīdzības līdzfinansēto projektu un (vai) pasākumu ietvaros</t>
  </si>
  <si>
    <t>Subsīdijas un dotācijas biedrībām un nodibinājumiem Eiropas Savienības politiku instrumentu un pārējās ārvalstu finanšu palīdzības līdzfinansētajiem projektiem (pasākumiem)</t>
  </si>
  <si>
    <t>Subsīdijas un dotācijas komersantiem, ostām un speciālajām ekonomiskajām zonām Eiropas Savienības politiku instrumentu un pārējās ārvalstu finanšu palīdzības līdzfinansētajiem projektiem (pasākumiem)</t>
  </si>
  <si>
    <t>Atmaksa komersantiem, ostām un speciālajām ekonomiskajām zonām par Eiropas Savienības politiku instrumentu un pārējās ārvalstu finanšu palīdzības projektu (pasākumu) īstenošanu</t>
  </si>
  <si>
    <t>Atmaksa biedrībām un nodibinājumiem par Eiropas Savienības politiku instrumentu un pārējās ārvalstu finanšu palīdzības projektu (pasākumu) īstenošanu</t>
  </si>
  <si>
    <t>Subsīdijas komersantiem sabiedriskā transporta pakalpojumu nodrošināšanai (par pasažieru regulārajiem pārvadājumiem)</t>
  </si>
  <si>
    <t>Produktu supsīdijas komersantiem sabiedriskā transporta pakalpojumu nodrošināšanai (par pasažieru regulārajiem pārvadājumiem)</t>
  </si>
  <si>
    <t>Citas ražošanas subsīdijas komersantiem sabiedriskā transporta pakalpojumu nodrošināšanai (par pasažieru regulārajiem pārvadājumiem)</t>
  </si>
  <si>
    <t>Procentu izdevumi</t>
  </si>
  <si>
    <t>Procentu maksājumi iekšzemes kredītiestādēm</t>
  </si>
  <si>
    <t>Procentu maksājumi iekšzemes finanšu institūcijām par aizņēmumiem un vērtspapīriem</t>
  </si>
  <si>
    <t>Budžeta iestāžu līzinga procentu maksājumi</t>
  </si>
  <si>
    <t>Pārējie procentu maksājumi</t>
  </si>
  <si>
    <t>Budžeta iestāžu procentu maksājumi Valsts kasei</t>
  </si>
  <si>
    <t>Budžeta iestāžu procenta maksājumi Valsts kasei, izņemot valsts sociālās apdrošināšanas speciālo budžetu</t>
  </si>
  <si>
    <t>Izdevumi kapitālieguldījumiem - kopā</t>
  </si>
  <si>
    <t>Pamatkapitāla veidošana</t>
  </si>
  <si>
    <t>Nemateriālie ieguldījumi</t>
  </si>
  <si>
    <t>Attīstības pasākumi un programmas</t>
  </si>
  <si>
    <t>Licences, koncesijas un patenti, preču zīmes un līdzīgas tiesības</t>
  </si>
  <si>
    <t>Datorprogrammas</t>
  </si>
  <si>
    <t>Pārējās licences, koncesijas un patenti, preču zīmes un tamlīdzīgas tiesības</t>
  </si>
  <si>
    <t>Pārējie nemateriālie ieguldījumi</t>
  </si>
  <si>
    <t>Nemateriālo ieguldījumu izveidošana</t>
  </si>
  <si>
    <t>Kapitālsabiedrību iegādes rezultātā iegūtā nemateriālā vērtība</t>
  </si>
  <si>
    <t>Pamatlīdzekļi</t>
  </si>
  <si>
    <t>Zeme un būves</t>
  </si>
  <si>
    <t>Dzīvojamās ēkas</t>
  </si>
  <si>
    <t>Nedzīvojamās ēkas</t>
  </si>
  <si>
    <t>Transporta būves</t>
  </si>
  <si>
    <t>Zeme zem būvēm</t>
  </si>
  <si>
    <t>Kultivētā zeme</t>
  </si>
  <si>
    <t>Atpūtai un izklaidei izmantojamā zeme</t>
  </si>
  <si>
    <t>Pārējā zeme</t>
  </si>
  <si>
    <t>Inženierbūves</t>
  </si>
  <si>
    <t>Pārējais nekustamais īpašums</t>
  </si>
  <si>
    <t>Tehnoloģiskās iekārtas un mašīnas</t>
  </si>
  <si>
    <t>Pārējie pamatlīdzekļi</t>
  </si>
  <si>
    <t>Transportlīdzekļi</t>
  </si>
  <si>
    <t>Saimniecības pamatlīdzekļi</t>
  </si>
  <si>
    <t>Bibliotēku krājumi</t>
  </si>
  <si>
    <t>Izklaides, literārie un mākslas oriģināldarbi</t>
  </si>
  <si>
    <t>Antīkie un citi mākslas priekšmeti</t>
  </si>
  <si>
    <t>Citas vērtslietas</t>
  </si>
  <si>
    <t>Datortehnika, sakaru un cita biroja tehnika</t>
  </si>
  <si>
    <t>Pārējie iepriekš neklasificētie pamatlīdzekļi</t>
  </si>
  <si>
    <t>Pamatlīdzekļu izveidošana un nepabeigtā būvniecība</t>
  </si>
  <si>
    <t>Kapitālais remonts un rekonstrukcija</t>
  </si>
  <si>
    <t>Bioloģiskie un pazemes aktīvi</t>
  </si>
  <si>
    <t>Pārējie bioloģiskie un lauksaimniecības aktīvi</t>
  </si>
  <si>
    <t>Ilgtermiņa ieguldījumi nomātajos pamatlīdzekļos</t>
  </si>
  <si>
    <t>Sociālie pabalsti</t>
  </si>
  <si>
    <t>Pensijas un sociālie pabalsti naudā</t>
  </si>
  <si>
    <t>Valsts sociālās apdrošināšanas pabalsti naudā</t>
  </si>
  <si>
    <t>Valsts sociālie pabalsti naudā</t>
  </si>
  <si>
    <t>Pārējie valsts pabalsti un kompensācijas</t>
  </si>
  <si>
    <t>Valsts un pašvaldību nodarbinātības pabalsti naudā</t>
  </si>
  <si>
    <t>Bezdarbnieku pabalsts</t>
  </si>
  <si>
    <t>Bezdarbnieku stipendija</t>
  </si>
  <si>
    <t>Pašvaldību sociālā palīdzība iedzīvotājiem naudā</t>
  </si>
  <si>
    <t>Pabalsti veselības aprūpei naudā</t>
  </si>
  <si>
    <t>Pabalsti ēdināšanai naudā</t>
  </si>
  <si>
    <t>Pašvaldību pabalsti naudā krīzes situācijā</t>
  </si>
  <si>
    <t>Sociālās garantijas bāreņiem un audžuģimenēm naudā</t>
  </si>
  <si>
    <t>Pārējā sociālā palīdzība  naudā</t>
  </si>
  <si>
    <t>Pabalsts garantētā minimālā ienākumu līmeņa nodrošināšanai naudā</t>
  </si>
  <si>
    <t>Dzīvokļa pabalsti naudā</t>
  </si>
  <si>
    <t>Valsts un pašvaldību budžeta maksājumi</t>
  </si>
  <si>
    <t>Stipendijas</t>
  </si>
  <si>
    <t>Transporta izdevumu kompensācijas</t>
  </si>
  <si>
    <t>Ilgstošas sociālās aprūpes un sociālās rehabilitācijas institūciju veiktie maksājumi klientiem personiskiem izdevumiem no normatīvajos aktos noteiktajiem klientu ienākumiem, kas izmaksāti no valsts budžeta līdzekļiem</t>
  </si>
  <si>
    <t>Pārējie klasifikācijā neminētie no valsts un pašvaldību budžeta veiktie maksājumi iedzīvotājiem naudā</t>
  </si>
  <si>
    <t>Sociālie pabalsti natūrā</t>
  </si>
  <si>
    <t>Pašvaldību sociālā palīdzība iedzīvotājiem natūrā</t>
  </si>
  <si>
    <t>Pabalsti ēdināšanai natūrā</t>
  </si>
  <si>
    <t>Pašvaldības pabalsti natūrā krīzes situācijā</t>
  </si>
  <si>
    <t>Sociālās garantijas bāreņiem un audžuģimenēm natūrā</t>
  </si>
  <si>
    <t>Pārējā sociālā palīdzība  natūrā</t>
  </si>
  <si>
    <t>Atbalsta pasākumi un kompensācijas natūrā</t>
  </si>
  <si>
    <t>Dzīvokļa pabalsti natūrā</t>
  </si>
  <si>
    <t>Pārējie klasifikācijā neminētie maksājumi iedzīvotājiem natūrā un kompensācijas</t>
  </si>
  <si>
    <t>Pašvaldības pirktie sociālie pakalpojumi  iedzīvotājiem</t>
  </si>
  <si>
    <t>Samaksa par aprūpi mājās</t>
  </si>
  <si>
    <t>Samaksa par ilgstošas sociālās aprūpes un sociālās rehabilitācijas institūciju sniegtajiem pakalpojumiem</t>
  </si>
  <si>
    <t>Samaksa par pārējiem sociālajiem pakalpojumiem saskaņā ar pašvaldību saistošajiem noteikumiem</t>
  </si>
  <si>
    <t>Izdevumi par piešķīrumiem iedzīvotājiem natūrā, naudas balvas, izdevumi pašvaldību brīvprātīgo iniciatīvu izpildei</t>
  </si>
  <si>
    <t>Izdevumi par piešķīrumiem iedzīvotājiem natūrā brīvprātīgo iniciatīvu izpildei</t>
  </si>
  <si>
    <t>Naudas balvas</t>
  </si>
  <si>
    <t>Izdevumi brīvprātīgo iniciatīvu izpildei</t>
  </si>
  <si>
    <t>Izsoles nodrošinājuma un citu maksājumu, kas saistīti ar dalību izsolēs, atmaksa</t>
  </si>
  <si>
    <t>Transferti, uzturēšanas izdevumu transferti, pašu resursu maksājumi, starptautiskā sadarbība</t>
  </si>
  <si>
    <t>Pašvaldību transferti un uzturēšanas izdevumu transferti</t>
  </si>
  <si>
    <t>Pašvaldību  uzturēšanas izdevumu transferti citām pašvaldībām</t>
  </si>
  <si>
    <t>Pašvaldību izdevumu iekšējie tranferti starp pašvaldības budžeta veidiem</t>
  </si>
  <si>
    <t>Pašvaldības pamatbudžeta uzturēšanas izdevumu transferts uz pašvaldības speciālo budžetu</t>
  </si>
  <si>
    <t>Pašvaldības speciālā budžeta uzturēšanas izdevumu transferts uz pašvaldības pamatbudžetu</t>
  </si>
  <si>
    <t>Pašvaldības un tās iestāžu savstarpējie uzturēšanas izdevumu transferti</t>
  </si>
  <si>
    <t>Pašvaldības  uzturēšanas izdevumu transferti uz valsts budžetu</t>
  </si>
  <si>
    <t>Pašvaldību atmaksa valsts budžetam par iepriekšējos gados saņemto, bet neizlietoto valsts budžeta transfertu uzturēšanas izdevumiem</t>
  </si>
  <si>
    <t>Pašvaldību atmaksa valsts budžetam par iepriekšējos gados saņemtajiem valsts budžeta transfertiem uzturēšanas izdevumiem Eiropas Savienības politiku instrumentu un pārējās ārvalstu finanšu palīdzības līdzfinansētajos projektos (pasākumos)</t>
  </si>
  <si>
    <t>Pašvaldību uzturēšanas izdevumu transferti (izņemot atmaksas) uz valsts budžetu</t>
  </si>
  <si>
    <t>Pašvaldības iemaksa pašvaldību finanšu izlīdzināšanas fondā</t>
  </si>
  <si>
    <t>Starptautiskā sadarbība</t>
  </si>
  <si>
    <t>Pārējie pārskaitījumi ārvalstīm</t>
  </si>
  <si>
    <t>Kapitālo izdevumu transferti</t>
  </si>
  <si>
    <t>Pašvaldību kapitālo izdevumu transferti</t>
  </si>
  <si>
    <t>Pašvaldību kapitālo izdevumu transferti citām pašvaldībām</t>
  </si>
  <si>
    <t>Atlikums perioda beigās bankā, t.sk</t>
  </si>
  <si>
    <t>F22 01 00 00</t>
  </si>
  <si>
    <t>kases apgrozības līdzekļi</t>
  </si>
  <si>
    <t>F22 01 00 20</t>
  </si>
  <si>
    <t>atgriežamie līdzekļi pašvaldības budžetam</t>
  </si>
  <si>
    <t>Kontrolsumma</t>
  </si>
  <si>
    <t>Ieņēmumu pārsniegums (+) vai deficīts (-)</t>
  </si>
  <si>
    <t>Finansēšana</t>
  </si>
  <si>
    <t>F21 01 00 00</t>
  </si>
  <si>
    <t>Naudas līdzekļi</t>
  </si>
  <si>
    <t>F40 02 00 00</t>
  </si>
  <si>
    <t>Aizņēmumi</t>
  </si>
  <si>
    <t>F40 12 00 10</t>
  </si>
  <si>
    <t>Saņemtie īstermiņa aizņēmumi</t>
  </si>
  <si>
    <t>F40 12 00 20</t>
  </si>
  <si>
    <t>Saņemto īstermiņu aizņēmumu atmaksa</t>
  </si>
  <si>
    <t>F40 22 00 10</t>
  </si>
  <si>
    <t>Saņemtie vidēja termiņa aizņēmumi</t>
  </si>
  <si>
    <t>F40 22 00 20</t>
  </si>
  <si>
    <t>Saņemto vidēja termiņa aizņēmumu atmaksa</t>
  </si>
  <si>
    <t>F40 32 00 10</t>
  </si>
  <si>
    <t>Saņemtie ilgtermiņa aizņēmumi</t>
  </si>
  <si>
    <t>F40 32 00 20</t>
  </si>
  <si>
    <t>Saņemto ilgtermiņa aizņēmumu atmaksa</t>
  </si>
  <si>
    <t>F40 01 00 00</t>
  </si>
  <si>
    <t>Aizdevumi</t>
  </si>
  <si>
    <t>F55 01 00 00</t>
  </si>
  <si>
    <t>Akcijas un cita līdzdalība komersantu pašu kapitālā neskaitot kopieguldījuma fonda akcijas</t>
  </si>
  <si>
    <t>Vaivaru pamatskola</t>
  </si>
  <si>
    <t>90000783949</t>
  </si>
  <si>
    <t>Skautu iela 2, Jūrmala</t>
  </si>
  <si>
    <t>Projekts "Ceļā uz apjomīgākiem mērķiem un pilsoniskumu Eiropas reģionos"</t>
  </si>
  <si>
    <t>LV19TREL981305200400B</t>
  </si>
  <si>
    <t>Jūrmalas pilsētas domēs 20% priekšfinansējums.</t>
  </si>
  <si>
    <t>Ieņēmumi no vadošā partnera 80% apmērā no 2019.g.piešķirtā finansējuma.</t>
  </si>
  <si>
    <t>Dokumentu mapes (EUR 1.5*2gb.) 3.00EUR. Krāsainā printera kārtridža uzpilde (EUR15.00*4gb.) 60.00 EUR</t>
  </si>
  <si>
    <t>Materiālu iegāde ar apdruku (35gb.*6.40 EUR) 224.00 EUR. Reprezentācijas izdevumi - suvenīri (60gb.* 1.10EUR) 66.00 EUR,  balvas (60gb.*3.00EUR) 180.00 EUR</t>
  </si>
  <si>
    <t>Elektro-akustiskā ģitāra 1gb.* 399.00 EUR. Gāzes deglis 1.gb.-23.00EUR. Produkti projekta aktivitātēm - skolēni gatavos siera zupu, ceps pankūkas, maizi EUR 115.00. Akvareļu papīrs, akvareļu unguašas krāsas, grieznes, u.c. mācību līdzekļi EUR 134.00.</t>
  </si>
  <si>
    <t>Tāme Nr.09.30.5.</t>
  </si>
  <si>
    <t>Tāme Nr.04.3.1.</t>
  </si>
  <si>
    <t>Pašvaldības pamatbudžets</t>
  </si>
  <si>
    <t>Jūrmala, Jomas iela 1/5</t>
  </si>
  <si>
    <t>04.900</t>
  </si>
  <si>
    <t>Līdzfinansējuma un priekšfinansējuma nodrošināšana ES un citas ārvalstu finanšu palīdzības projektu īstenošanā</t>
  </si>
  <si>
    <t>Pašvaldības budžeta kopējie izdevumu konti</t>
  </si>
  <si>
    <t>Jūrmalas Mūzikas vidusskola</t>
  </si>
  <si>
    <t>90000056465</t>
  </si>
  <si>
    <t>Strēlnieku prospekts 30, k-1, Jūrmala, LV-2015</t>
  </si>
  <si>
    <t>09.510</t>
  </si>
  <si>
    <t>18.6.2.0</t>
  </si>
  <si>
    <t>Kuktūrkapitāla fonda finasējums projekta īstenošanai</t>
  </si>
  <si>
    <t>Bungu Adams BDV 28/18 Concert Bass Drum (1 gab.) iegādei projekta ietvaros</t>
  </si>
  <si>
    <t>Tāme Nr.09.12.2.</t>
  </si>
  <si>
    <t>Projekts "Mūzikas instrumentu iegāde mācību procesa, konkursu un koncertu prakses nodrošināšanai Jūrmalas Mūzikas vidusskolā"</t>
  </si>
  <si>
    <t>Jūrmalas pilsētas Mākslas skola</t>
  </si>
  <si>
    <t>90000053670</t>
  </si>
  <si>
    <t>Strēlnieku pr. 30, korpuss 2, Jūrmala</t>
  </si>
  <si>
    <t xml:space="preserve">Projekts „Jūrmalas Mākslas skolas mācību stundu “Darbs materiālā – animācija” mācību procesa kvalitatīva nodrošināšana un pilnveidošana” </t>
  </si>
  <si>
    <t>LV61TREL981412600100B</t>
  </si>
  <si>
    <t>Saskaņā ar 2019.gada 28.februāra vēstuli Nr. 2019 – 1- VIZ-M04007-P “Par Valsts kultūrkapitāla fonda kultūras konkursa projektu rezultātiem””, ir atbalstīts Jūrmalas Mākslas skolas projekta “Jūrmalas Mākslas skolas mācību stundu “Darbs materiālā – animācija” mācību procesa kvalitatīva nodrošināšana un pilnveidošana”  un piešķirts finansējums projekta īstenošanai 1553,00 Euro apmērā.</t>
  </si>
  <si>
    <t>fotokameru un tai nepieciešamo papildus aprīkojumu - komplekts</t>
  </si>
  <si>
    <t>Tāme Nr.09.10.3.</t>
  </si>
  <si>
    <t>Tāme Nr.09.2.1.</t>
  </si>
  <si>
    <t>Tāme Nr. 03.2.1.</t>
  </si>
  <si>
    <t>Jūrmalas pilsētas pašvaldības policija</t>
  </si>
  <si>
    <t>90000056554</t>
  </si>
  <si>
    <t>Dubultu prospekts 2, Jūrmala, LV - 2015</t>
  </si>
  <si>
    <t>03.110</t>
  </si>
  <si>
    <t>Iestādes uzturēšana un sabiedriskās kārtības nodrošināšana</t>
  </si>
  <si>
    <t>LV30PARX0002484572003</t>
  </si>
  <si>
    <t>LV54PARX0002484577003</t>
  </si>
  <si>
    <t>Ietaupījums VSAOI DD (pārtrauktas darba attiecības ar darbinieku).</t>
  </si>
  <si>
    <t xml:space="preserve">Līdzekļu ietaupījums - pārtrauktas darba attiecības ar darbinieku, kam 2019.gada budžetā ieplānots finansējums atvaļinājuma pabalstam.  </t>
  </si>
  <si>
    <t xml:space="preserve">Nepieciešams finansējums  pabalsta izmaksai darbiniekam sakarā ar tuvinieka nāvi. </t>
  </si>
  <si>
    <r>
      <rPr>
        <b/>
        <sz val="9"/>
        <rFont val="Times New Roman"/>
        <family val="1"/>
        <charset val="186"/>
      </rPr>
      <t>35.pielikums</t>
    </r>
    <r>
      <rPr>
        <sz val="9"/>
        <rFont val="Times New Roman"/>
        <family val="1"/>
        <charset val="186"/>
      </rPr>
      <t xml:space="preserve"> Jūrmalas pilsētas domes</t>
    </r>
  </si>
  <si>
    <t>2018.gada 18.decembra saistošajiem noteikumiem Nr.44</t>
  </si>
  <si>
    <t>Jūrmalas pilsētas pašvaldības saistības (EUR)</t>
  </si>
  <si>
    <t>Aizņēmuma apjoms</t>
  </si>
  <si>
    <t>Aizņēmuma paņemšanas gads</t>
  </si>
  <si>
    <t xml:space="preserve">Projekts/Aizņēmuma atdošanas maksajuma gads </t>
  </si>
  <si>
    <t>2033 un turpmākie gadi</t>
  </si>
  <si>
    <t xml:space="preserve"> KOPĀ SAISTĪBU APJOMS</t>
  </si>
  <si>
    <t>Saistību apjoms % no pamatbudžeta ieņēmumiem, t.sk.,</t>
  </si>
  <si>
    <t xml:space="preserve"> saistību apjoms bez galvojumiem</t>
  </si>
  <si>
    <t xml:space="preserve">           esošo saistību apjoms</t>
  </si>
  <si>
    <t xml:space="preserve">           plānoto saistību apjoms</t>
  </si>
  <si>
    <t xml:space="preserve">Pamatbudžeta ieņēmumi bez mērķdotācijas un iemaksām PFIF </t>
  </si>
  <si>
    <t>Plānojamās saistības</t>
  </si>
  <si>
    <r>
      <t>2019-202</t>
    </r>
    <r>
      <rPr>
        <b/>
        <sz val="12"/>
        <rFont val="Times New Roman"/>
        <family val="1"/>
        <charset val="186"/>
      </rPr>
      <t>2</t>
    </r>
  </si>
  <si>
    <t>Daudzfunkcionāla dabas tūrisma centra jaunbūve un  meža parka  labiekārtojums Ķemeros (ITI SAM 5.6.2.)</t>
  </si>
  <si>
    <t>Kredīta % atmaksa 2,7%</t>
  </si>
  <si>
    <t>2019-2021</t>
  </si>
  <si>
    <t>Ķemeru parka pārbūve un restaurācija
 (ITI SAM 5.6.2.)</t>
  </si>
  <si>
    <t>2019-2020</t>
  </si>
  <si>
    <t>Ceļu infrastruktūras atjaunošana un autostāvvietas izbūve Ķemeros 
(ITI SAM 5.6.2.)</t>
  </si>
  <si>
    <t>Jūrmalas ūdenstūrisma pakalpojuma infrastruktūras attīstība atbilstoši pilsētas ekonomiskajai specializācijai (ITI SAM 3.3.1.)</t>
  </si>
  <si>
    <t>2020-2022</t>
  </si>
  <si>
    <t>Pilsētas atpūtas parka un jauniešu mājas izveide Kauguros 
(ITI SAM 3.3.1.)</t>
  </si>
  <si>
    <t>Jūrmalas pilsētas Ķemeru pamatskolas ēkas pārbūve un energoefektivitātes paaugstināšana (ITI SAM 4.2.2.)</t>
  </si>
  <si>
    <t>Jūrmalas pilsētas Kauguru vidusskolas ēkas energoefektivitātes paaugstināšana 
(ITI SAM 4.2.2.)</t>
  </si>
  <si>
    <t>Jūrmalas pilsētas vispārējās vidējās izglītības iestāžu infrastruktūras pilnveide
 (ITI SAM 8.1.2.)</t>
  </si>
  <si>
    <t>Kredīta % atmaksas 2.7%</t>
  </si>
  <si>
    <t>Jūrmalas sporta skolas peldbaseina ēkas pārbūve un energoefektivitātes paaugstināšana (ITI SAM 4.2.2.)</t>
  </si>
  <si>
    <t>2020-2021</t>
  </si>
  <si>
    <t>Pašvaldības ēkas Raiņa ielā 62, Jūrmalā pārbūve un energoefektivitātes paaugstināšana (ITI SAM 4.2.2.)</t>
  </si>
  <si>
    <t>Infrastruktūras pilnveide sabiedrībā balstītu sociālo pakalpojumu nodrošināšanai Jūrmalā (ITI SAM 9.3.1.)</t>
  </si>
  <si>
    <t>2019-2022</t>
  </si>
  <si>
    <t>Lielupes radīto plūdu un krasta erozijas risku apdraudējumu novēršanas pasākumi Dubultos - Majoros - Dzintaros (SAM 5.1.1.)</t>
  </si>
  <si>
    <t>2019 - 2021</t>
  </si>
  <si>
    <t>Jaunu dabas un kultūras tūrisma pakalpojumu radīšana Rīgas jūras līča rietumu piekrastē - Mellužu estrāes un Ķemeru ūdenstorņa pārbūve un restaurācija (SAM 5.5.1.)</t>
  </si>
  <si>
    <t>Pirmsskolas izglītības iestāde "Bitīte" pārbūve</t>
  </si>
  <si>
    <t>(Kredīta % atmaksa 2,7%)</t>
  </si>
  <si>
    <t>Lielupes pamatskolas pārbūve un sporta zāles piebūve</t>
  </si>
  <si>
    <t>Jūrmalas veselības veicināšanas un sociālo pakalpojumu centra ēku pārbūve un energoefektivitātes paaugstināšana (alternatīva ITI SAM 4.2.2.)</t>
  </si>
  <si>
    <t>Ceļu un to kompleksa investīciju projektu īstenošanai (2019)</t>
  </si>
  <si>
    <t>Dzintaru koncertzāles attīstība</t>
  </si>
  <si>
    <t>Daudzfunkcionāla dabas tūrisma centra pastāvīgās ekspozīcijas izveide (1.kārta), centra teritorijas un funkcionālās meža parka teritorijas  labiekārtošana</t>
  </si>
  <si>
    <t>2020; …</t>
  </si>
  <si>
    <t>Plānojamās kredītsaistības, t.sk. Ceļu investīciju projektiem</t>
  </si>
  <si>
    <t>Aizņēmumu atmaksa</t>
  </si>
  <si>
    <t>2012, 2013</t>
  </si>
  <si>
    <t>Ēkas rekonstrukcijai ar funkcijas maiņu par sociālās aprūpes ēku ar publiski pieejamām telpām 1.stāvā Skolas ielā 44</t>
  </si>
  <si>
    <t>Kredīta % atmaksa 1,833%</t>
  </si>
  <si>
    <t>2012, 2013, 2014</t>
  </si>
  <si>
    <t>Aspazijas mājas Nr.002 restaurācija un ēkas Nr.001 rekonstrukcija, saglabājot funkciju muzejs Z.Meirovica prospektā 18/20, Jūrmalā</t>
  </si>
  <si>
    <t>Kredīta % atmaksa (2,7%)</t>
  </si>
  <si>
    <t>2012, 2013, 2014, 2015</t>
  </si>
  <si>
    <t>Dzintaru koncertzāles slēgtās zāles rekonstrukcija/restaurācija Turaidas ielā 1, Jūrmalā</t>
  </si>
  <si>
    <t>Kredīta % atmaksa 2,7%)</t>
  </si>
  <si>
    <t>2013, 2014</t>
  </si>
  <si>
    <t xml:space="preserve">Bērnudārza jaunbūvei Tukuma ielā 9, Jūrmalā </t>
  </si>
  <si>
    <t>Kredīta % atmaksa (2,7%01.14)</t>
  </si>
  <si>
    <t>Mācību korpusa lit.002 rekonstrukcija bez apjoma palielināšanas Dūņu ceļš 2, Jūrmalā</t>
  </si>
  <si>
    <t>Kredīta % atmaksa 0,55%</t>
  </si>
  <si>
    <t>2013, 2014, 2015</t>
  </si>
  <si>
    <t>Ēkas lit.002 rekontrukcijas par Mākslas skolu Strēlnieku prospektā 30 un Jāņa Poruka prospekta izbūve posmā no Friča Brīvzemnieka ielas līdz sporta zālei "Taurenītis" Jūrmalā</t>
  </si>
  <si>
    <t>2014, 2015</t>
  </si>
  <si>
    <t>Jūrmalas Valsts ģimnāzijas un sākumskolas "Atvase" daudzfunkcionālās sporta halles projektēšana un celtniecība (atmaksa 10 gados)</t>
  </si>
  <si>
    <t>Ielu asfalta seguma kapitālais remonts</t>
  </si>
  <si>
    <t>Jūrmalas ūdenssaimniecības attīstības projekta II kārta (ar sadārdzinājumu) (atmaksa 10 gados)</t>
  </si>
  <si>
    <t>Kredīta atmaksa 2,7%</t>
  </si>
  <si>
    <t>Kompleksi risinājumi siltumnīcefekta gāzu emisiju samazināšanai Jūrmalas pilsētas Mežmalas vidusskolā (atmaksa 5 gados)</t>
  </si>
  <si>
    <t>Jūrmalas pilsētas tranzītielas P128 (Talsu šoseja/Kolkas iela) izbūve (atmaksa 10 gados)</t>
  </si>
  <si>
    <t>Ielu asfalta seguma kapitālais remonts (atmaksa 10 gados)</t>
  </si>
  <si>
    <t>2016;2017;
2018</t>
  </si>
  <si>
    <t>Dubultu kultūras un izglītības centra Strēlnieku prospektā 30, Jūrmalā būvniecība  (atmaksa 10 gados)</t>
  </si>
  <si>
    <t>Ceļu un to kompleksa investīciju projektu īstenošanai (2016)</t>
  </si>
  <si>
    <t>Ceļu un to kompleksa investīciju projektu īstenošanai (2017)</t>
  </si>
  <si>
    <t>Ceļu un to kompleksa investīciju projektu īstenošanai (2018)</t>
  </si>
  <si>
    <t>Jaunu dabas un kultūras tūrisma pakalpojumu radīšana Rīgas jūras līča rietumu piekrastē - Mellužu estrādes ēkas restaurācija un bāra ēkas pārbūve, teritorijas labiekārtojums</t>
  </si>
  <si>
    <t>2018-2019</t>
  </si>
  <si>
    <t>Administratīvās ēkas pārbūve sociālo funkciju nodrošināšanai</t>
  </si>
  <si>
    <t>Jūrmalas pilsētas Jaundubultu vidusskolas ēkas energoefektivitātes paaugstināšana (ITI SAM 4.2.2.)</t>
  </si>
  <si>
    <t>Jūrmalas ūdenssaimniecības attīstības projekta trešā kārta (atmaksa 20 gados)</t>
  </si>
  <si>
    <t>Galvojumi un ilgtermiņa saistības</t>
  </si>
  <si>
    <t>Galvojums Ūdenssaimn.NEFCO</t>
  </si>
  <si>
    <t>Kredīta % atmaksa 3%</t>
  </si>
  <si>
    <t>2008, 2009</t>
  </si>
  <si>
    <t>Galvojums projektā "Piejūra" (20 gadi)</t>
  </si>
  <si>
    <t>Studējošā kredīta galvojums Konstantīnam Ņedošivinam</t>
  </si>
  <si>
    <t>Kredīta %atmaksa, 6 mēn. euribor</t>
  </si>
  <si>
    <t>Studiju kredīta galvojums Konstantīnam Ņedošivinam</t>
  </si>
  <si>
    <t xml:space="preserve">Kredīta %atmaksa, </t>
  </si>
  <si>
    <t>2020-2039</t>
  </si>
  <si>
    <t>Galvojums SIA "Jūrmalas ūdens" aizņēmumam projekta "Jūrmalas ūdenssaimniecības attīstības projekts IV kārta" īstenošanai</t>
  </si>
  <si>
    <t>2007, 2011</t>
  </si>
  <si>
    <t>Ilgtermiņa saistības</t>
  </si>
  <si>
    <t>Saistības pavisam kopā:</t>
  </si>
  <si>
    <t>Atmaksājamā pamatsumma</t>
  </si>
  <si>
    <t>Kredītprocenti</t>
  </si>
  <si>
    <t>2017. gadā veiktā pamatsummas atmaksa</t>
  </si>
  <si>
    <t>Jūrmalas pilsētas dome</t>
  </si>
  <si>
    <t>90000056357</t>
  </si>
  <si>
    <t>08.100</t>
  </si>
  <si>
    <t>konts tiks atvērts</t>
  </si>
  <si>
    <t>Jūrmalas pilsētas pašvaldības līdzfinansējums 9450 EUR un priekšfinansējums 17640 EUR.</t>
  </si>
  <si>
    <t>Latvijas vides aizsardzības fonda piešķirtais finansējums 22050 EUR</t>
  </si>
  <si>
    <t>Labiekārtotas līdz 10 noejām uz Rīgas jūras līča piekrastes pludmali, uzstādot provizoriski 315 koka posma klājumus</t>
  </si>
  <si>
    <t>Tāme Nr.08.1.14.</t>
  </si>
  <si>
    <t>Projekts "Infrastruktūras pilnveidošana un atjaunošana Rīgas jūras līča piekrastē Jūrmalas pilsētā"</t>
  </si>
  <si>
    <t xml:space="preserve">Jūrmalas pilsētas domes </t>
  </si>
  <si>
    <t>04.510.</t>
  </si>
  <si>
    <t>Projekts "Ceļu infrastruktūras atjaunošana un autostāvvietas izbūve Ķemeros"</t>
  </si>
  <si>
    <t>-</t>
  </si>
  <si>
    <t>Saņemtie līdzekļi no pašvaldības budžeta līdzfinansējuma un priekšfinansējuma nodrošināšanai, piesaistot aizņēmumu no Valsts kases.</t>
  </si>
  <si>
    <t>Saņemtie līdzekļi no ERAF saskaņā ar noslēgto vienošanos, ko plānots noslēgt līdz 2019.gada 1.aprīlim.</t>
  </si>
  <si>
    <t>Līdzekļi nepieciešami norēķiniem par 2019.gada ietvaros (4 mēneši – (jūlijs - oktobris)) īstenotajiem būvdarbiem, būvuzraudzību un autoruzraudzību, kā arī norēķiniem ar AS “Sadales tīkls” jauna elektrības pieslēguma izbūvei.</t>
  </si>
  <si>
    <t>Tāme Nr.04.1.20.</t>
  </si>
  <si>
    <t>Pamatojoties uz SIA "Bulduru Dārzkopības vidusskola" 2019.gada 11.janvāra Nekustamā īpašuma nomas līgumu nr.1-19/3 un remontmateriālu un pakalpojumu izmaksu tāmi, lūdzam piešķirt papildus līdzekļus jauno telpu remontam 29999 euro apmērā, kā arī papildus līdzeklus nomas līguma ierakstīšanai zemesgrāmatā 100 euro apmērā.</t>
  </si>
  <si>
    <t>JPD 18.12.2018. lēmuma Nr.640 6.punkta izpildes nodrošināšanai, t.i. nomas līguma ierakstīšanai zemesgrāmatā</t>
  </si>
  <si>
    <t>06.200</t>
  </si>
  <si>
    <t>Pilsētas teritoriju labiekārtošanas pasākumi</t>
  </si>
  <si>
    <r>
      <rPr>
        <b/>
        <sz val="9"/>
        <rFont val="Times New Roman"/>
        <family val="1"/>
        <charset val="186"/>
      </rPr>
      <t>24.pielikums</t>
    </r>
    <r>
      <rPr>
        <sz val="9"/>
        <rFont val="Times New Roman"/>
        <family val="1"/>
        <charset val="186"/>
      </rPr>
      <t xml:space="preserve"> Jūrmalas pilsētas domes</t>
    </r>
  </si>
  <si>
    <t>2019.gada budžeta atšifrējums pa programmām</t>
  </si>
  <si>
    <t>Struktūrvienība:</t>
  </si>
  <si>
    <t>Pilsētplānošanas nodaļa</t>
  </si>
  <si>
    <t>Programma:</t>
  </si>
  <si>
    <t>Funkcionālās klasifikācijas kods:</t>
  </si>
  <si>
    <t>Nr.</t>
  </si>
  <si>
    <t>Pasākums/ aktivitāte/ projekts/ pakalpojuma nosaukums/ objekts</t>
  </si>
  <si>
    <t>Ekonomiskās klasifikācijas kodi</t>
  </si>
  <si>
    <t>2019.gada budžets pirms priekšlikumiem</t>
  </si>
  <si>
    <t>Priekšlikumi izmaiņām (+/-)</t>
  </si>
  <si>
    <t>2019.gada budžets apstiprināts pēc izmaiņām</t>
  </si>
  <si>
    <t xml:space="preserve">Attīstības plānošanas dokumenta nosaukums/ Rīcības virziens un aktiv.numurs* </t>
  </si>
  <si>
    <t>KOPĀ</t>
  </si>
  <si>
    <t>Jauns detāl/lokālplānojums un/vai izpētes darbi</t>
  </si>
  <si>
    <t>Līdzekļu ekonomija</t>
  </si>
  <si>
    <t>JPAP_P3.1._ R3.1.1._119</t>
  </si>
  <si>
    <t>Jūrmalas pilsētas teritorijas plānojuma grozījumu izstrāde</t>
  </si>
  <si>
    <t>Finansējums nepieciešams Jūrmalas pilsētas teritorijas plānojuma grozījumu izstrādei</t>
  </si>
  <si>
    <t>Pilsētas svētku noformējums</t>
  </si>
  <si>
    <t>06.600</t>
  </si>
  <si>
    <t>Pilsētas dekoratīvā svētku apgaismojuma uzturēšana un atjaunošana</t>
  </si>
  <si>
    <t>JPAP_P2.2._R.2.2.1._70</t>
  </si>
  <si>
    <t>Ziemassvētku egles (iegāde, uzstādīšana, demontāža)</t>
  </si>
  <si>
    <t>Pilsētas svētku noformējuma izveide, montāža un demontāža</t>
  </si>
  <si>
    <t xml:space="preserve">Ziemassvētku noformējuma konkurss (atzinības raksti, apbalvojumi, ēdināšanas pakalpojumi )                                                                                                                                                                                                                                                                                                                                                          </t>
  </si>
  <si>
    <t xml:space="preserve">Svētku apgaismojuma noformējuma izveide, montāža un demontāža                                                                                                                                                                                                                                                                                                                                                    </t>
  </si>
  <si>
    <t xml:space="preserve">Pilsētas apkaimes zīmju un  robežzīmju izveide, projekta izstrādāšana                                                                                                                                                     </t>
  </si>
  <si>
    <t>JPAP_P2.2._R.2.2.1._70 JPTARP_U1.2._P.1.2.9. JPKVAP_U1.1._P.1.1.3.</t>
  </si>
  <si>
    <t>Pasākums "Ziemas pasaka  Dzintaru mežaparkā" uzturēšana un atjaunošana, jauna noformējuma izveide</t>
  </si>
  <si>
    <t>JPAP_P1.7._R.1.7.1._43 JPTARP_U1.2_P1.2.5.</t>
  </si>
  <si>
    <t>Pilsētas kultūrvēsturiskā mantojuma saglabāšana</t>
  </si>
  <si>
    <t>08.290</t>
  </si>
  <si>
    <t>Līdzfinansējuma nodrošināšanai sabiedriski pieejama kultūrvēsturiskā mantojuma saglabāšanai objektos, kuros notiek pilsētas nozīmes pasākumi</t>
  </si>
  <si>
    <t>JPAP_P1.2._R.1.2.2._10 JPKVAP_U1.2._U.1.2.4. JPKVAP_U3.3._P.3.3.4.</t>
  </si>
  <si>
    <t>Kultūrvēsturiski vērtīgu ēku izvērtēšana un datu bāzes izveide</t>
  </si>
  <si>
    <t>JPAP_P1.2._R.1.2.2._10_11 JPKVAP_U1.2._U.1.2.4. JPKVAP_U3.3._P.3.3.4.</t>
  </si>
  <si>
    <t>Grāmatas "Jūrmala. Vide. Arhitektūra" izdošana</t>
  </si>
  <si>
    <t>* Informatīvi -</t>
  </si>
  <si>
    <t>Attīstības plānošanas dokumenta nosaukums un rīcības virzienu atšifrējums.</t>
  </si>
  <si>
    <t>Jūrmalas pilsētas attīstības programma 2014. – 2020.gadam (JPAP)</t>
  </si>
  <si>
    <t>Rīcības virziens: R.1.2.2. Kultūrvēsturiskā mantojuma saglabāšana un attīstība</t>
  </si>
  <si>
    <t>Aktivitāte: Nr.10 Kultūrvēsturiski vērtīgās koka arhitektūras vērtību saglabāšanas pasākumi</t>
  </si>
  <si>
    <t>Rīcības virziens R1.7.1. Kultūras tūrisma piedāvājuma attīstība</t>
  </si>
  <si>
    <t>Aktivitāte:Nr.43 Kultūras dzīves piedāvājuma attīstība visa gada garumā</t>
  </si>
  <si>
    <t>Rīcības virziens: R.2.2.1. Jūrmalas vizuālās identitātes standarta izstrāde un ieviešana</t>
  </si>
  <si>
    <t>Aktivitāte: Nr.70 Jūrmalas vizuālās identitātes veidošana un uzraudzīšana</t>
  </si>
  <si>
    <t>Rīcības virziens: R.3.1.1. Pilsētas attīstības plānošana</t>
  </si>
  <si>
    <t>Aktivitāte: Nr.119 Pašvaldības attīstības plānošanas dokumentu izstrāde un uzraudzība</t>
  </si>
  <si>
    <t>Jūrmalas pilsētas tūrisma attīstības rīcības plāns 2018 - 2020 (JPTARP)</t>
  </si>
  <si>
    <t>Uzdevums U 1.2. Atpūtas , rekreācijas tūrisma piedāvājuma pilnveidošana vietējiem un ārvalstu viesiem</t>
  </si>
  <si>
    <t>P 1.2.5. Ziemas pasakas izveide Dzintaru Mežaparkā (interaktīvas gaismas instalācijas ziemas periodā (decembris–aprīlis))</t>
  </si>
  <si>
    <t>P.1.2.9. Pilsētas apkaimju atpazīstamības veicināšana un zīmju izvietošana, apkaimju nosaukumu un vērtību integrēšana tūrisma mārketingā</t>
  </si>
  <si>
    <t>Jūrmalas pilsētas kultūrvides attīstības plāns 2017.-2020.gadam (JPKVAP)</t>
  </si>
  <si>
    <r>
      <t xml:space="preserve">U1.1: </t>
    </r>
    <r>
      <rPr>
        <sz val="9"/>
        <color rgb="FF000000"/>
        <rFont val="Times New Roman"/>
        <family val="1"/>
        <charset val="186"/>
      </rPr>
      <t>Rosināt un atbalstīt radošu un oriģinālu kultūras piedāvājumu integrēšanu pilsētvidē; akcentēt apkaimju vizuālo un saturisko identitāti.</t>
    </r>
  </si>
  <si>
    <t>P.1.1.3.Radoši risinājumi pilsētas apkaimju vizuālai un saturiskai marķēšanai.</t>
  </si>
  <si>
    <r>
      <t xml:space="preserve">U1.2. </t>
    </r>
    <r>
      <rPr>
        <sz val="9"/>
        <color rgb="FF000000"/>
        <rFont val="Times New Roman"/>
        <family val="1"/>
        <charset val="186"/>
      </rPr>
      <t>Stiprināt bibliotēku lomu kā apkaimju izglītības, informācijas, kultūras un sabiedriskās saskarsmes centrus.</t>
    </r>
  </si>
  <si>
    <t>U.1.2.4. Jūrmalas kultūrvēstures izpēte un atraktīva popularizēšana.</t>
  </si>
  <si>
    <r>
      <t xml:space="preserve">U3.3. </t>
    </r>
    <r>
      <rPr>
        <sz val="9"/>
        <color rgb="FF000000"/>
        <rFont val="Times New Roman"/>
        <family val="1"/>
        <charset val="186"/>
      </rPr>
      <t xml:space="preserve">Izstrādāt mantojumā balstītus kultūrtūrisma produktus un pakalpojumus. </t>
    </r>
  </si>
  <si>
    <t>P.3.3.4. Koka arhitektūras kultūrvēsturiskā mantojuma popularizēšana.</t>
  </si>
  <si>
    <t>Tāme Nr.06.3.1.</t>
  </si>
  <si>
    <t>Jūrmalas pilsētas pašvaldības iestāde "Jūrmalas kapi"</t>
  </si>
  <si>
    <t>90010691331</t>
  </si>
  <si>
    <t>E. Veidenbauma iela 1, Jūrmala</t>
  </si>
  <si>
    <t>Kapsētu teritoriju apsaimniekošana</t>
  </si>
  <si>
    <t>LV06PARX0002484572144</t>
  </si>
  <si>
    <t>LV08PARX0002484577055</t>
  </si>
  <si>
    <t>Nepieciešams papildus finansējums iestādes funkciju izpildei</t>
  </si>
  <si>
    <t>Ieņēmumu par kapa vietu nomu un par jaunu kapa vietu uzmērīšanu un ierādīšanu samazinājums sakarā ar Latvijas Satversmes tiesas spriedumu. Ieņēmumu plānu veido maksa par visiem pārējiem maksas pakalpojumiem 10332 EUR + 5000 EUR nomas maksas parādi par iepriekšējiem gadiem</t>
  </si>
  <si>
    <t>Atgriezta PVN pārmaksa 780.30 EUR Saņemta apdrošināšanas atlīdzība par bojāto žogu autoavārijas rezultātā 1037.40 EUR</t>
  </si>
  <si>
    <t>No 01.05.2019 tiks likvidēta grāmatveža-uzskaitveža amata vienība ar darba algu 929 EUR (929x8 mēneši = 7432 EUR). No 01.05.2019 kravas automobiļa vadītāja amata slodze tiks samazināta no 1,0 uz 0,5 (682/2x8mēneši=2728 EUR). Veidosies līdzekļu ekonomija 10 160 EUR.</t>
  </si>
  <si>
    <t xml:space="preserve">Sakarā ar grāmatveža-uzskaitveža amata likvidāciju samazināsies izdevumi šī darbinieka aizvietošanai (nav izņemtas četras nedēļas atvaļinājuma, aizvietotāja alga 847 EUR x 30% x 1 = 254.10 EUR). </t>
  </si>
  <si>
    <t>Sakarā ar grāmatveža-uskaitveža amata likvidāciju un ar to, ka darbiniekam, kurš līdz 01.05.2019 pildīs šī amata pienākumus, bet no 01.05.2019 pildīs klienta apkalpošanas speciālista pienākumus, jo tas dosies dekretatvaļinājumā, tiks izmaksāts prēmija no klientu apkalpošanas speciālista amata algas likmes, veidosies līdzekļu ekonomija 929 EUR x 60%=557.40 EUR. Sakarā ar to, ka no 01.05.2019 tiks samazināta kravas automobiļa vadītāja slodze no 1,0 uz 0,5 veidosies ekonomija 682/2 x 60%=204.60 EUR</t>
  </si>
  <si>
    <t>Sakarā ar plānoto ieņēmumu samazinājumu izdevumi tiks veikti no pamatbudžeta. Sakarā ar kravas automobiļa vadītāja amata slodzes samazinājumu, viņa atvaļinājuma laikā pieņemtajam strādniekam algas likme būs 682/2=341 EUR, darba samaksas ekonomija 682 x 1.6 mēneši/2=545.60 EUR. 3385 EUR - 546 EUR = 2839 EUR.</t>
  </si>
  <si>
    <t>Sakarā ar plānoto ieņēmumu samazinājumu izdevumi tiks veikti no pamatbudžeta (no EKK 1150 darba devēja sociālais nodoklis 816 EUR). Sakarā ar amata slodžu maiņu un amata likvidāciju veidosies līdzekļu ekonomija ((10160 EUR + 254 EUR + 546 EUR+762 EUR) x 24.09%= 2823.83EUR). 2823.83 EUR - 816 EUR =2007.83 EUR</t>
  </si>
  <si>
    <t>Sakarā ar plānoto ieņēmumu samazinājumu izdevumi tiks veikti no pamatbudžeta</t>
  </si>
  <si>
    <t>Sakarā ar plānoto ieņēmumu samazinājumu izdevumi tiks veikti no pamatbudžeta. Izdevumi tiek samzināti par 1347 EUR sakarā ar to, ka netiks sūtīti rēķini par kapa vietu nomu.</t>
  </si>
  <si>
    <t>Pārmaksas, kura ir izveidojusies par kapa vietu nomu uz 01.01.2019, atgriešana personām. Pārmaksu kopsumma uz 01.01.2019 ir 1366.99 EUR.</t>
  </si>
  <si>
    <t>Sakarā ar kapu vietas nomas maksas atcelšanu PVN izdevumi samazināsies</t>
  </si>
  <si>
    <t>Saņemtā apdrošināšanas atlīdzība 1037.40 EUR tiks pārskaitīta Jūrmalas pilsētas domes budžetā</t>
  </si>
  <si>
    <t>Tāme Nr.06.1.7.</t>
  </si>
  <si>
    <t>Publisko teritoriju, ēku un mājokļu būvniecība, atjaunošana un uzlabošana</t>
  </si>
  <si>
    <t>.</t>
  </si>
  <si>
    <t>LV84PARX0002484572001</t>
  </si>
  <si>
    <t>Tāme Nr.08.1.11.</t>
  </si>
  <si>
    <t>08.230</t>
  </si>
  <si>
    <t>Kultūras centru un namu būvniecība, atjaunošana un uzlabošana</t>
  </si>
  <si>
    <r>
      <rPr>
        <b/>
        <sz val="9"/>
        <rFont val="Times New Roman"/>
        <family val="1"/>
        <charset val="186"/>
      </rPr>
      <t xml:space="preserve">4.pielikums </t>
    </r>
    <r>
      <rPr>
        <sz val="9"/>
        <rFont val="Times New Roman"/>
        <family val="1"/>
        <charset val="186"/>
      </rPr>
      <t>Jūrmalas pilsētas domes</t>
    </r>
  </si>
  <si>
    <t xml:space="preserve">2019.gada budžeta atšifrējums pa programmām </t>
  </si>
  <si>
    <t>Struktūrvienība</t>
  </si>
  <si>
    <t>Attīstības pārvaldes Infrastruktūras investīciju projektu nodaļas Būvniecības daļa</t>
  </si>
  <si>
    <t xml:space="preserve">Dubultu kultūras un izglītības centrs Strēlnieku prospektā 30, Jūrmalā </t>
  </si>
  <si>
    <t>2019.gada janvāra mēnesī tika samaksāta garantijas nauda saskaņā ar iesniegto apdrošināšanas polisi un  saskaņā ar 2018.gadā  būvdarbu maksājumos ieturēto garantijas naudu 5% apmērā no būvdarbu vērtības, līdz ar to 2019.gadā citi maksājumi nav plānoti un veidojas līdzekļu ekonomija.</t>
  </si>
  <si>
    <t xml:space="preserve">JPAP_P3.3._ R3.3.1._192 JPAP_P3.2_R3.2.4._173
JPKAP U5.5 P5.5.1. </t>
  </si>
  <si>
    <t>Jūrmalas pašvaldības, Lielupes radīto plūdu un krasta erozijas risku apdraudējumu novēršanas pasākumi Dubultos-Majoros-Dzintaros (SAM 5.1.1.)</t>
  </si>
  <si>
    <t>Līdzekļi nepieciešami saskaņā ar Iepirkuma procedūras iesūtīto piedāvājumu no SIA "HT-Konsaltings" ar Finanšu piedāvājuma summu 6800.00 EUR bez PVN, kas sastāda 8228.00EUR ar PVN, sastādot 2783.00EUR summas iztrūkumu ieplānotajos finansu līdzekļos. Lai varētu slēgt līgumu par atkārtotās ekspertīzes veikšanu būvprojekta "Lielupes radīto plūdu un krasta erozijas risku apdraudējumu novēršanas pasākumi Dzintaros un Majoros" nepieciešami papildus līdzekļi 2783.00EUR apmērā.</t>
  </si>
  <si>
    <t>JPAP_P1.6._R1.6.2._35 
JPŪRARP M.2, RV1.6.2_6</t>
  </si>
  <si>
    <t>Pilotprojekts "Ērts ceļš uz jūru"</t>
  </si>
  <si>
    <t>JPAP_P2.8_R.2.8.1._107</t>
  </si>
  <si>
    <t>JPAP_P2.9._ R2.9.1._115</t>
  </si>
  <si>
    <t>Atpūtu un sportu veicinošas infrastruktūras izveide, atjaunošana un labiekārtošana</t>
  </si>
  <si>
    <t>Pilsētas atpūtas parka un Jauniešu mājas izveide Kauguros (ITI SAM 3.3.1.)</t>
  </si>
  <si>
    <t xml:space="preserve">JPAP_P2.8._R2.8.1._103 JPAP_P3.7._R3.7.2._230 </t>
  </si>
  <si>
    <t>Daudzfunkcionāla dabas tūrisma centra jaunbūve un meža parka labiekārtojums Ķemeros (ITI SAM 5.6.2.)</t>
  </si>
  <si>
    <t>JPAP_R1.6.1._21
JPIERP_P.4.4_ A4.4.2
JPIERP_P.4.4_ A4.4.3
JPTARP_M1_U1.4._P1.4.1</t>
  </si>
  <si>
    <t>Jūrmalas teātra ēkas energoefektivitātes paaugstināšana (ITI SAM 4.2.2.)</t>
  </si>
  <si>
    <t>Veidojas līdzekļu ekonomija saskaņā ar plānotajiem līdzekļiem Teātra ēkas projektēšanas izmaksām. Plānotās izmaksas bija 38720.00Eur apmērā, bet saskaņā ar Iepirkuma procedūras rezultātiem tika noslēgts līgums par 35695.00EUR summas  apmērā, kas veido līdzekļu ietaupījumu 3025.00EUR.</t>
  </si>
  <si>
    <t xml:space="preserve">JPAP_P3.3._R3.3.1._192 JPAP_P2.6., R.2.6.2._89 JPIERP RV 4.3.1           JPKAP U5.1, P5.1.6. </t>
  </si>
  <si>
    <t>Teātra, koncertzāles un estrāžu būvniecība, atjaunošana un uzlabošana</t>
  </si>
  <si>
    <t>08.240</t>
  </si>
  <si>
    <t>Mellužu estrādes ēkas restaurācija un bāra ēkas pārbūve, teritorijas labiekārtojums (SAM 5.5.1.)</t>
  </si>
  <si>
    <t>JPAP_P3.3._R3.3.1._195 JPKAP U1.1, P5.1.1. JPTARP M1, U1.5._P1.5.3</t>
  </si>
  <si>
    <t>Pirmsskolas  izglītības iestāžu būvniecība, atjaunošana un uzlabošana</t>
  </si>
  <si>
    <t>09.100</t>
  </si>
  <si>
    <t>Avārijas darbi</t>
  </si>
  <si>
    <t xml:space="preserve">JPAP_P3.2._R3.2.2._155 </t>
  </si>
  <si>
    <t>Pirmsskolas izglītības iestādes ''Bitītes'' pārbūve</t>
  </si>
  <si>
    <t>JPAP_P3.2._R3.2.2._155 JPIAK R3.2.2.</t>
  </si>
  <si>
    <t>Infrastruktūras pilnveide pakalpojumu sniegšanai bērniem ar funkcionāliem traucējumiem (ITI SAM 9.3.1.)</t>
  </si>
  <si>
    <t>JPAP_P3.2., R3.2.2._155 JPIAK R3.2.2.</t>
  </si>
  <si>
    <t xml:space="preserve">Sākumskolu, pamatskolu, vidusskolu būvniecība, atjaunošana un uzlabošana </t>
  </si>
  <si>
    <t>JPAP_P3.2._R3.2.3._165 JPIAK R3.2.3.                VVPJP M2.3.2; U 1_1.1</t>
  </si>
  <si>
    <t>JPAP_P3.2._R3.2.3._165 JPIAK R3.2.3.          JPSAAAS M1, U 1.1.       VVPJP M2.3.2; U 1_1.1;1.5</t>
  </si>
  <si>
    <t>Jūrmalas Valsts ģimnāzijas ēkas Raiņa iela 55, Jūrmalā, pārbūve (ITI SAM 8.1.2.)</t>
  </si>
  <si>
    <t>JPAP_P3.2._R3.2.3._165 JPIAK R3.2.3.                 VVPJP M2.3.2; U 1_1.1</t>
  </si>
  <si>
    <t>Mežmalas vidusskola</t>
  </si>
  <si>
    <t>Pārējo sociālo iestāžu būvniecība, atjaunošana un uzlabošana</t>
  </si>
  <si>
    <t>10.700</t>
  </si>
  <si>
    <t xml:space="preserve">Jūrmalas pilsētas pašvaldības iestādes "Jūrmalas veselības veicināšanas un sociālo pakalpojumu centrs" ēku energoefektivitātes paaugstināšanas pasākumi un ēkas pārbūve </t>
  </si>
  <si>
    <t>JPAP_P2.5._R.3.5.1._223 JPAP_P2.6._R.2.6.2._89</t>
  </si>
  <si>
    <t xml:space="preserve">Administratīvās ēkas pārbūve sociālo funkciju nodrošināšanai, Talšu šosejā 31 k-25, Jūrmalā </t>
  </si>
  <si>
    <t xml:space="preserve">JPAP_P2.5._R.3.5.1._223 </t>
  </si>
  <si>
    <t>Infrastruktūras izveide bez vecāku gādības palikušu bērnu un jauniešu aprūpei ģimeniskā vidē (ITI SAM 9.3.1.)</t>
  </si>
  <si>
    <t xml:space="preserve"> JPAP_P3.5._R.3.5.1._216</t>
  </si>
  <si>
    <t>Infrastruktūras pilnveide sabiedrībā balstītu sociālo pakalpojumu sniegšanai personām ar garīga rakstura traucējumiem (ITI SAM 9.3.1.)</t>
  </si>
  <si>
    <t xml:space="preserve"> JPAP_P3.5._R.3.5.1._223</t>
  </si>
  <si>
    <t>Jaunu grupu dzīvokļu izveide sabiedrībā balstītu sociālo pakalpojumu sniegšanai personām ar garīga rakstura traucējumiem (ITI SAM 9.3.1.)</t>
  </si>
  <si>
    <t>JPAP_P3.5._R.3.5.1._223</t>
  </si>
  <si>
    <t>Jūrmalas pilsētas attīstības programma 2014.-2020.gadam (JPAP)</t>
  </si>
  <si>
    <t>Prioritātes:</t>
  </si>
  <si>
    <t>P1.6. Aktīvā un dabas tūrisma attīstība</t>
  </si>
  <si>
    <t>P2.5. Ūdensapgādes un notekūdeņu apsaimniekošanas sistēmu pilnveide</t>
  </si>
  <si>
    <t>P2.6. Energoapgādes un sakaru attīstība</t>
  </si>
  <si>
    <t>P2.8. Publiskās telpas labiekārtošana</t>
  </si>
  <si>
    <t>P2.9. Dzīvojamā fonda attīstība</t>
  </si>
  <si>
    <t>P3.1. Uz nākotni orientēta pilsētas pārvaldība, kas atbalsta pilsonisko iniciatīvu</t>
  </si>
  <si>
    <t>P3.2. Kvalitatīva un sociāli pieejama izglītība</t>
  </si>
  <si>
    <t>P3.3. Daudzveidīgas kultūras un sporta vide</t>
  </si>
  <si>
    <t>P3.5. Kvalitatīvs sociālais atbalsts</t>
  </si>
  <si>
    <t>P3.7. Atbalsts uzņēmējdarbības iniciatīvām un uzņēmēju sadarbības veicināšana</t>
  </si>
  <si>
    <t>Rīcības virzieni:</t>
  </si>
  <si>
    <t>R1.6.1.: Dabas tūrisma infrastruktūras attīstība</t>
  </si>
  <si>
    <t>R1.6.2.: Peldvietu infrastruktūras attīstība</t>
  </si>
  <si>
    <t>R2.6.2.: Racionālas un videi draudzīgas energoapgādes sistēmas attīstība</t>
  </si>
  <si>
    <t>R2.8.1.: Publiskās telpas pilnveide</t>
  </si>
  <si>
    <t>R2.9.1.: Pašvaldības dzīvojamā fonda attīstība</t>
  </si>
  <si>
    <t>R3.1.2.: Pašvaldības pārvaldes kapacitātes celšana</t>
  </si>
  <si>
    <t>R3.2.2.: Pirmsskolas izglītības pakalpojumi</t>
  </si>
  <si>
    <t>R3.2.3.: Vispārizglītojošo skolu izglītības pakalpojumi</t>
  </si>
  <si>
    <t>R3.2.4.: Profesionālās ievirzes un interešu izglītības pakalpojumi</t>
  </si>
  <si>
    <t>R3.3.1.: Pilsētas kultūras iestāžu un muzeju darbības pilnveide</t>
  </si>
  <si>
    <t>R3.5.1.: Sociālo pakalpojumu attīstība</t>
  </si>
  <si>
    <t>R3.7.2.: Vietējās uzņēmējdarbības atbalsta infrastruktūras attīstība</t>
  </si>
  <si>
    <t>Aktivitātes:</t>
  </si>
  <si>
    <t>Nr.17 Tūrisma pakalpojumu piedāvājuma dažādošana</t>
  </si>
  <si>
    <t>Nr.21 Daudzfunkcionāla, interaktīva dabas tūrisma objekta izveide Ķemeros</t>
  </si>
  <si>
    <t>Nr.30 Pašvaldības īpašumā esošo glābšanas staciju rekonstrukcija un būvniecība</t>
  </si>
  <si>
    <t xml:space="preserve">Nr.35 Krasta erozijas procesu aizkavēšanas pasākumi </t>
  </si>
  <si>
    <t>Nr.45 Ķemeru teritorijas un Ķemeru parka infrastruktūras atjaunošana un pilnveide</t>
  </si>
  <si>
    <t>Nr.62 Jūrmalas ielu un tiltu tīkla pilnveide</t>
  </si>
  <si>
    <t>Nr.80 Lielupes kuģošanas un ūdenstūrisma infrastruktūras un pakalpojumu attīstība</t>
  </si>
  <si>
    <t>Nr.89 Ilgtspējīga atjaunojamo energoresursu izmantošana, energoefektivitātes paaugstināšana un energopārvaldības sistēmas ieviešana un sertificēšana Jūrmalas pašvaldības teritorijā</t>
  </si>
  <si>
    <t>Nr.98 Parku, skvēru un kūrorta mazās infrastruktūras attīstība uzturēšana</t>
  </si>
  <si>
    <t xml:space="preserve">Nr.99 Publiskās telpas apsaimniekošana </t>
  </si>
  <si>
    <t>Nr.103 Pilsētas atpūtas parka un Jauniešu mājas izveide</t>
  </si>
  <si>
    <t>Nr.107 Vides pieejamības nodrošināšana cilvēkiem ar īpašām vajadzībām</t>
  </si>
  <si>
    <t xml:space="preserve">Nr.115 Jūrmalas pašvaldības dzīvojamā fonda attīstības plānošana un plānu realizācija </t>
  </si>
  <si>
    <t xml:space="preserve">Nr.131 Kvalitatīva pašvaldības pārvaldes kapacitātes nodrošināšana </t>
  </si>
  <si>
    <t>Nr.155 Pirmsskolas izglītības iestāžu mācību vides uzlabošana</t>
  </si>
  <si>
    <t>Nr.165 Vispārējās izglītības iestāžu mācību vides uzlabošana</t>
  </si>
  <si>
    <t>Nr.173 Profesionālās ievirzes un interešu izglītības iestāžu mācību vides uzlabošana</t>
  </si>
  <si>
    <t>Nr.185 Profesionālās ievirzes un interešu izglītības iestāžu mācību vides uzlabošana</t>
  </si>
  <si>
    <t>Nr.192 Jūrmalas kultūras iestāžu ēku remonts un būvniecība, teritoriju labiekārtošana un materiāltehniskais nodrošinājums</t>
  </si>
  <si>
    <t xml:space="preserve">Nr.195 Mellužu estrādes kompleksa restaurācija un pārbūve </t>
  </si>
  <si>
    <t xml:space="preserve">Nr.196  Ķemeru ūdenstorņa restaurācija un pārbūve </t>
  </si>
  <si>
    <t>Nr.200 Jūrmalas brīvdabas muzeja attīstība</t>
  </si>
  <si>
    <t>Nr.206 Publiskās sporta infrastruktūras attīstība</t>
  </si>
  <si>
    <t>Nr.216 Sociālā atbalsta infrastruktūras attīstība</t>
  </si>
  <si>
    <t>Nr.223 Kvalitatīva sociālās palīdzības nodrošināšana un sociālā atbalsta sniegšana</t>
  </si>
  <si>
    <t>Nr.230 Uzņēmējdarbības veicināšana</t>
  </si>
  <si>
    <t>Jūrmalas pilsētas ūdens resursu aizsardzības rīcības plāns 2016.-2020.gadam (JPŪRARP)</t>
  </si>
  <si>
    <t>Mērķis Nr.2 Veselīga jūras vides</t>
  </si>
  <si>
    <t>Rīcības virziens: RV1.6.2. Peldvietu infstruktūras attīstība</t>
  </si>
  <si>
    <t>Uzdevums Nr.6 Aizkavēt krasta erozijas procesu</t>
  </si>
  <si>
    <t>Jūrmalas pilsētas ilgtspējības enerģētikas rīcības programma 2013.-2020.gadam (JPIERP)</t>
  </si>
  <si>
    <t xml:space="preserve">Pasākums: 4.3.  Pasākumi ēku sektorā </t>
  </si>
  <si>
    <t>Aktivitāte: 4.3.1. Enerģijas patērīņa samazināšana pašvaldības un tās kapitālsabiedrību ēkās</t>
  </si>
  <si>
    <t xml:space="preserve">Pasākums 4.4.  Ielu apgaismojuma sistēmas modernizācija </t>
  </si>
  <si>
    <t xml:space="preserve">Aktivitāte: 4.4.2. Gaismekļu un luksoforu nomaiņa </t>
  </si>
  <si>
    <t xml:space="preserve">Aktivitāte: 4.4.3. Ielu apgaismojuma uzstādīšana pilsētā vēl neapgaismotajās ielās </t>
  </si>
  <si>
    <t>Jūrmalas pilsētas tūrisma attīstības rīcības plāns  2018.-2020.gadam (JPTARP)</t>
  </si>
  <si>
    <t>Mērķi:</t>
  </si>
  <si>
    <t>AM1: Atpūtas, rekreācijas un viesmīlības pakalpojumu pilnveidošana un kvalitātes uzlabošana</t>
  </si>
  <si>
    <t>Uzdevumi:</t>
  </si>
  <si>
    <t>1.4. Dabas tūrisma piedāvājuma attīstības veicināšana un popularizēšana</t>
  </si>
  <si>
    <t>Pasākumi:</t>
  </si>
  <si>
    <t xml:space="preserve">P 1.4.1. Daudzfunkcionāla interaktīva dabas tūrisma objekta izveide Ķemeros </t>
  </si>
  <si>
    <t>Jūrmalas pilsētas kultūrvides attīstības plāns 2017.–2020.gadam (JPKAP)</t>
  </si>
  <si>
    <t>RV5: Kultūras pieejamība Jūrmalā: ģeogrāfiski līdzsvarota kultūras infrastruktūras attīstība un kultūras pieejamības sekmēšana.</t>
  </si>
  <si>
    <t xml:space="preserve">Uzdevumi: </t>
  </si>
  <si>
    <t xml:space="preserve">U5.1. Attīstīt kultūras tūrismu Jūrmalā. </t>
  </si>
  <si>
    <t>P5.1.6. Jūrmalas teātra ēkas pārbūve un energoefektivitātes paaugstināšana Muižas ielā 7, Jūrmalā (ITI SAM 4.2.2.).</t>
  </si>
  <si>
    <t>Jūrmalas pilsētas izglītības attīstības koncepcija 2015.-2020.gadam (JPIAK)</t>
  </si>
  <si>
    <t>Veselības veicināšanas  plāns Jūrmalas pilsētai 2013.-2020.gadam (VVPJP)</t>
  </si>
  <si>
    <t>Mērķis</t>
  </si>
  <si>
    <t xml:space="preserve">2.3.2.:  Fizisko aktivitāšu veicināšana </t>
  </si>
  <si>
    <t xml:space="preserve">Uzdevums: 1. Sporta sistēmas, infrastruktūras attīstīšana un pakalpojumu piedāvājuma paplašināšana bērnu (skolēnu) fizisko aktivitāšu veicināšanas nolūkos   </t>
  </si>
  <si>
    <t>Aktivitāte: 1.1. Radīt iespējas bērniem pie izglītības iestādēm esošo sporta infrastruktūru izmantot ārpus mācību stundām</t>
  </si>
  <si>
    <t>Aktivitāte: 1.5. Nodrošināt bērniem nepieciešamo fizioterapeita pakalpojumu pieejamību bez samaksas, lai radītu iespēju nodarboties ar fiziskiem vingrinājumiem, gan individuāli, gan grupās, kuri sekmē bērnu veselības uzlabošanu, (stājas korekciju, skeleto muskulārās sistēmas stiprināšanu, u.c.) realizējot šos pasākumus, iesaistot vecākus, apmācot gan bērnus, gan vecākus, lai vingrinājumus varētu veikt ikdienā.</t>
  </si>
  <si>
    <t>Tāme Nr.09.29.2.</t>
  </si>
  <si>
    <t>Jūrmalas Sporta skola</t>
  </si>
  <si>
    <t>90009249367</t>
  </si>
  <si>
    <t>Nometņu iela 2B, Jūrmala</t>
  </si>
  <si>
    <t>Sporta skolas pasākumi</t>
  </si>
  <si>
    <t>LV96PARX0002484572076</t>
  </si>
  <si>
    <t>LV73PARX0002484577049</t>
  </si>
  <si>
    <t>Reklāmas sociālajos tīklos, medijos izglītojamo piesaistei.</t>
  </si>
  <si>
    <t xml:space="preserve">Aleksandrs Brīļs- B license.- 500eur, Aleksejs Dmitrijevs- B license. -500eur, </t>
  </si>
  <si>
    <t>Sporta zāles īre ziemas periodam17 stundas nedēļā X 17 nedēļa 20.00eur/h 5780 EUR Futbola halles īre 4 stundas nedēļā X 13 nedēļa cena 60eur/h 3120 EUR</t>
  </si>
  <si>
    <t>Izbraukumi uz Latvijas 2. līga 7 izbraukumi * 100km * 1.43 = 1000 EUR</t>
  </si>
  <si>
    <t>Latvijas komercturnīri -5 komandas- turnīrs katrai*100eur 500 EUR</t>
  </si>
  <si>
    <t>Futbola dienas pasākuma organizēšana 1200 EUR, baneris 200 EUR</t>
  </si>
  <si>
    <t xml:space="preserve">282 izglītojamie īsā un garā treniņu forma ar aptruku 25200 EUR. 282 izglītojamie divi spēļu formu komplekti ar apdruku 14 100. </t>
  </si>
  <si>
    <t>5 izbraukumi*15audzēkņi*2dienas*7 =1050 EUR</t>
  </si>
  <si>
    <t>Bumbas – 3. izmērs 45 gab Bumbas – 4. Izmērs 60gab Bumbas – 5. Izmērs 45gab Pildbumbas – 10gab. Sporta gumijas – 60gab Sporta vestes (uzmetnes) – 100 gab bērnu izm. 4 gab – mazie vārti 4 gab – lielie vārti,Sporta rolli, fitness paklāji, mazie, lielie konusi, maketes, manekens standartsituāciju izspēlei.</t>
  </si>
  <si>
    <r>
      <rPr>
        <b/>
        <sz val="9"/>
        <rFont val="Times New Roman"/>
        <family val="1"/>
        <charset val="186"/>
      </rPr>
      <t>28.pielikums</t>
    </r>
    <r>
      <rPr>
        <sz val="9"/>
        <rFont val="Times New Roman"/>
        <family val="1"/>
        <charset val="186"/>
      </rPr>
      <t xml:space="preserve"> Jūrmalas pilsētas domes</t>
    </r>
  </si>
  <si>
    <t>Budžeta finansēta institūcija: Jūrmalas Sporta skola</t>
  </si>
  <si>
    <t>Reģistrācijas Nr.: 90009249367</t>
  </si>
  <si>
    <r>
      <t xml:space="preserve">Struktūrvienība: </t>
    </r>
    <r>
      <rPr>
        <b/>
        <i/>
        <sz val="12"/>
        <rFont val="Times New Roman"/>
        <family val="1"/>
        <charset val="186"/>
      </rPr>
      <t>Jūrmalas Sporta skola</t>
    </r>
  </si>
  <si>
    <t>Programma: Sporta skolas pasākumi</t>
  </si>
  <si>
    <r>
      <t xml:space="preserve">Funkcionālās klasifikācijas kods: </t>
    </r>
    <r>
      <rPr>
        <b/>
        <sz val="9"/>
        <rFont val="Times New Roman"/>
        <family val="1"/>
        <charset val="186"/>
      </rPr>
      <t>09.510</t>
    </r>
  </si>
  <si>
    <t>pamatbudžets</t>
  </si>
  <si>
    <t>maksas pakalpojumi</t>
  </si>
  <si>
    <t>KOPĀ:</t>
  </si>
  <si>
    <t>Basketbols</t>
  </si>
  <si>
    <t>Dalība čempionātos</t>
  </si>
  <si>
    <t>1.1.1.</t>
  </si>
  <si>
    <t>Dalība LJBL</t>
  </si>
  <si>
    <t>JPAP_R3.2.4._174  JPSAAS_3_3.3.</t>
  </si>
  <si>
    <t>1.1.2.</t>
  </si>
  <si>
    <t>Atklātais turnīrs "Fēnikss kauss"</t>
  </si>
  <si>
    <t>JPAP_R3.2.4._170</t>
  </si>
  <si>
    <t>Basketbola programmas īstenošanas nodrošināšana</t>
  </si>
  <si>
    <t>JPAP_R3.2.4._173</t>
  </si>
  <si>
    <t>1.3.</t>
  </si>
  <si>
    <t>Nometnes</t>
  </si>
  <si>
    <t>1.3.1.</t>
  </si>
  <si>
    <t>Dienas nometnes</t>
  </si>
  <si>
    <t>JPAP_R3.2.4._184 JPSAAS_3_3.3.</t>
  </si>
  <si>
    <t>1.3.2.</t>
  </si>
  <si>
    <t>Izbraukuma nometnes</t>
  </si>
  <si>
    <t>Burāšana</t>
  </si>
  <si>
    <t>2.1.</t>
  </si>
  <si>
    <t>Dalība sacensībās</t>
  </si>
  <si>
    <t>2.1.1.</t>
  </si>
  <si>
    <t>Dalība Latvijas čempionātos</t>
  </si>
  <si>
    <t>2.1.2.</t>
  </si>
  <si>
    <t>40. Starptautiskā Spinaker regate, Tallina</t>
  </si>
  <si>
    <t>Burāšanas programmas īstenošanas nodrošināšana</t>
  </si>
  <si>
    <t>JPAP_R3.2.4._173  JPSAAS_1_1.3.</t>
  </si>
  <si>
    <t>Jūrmalas Sporta skolas bilancē esošās motorlaivas un piekābes (laivu pārvadāšanai un sacensībām) izmantošanas izmaksas</t>
  </si>
  <si>
    <t xml:space="preserve">Daiļslidošana </t>
  </si>
  <si>
    <t>Daiļslidošanas programmas īstenošanas nodrošināšana</t>
  </si>
  <si>
    <t>Dienas nometne</t>
  </si>
  <si>
    <t>Džudo</t>
  </si>
  <si>
    <t>Dalība Latvijas čempionātos un sacensībās</t>
  </si>
  <si>
    <t>Džudo programmas īstenošanas nodrošināšana</t>
  </si>
  <si>
    <t>Futbols</t>
  </si>
  <si>
    <t>Sporta zāles īre ziemas periodam17 stundas nedēļā X 17 nedēļas 20.00eur/h 5780 EUR Futbola halles īre 4 stundas nedēļā X 13 nedēļas cena 60eur/h 3120 EUR</t>
  </si>
  <si>
    <t>Futbola programmas īstenošanas nodrošināšana</t>
  </si>
  <si>
    <t>5.3.</t>
  </si>
  <si>
    <t>5.3.1.</t>
  </si>
  <si>
    <t xml:space="preserve">Dienas nometnes </t>
  </si>
  <si>
    <t>5.3.2.</t>
  </si>
  <si>
    <t xml:space="preserve">Handbols </t>
  </si>
  <si>
    <t>Handbola programmas īstenošanas nodrošināšana</t>
  </si>
  <si>
    <t>6.3.</t>
  </si>
  <si>
    <t>6.3.1.</t>
  </si>
  <si>
    <t xml:space="preserve">Hokejs  </t>
  </si>
  <si>
    <t>Hokeja programmas īstenošanas nodrošināšana</t>
  </si>
  <si>
    <t>7.3.</t>
  </si>
  <si>
    <t>7.3.1.</t>
  </si>
  <si>
    <t>7.3.2.</t>
  </si>
  <si>
    <t>Mākslas vingrošana</t>
  </si>
  <si>
    <t>Mākslas vingrošanas programmas īstenošanas nodrošināšana</t>
  </si>
  <si>
    <t>8.3.</t>
  </si>
  <si>
    <t>8.3.1.</t>
  </si>
  <si>
    <t>8.3.2.</t>
  </si>
  <si>
    <t xml:space="preserve">Peldēšana </t>
  </si>
  <si>
    <t>Peldēšanas programmas īstenošanas nodrošināšana</t>
  </si>
  <si>
    <t>9.3.</t>
  </si>
  <si>
    <t>9.3.1.</t>
  </si>
  <si>
    <t>Izbraukuma nometne, Elektiņai, Lietuva</t>
  </si>
  <si>
    <t>JPAP_R3.2.4._170  JPAP_R3.2.4._184 JPSAAS_3_3.3.</t>
  </si>
  <si>
    <t>9.3.2.</t>
  </si>
  <si>
    <t>Dienas nometne, Jūnijs</t>
  </si>
  <si>
    <t>9.3.3.</t>
  </si>
  <si>
    <t>Dienas nometne, Augusts</t>
  </si>
  <si>
    <t>9.3.4.</t>
  </si>
  <si>
    <t>Izbraukuma nometne, Baltkrievija</t>
  </si>
  <si>
    <t xml:space="preserve">Regbijs </t>
  </si>
  <si>
    <t>Regbijas programmas īstenošanas nodrošināšana</t>
  </si>
  <si>
    <t>10.3.</t>
  </si>
  <si>
    <t>10.3.1.</t>
  </si>
  <si>
    <t>Vieglatlētika</t>
  </si>
  <si>
    <t>Vieglatlētikas programmas īstenošanas nodrošināšana</t>
  </si>
  <si>
    <t>11.3.</t>
  </si>
  <si>
    <t>11.3.1.</t>
  </si>
  <si>
    <t>11.3.2.</t>
  </si>
  <si>
    <t>11.3.3.</t>
  </si>
  <si>
    <t>Izbraukuma nometne, Spānija</t>
  </si>
  <si>
    <t>JPAP_R3.2.4._170 JPSAAS_3_3.3.</t>
  </si>
  <si>
    <t xml:space="preserve">Volejbols </t>
  </si>
  <si>
    <t>Volejbola programmas īstenošanas nodrošināšana</t>
  </si>
  <si>
    <t>12.3.</t>
  </si>
  <si>
    <t>12.3.1.</t>
  </si>
  <si>
    <t xml:space="preserve">Līdzfinansējums sportistei A.Baikovai (arī viņas trenerei) </t>
  </si>
  <si>
    <t>JPAP_R3.2.4._170 JPSAAS_3_3.5.</t>
  </si>
  <si>
    <t>Atbalsts Milanai Filatovai un trenerei Olgai Timofejevai</t>
  </si>
  <si>
    <t>* Informatīvi -Attīstības plānošanas dokumenta nosaukums un rīcības virzienu atšifrējums.</t>
  </si>
  <si>
    <t xml:space="preserve">JPAP - Jūrmalas pilsētas attīstības programma 2014.-2020.gadam </t>
  </si>
  <si>
    <t>prioritāte P3.2. "Kvalitatīva un sociāli pieejama izglītība"</t>
  </si>
  <si>
    <t>rīcības virziens R3.2.4. "Profesionālās ievirzes un interešu izglītības pakalpojumi"</t>
  </si>
  <si>
    <t>aktivitāte Nr.170 "Starptautiskās sadarbības attīstība"</t>
  </si>
  <si>
    <t>aktivitāte Nr.173 "Profesionālās ievirzes un interešu izglītības iestāžu mācību vides uzlabošana"</t>
  </si>
  <si>
    <t>aktivitāte Nr.174 "Jūrmalas skolu un valsts mēroga sacensību rīkošana izglītojamajiem"</t>
  </si>
  <si>
    <t>aktivitāte Nr.184 "Brīvā laika pavadīšanas iespējas pilsētā, izmantojot esošās un radot jaunas"</t>
  </si>
  <si>
    <t>JPSAAS - Jūrmalas pilsētas sporta un aktīvās atpūtas attīstības stratēģija 2008.-2020.gadam</t>
  </si>
  <si>
    <t>1.mērķis "Sporta un aktīvās atpūtas infrastruktūras pilnveide un pieejamības veicināšana"</t>
  </si>
  <si>
    <t>1.1.uzdevums "Sporta bāžu attīstība esošiem un jauniem sporta veidiem, sporta infrastruktūras pilnveide izglītības iestādēs, t.sk., pielāgojot to personām ar kustību traucējumiem"</t>
  </si>
  <si>
    <t>1.3.uzdevums "Pasākumu veikšana drošības uzlabošanai sporta veidiem uz ūdens Jūrmalas pilsētas teritorijā esošajās ūdenskrātuvēs"</t>
  </si>
  <si>
    <t>3.mērķis "3. Sadarbības veicināšana starp sporta un aktīvās atpūtas nodrošināšanā iesaistītajām institūcijām"</t>
  </si>
  <si>
    <t>3.3. uzdevums "Pašvaldību, sporta klubu un uzņēmēju sadarbības sekmēšana sporta un aktīvās atpūtas infrastruktūras attīstībā un sporta sacensību finansēšanā"</t>
  </si>
  <si>
    <t>3.5.apakšuzdevums “Sportistu sasniegumu sekmēšana (stipendiju nodrošināšana).</t>
  </si>
  <si>
    <t>Publisku teritoriju, ēku un mājokļu būvniecība, atjaunošana un uzlabošana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</si>
</sst>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33" x14ac:knownFonts="1">
    <font>
      <sz val="11"/>
      <color theme="1"/>
      <name val="Calibri"/>
      <family val="2"/>
      <charset val="186"/>
      <scheme val="minor"/>
    </font>
    <font>
      <sz val="10"/>
      <name val="Arial"/>
      <family val="2"/>
      <charset val="186"/>
    </font>
    <font>
      <sz val="9"/>
      <name val="Times New Roman"/>
      <family val="1"/>
      <charset val="186"/>
    </font>
    <font>
      <b/>
      <sz val="9"/>
      <name val="Times New Roman"/>
      <family val="1"/>
      <charset val="186"/>
    </font>
    <font>
      <b/>
      <u/>
      <sz val="12"/>
      <name val="Times New Roman"/>
      <family val="1"/>
      <charset val="186"/>
    </font>
    <font>
      <sz val="10"/>
      <name val="Times New Roman"/>
      <family val="1"/>
      <charset val="186"/>
    </font>
    <font>
      <i/>
      <sz val="9"/>
      <name val="Times New Roman"/>
      <family val="1"/>
      <charset val="186"/>
    </font>
    <font>
      <sz val="6"/>
      <name val="Times New Roman"/>
      <family val="1"/>
      <charset val="186"/>
    </font>
    <font>
      <b/>
      <sz val="9"/>
      <color rgb="FF00B050"/>
      <name val="Times New Roman"/>
      <family val="1"/>
      <charset val="186"/>
    </font>
    <font>
      <sz val="9"/>
      <color rgb="FF00B050"/>
      <name val="Times New Roman"/>
      <family val="1"/>
      <charset val="186"/>
    </font>
    <font>
      <sz val="9"/>
      <color rgb="FFFF0000"/>
      <name val="Times New Roman"/>
      <family val="1"/>
      <charset val="186"/>
    </font>
    <font>
      <sz val="9"/>
      <color theme="9"/>
      <name val="Times New Roman"/>
      <family val="1"/>
      <charset val="186"/>
    </font>
    <font>
      <b/>
      <sz val="18"/>
      <name val="Times New Roman"/>
      <family val="1"/>
      <charset val="186"/>
    </font>
    <font>
      <sz val="8"/>
      <name val="Times New Roman"/>
      <family val="1"/>
      <charset val="186"/>
    </font>
    <font>
      <b/>
      <sz val="12"/>
      <name val="Times New Roman"/>
      <family val="1"/>
      <charset val="186"/>
    </font>
    <font>
      <i/>
      <sz val="12"/>
      <name val="Times New Roman"/>
      <family val="1"/>
      <charset val="186"/>
    </font>
    <font>
      <sz val="12"/>
      <name val="Times New Roman"/>
      <family val="1"/>
      <charset val="186"/>
    </font>
    <font>
      <b/>
      <i/>
      <sz val="12"/>
      <name val="Times New Roman"/>
      <family val="1"/>
      <charset val="186"/>
    </font>
    <font>
      <sz val="12"/>
      <color rgb="FFFF0000"/>
      <name val="Times New Roman"/>
      <family val="1"/>
      <charset val="186"/>
    </font>
    <font>
      <b/>
      <sz val="12"/>
      <color theme="1"/>
      <name val="Times New Roman"/>
      <family val="1"/>
      <charset val="186"/>
    </font>
    <font>
      <sz val="12"/>
      <name val="Arial"/>
      <family val="2"/>
      <charset val="186"/>
    </font>
    <font>
      <b/>
      <sz val="9"/>
      <color indexed="81"/>
      <name val="Tahoma"/>
      <family val="2"/>
      <charset val="186"/>
    </font>
    <font>
      <sz val="9"/>
      <color indexed="81"/>
      <name val="Tahoma"/>
      <family val="2"/>
      <charset val="186"/>
    </font>
    <font>
      <sz val="11"/>
      <color theme="1"/>
      <name val="Calibri"/>
      <family val="2"/>
      <charset val="186"/>
      <scheme val="minor"/>
    </font>
    <font>
      <sz val="9"/>
      <color theme="1"/>
      <name val="Times New Roman"/>
      <family val="1"/>
      <charset val="186"/>
    </font>
    <font>
      <sz val="9"/>
      <name val="Arial"/>
      <family val="2"/>
      <charset val="186"/>
    </font>
    <font>
      <b/>
      <sz val="9"/>
      <color rgb="FF000000"/>
      <name val="Times New Roman"/>
      <family val="1"/>
      <charset val="186"/>
    </font>
    <font>
      <sz val="9"/>
      <color rgb="FF000000"/>
      <name val="Times New Roman"/>
      <family val="1"/>
      <charset val="186"/>
    </font>
    <font>
      <sz val="8"/>
      <color theme="1"/>
      <name val="Times New Roman"/>
      <family val="2"/>
      <charset val="186"/>
    </font>
    <font>
      <i/>
      <sz val="8"/>
      <name val="Times New Roman"/>
      <family val="1"/>
      <charset val="186"/>
    </font>
    <font>
      <u/>
      <sz val="9"/>
      <name val="Times New Roman"/>
      <family val="1"/>
      <charset val="186"/>
    </font>
    <font>
      <sz val="7"/>
      <name val="Times New Roman"/>
      <family val="1"/>
      <charset val="186"/>
    </font>
    <font>
      <b/>
      <sz val="9"/>
      <color theme="1"/>
      <name val="Times New Roman"/>
      <family val="1"/>
      <charset val="186"/>
    </font>
  </fonts>
  <fills count="13">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FFFF00"/>
        <bgColor indexed="64"/>
      </patternFill>
    </fill>
    <fill>
      <patternFill patternType="solid">
        <fgColor indexed="13"/>
        <bgColor indexed="64"/>
      </patternFill>
    </fill>
    <fill>
      <patternFill patternType="solid">
        <fgColor theme="0"/>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4" tint="0.59999389629810485"/>
        <bgColor indexed="64"/>
      </patternFill>
    </fill>
  </fills>
  <borders count="13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right style="thin">
        <color indexed="64"/>
      </right>
      <top/>
      <bottom/>
      <diagonal/>
    </border>
    <border>
      <left style="thin">
        <color indexed="64"/>
      </left>
      <right style="thin">
        <color indexed="64"/>
      </right>
      <top/>
      <bottom style="double">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right style="hair">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bottom style="hair">
        <color indexed="64"/>
      </bottom>
      <diagonal/>
    </border>
    <border>
      <left style="thin">
        <color indexed="64"/>
      </left>
      <right style="hair">
        <color indexed="64"/>
      </right>
      <top style="double">
        <color indexed="64"/>
      </top>
      <bottom style="double">
        <color indexed="64"/>
      </bottom>
      <diagonal/>
    </border>
    <border>
      <left style="hair">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bottom/>
      <diagonal/>
    </border>
    <border>
      <left style="thin">
        <color indexed="64"/>
      </left>
      <right/>
      <top style="hair">
        <color indexed="64"/>
      </top>
      <bottom/>
      <diagonal/>
    </border>
    <border>
      <left/>
      <right style="medium">
        <color indexed="64"/>
      </right>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medium">
        <color indexed="64"/>
      </top>
      <bottom style="hair">
        <color indexed="64"/>
      </bottom>
      <diagonal/>
    </border>
    <border>
      <left/>
      <right style="thin">
        <color indexed="64"/>
      </right>
      <top/>
      <bottom style="medium">
        <color auto="1"/>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auto="1"/>
      </bottom>
      <diagonal/>
    </border>
    <border>
      <left/>
      <right/>
      <top style="medium">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medium">
        <color indexed="64"/>
      </bottom>
      <diagonal/>
    </border>
    <border>
      <left style="hair">
        <color indexed="64"/>
      </left>
      <right/>
      <top style="hair">
        <color indexed="64"/>
      </top>
      <bottom/>
      <diagonal/>
    </border>
    <border>
      <left/>
      <right style="hair">
        <color indexed="64"/>
      </right>
      <top style="hair">
        <color indexed="64"/>
      </top>
      <bottom/>
      <diagonal/>
    </border>
    <border>
      <left/>
      <right/>
      <top style="hair">
        <color indexed="64"/>
      </top>
      <bottom/>
      <diagonal/>
    </border>
    <border>
      <left/>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dotted">
        <color indexed="64"/>
      </right>
      <top style="hair">
        <color indexed="64"/>
      </top>
      <bottom/>
      <diagonal/>
    </border>
    <border>
      <left style="hair">
        <color indexed="64"/>
      </left>
      <right style="dotted">
        <color indexed="64"/>
      </right>
      <top/>
      <bottom/>
      <diagonal/>
    </border>
    <border>
      <left style="thin">
        <color indexed="64"/>
      </left>
      <right style="hair">
        <color indexed="64"/>
      </right>
      <top style="thin">
        <color indexed="64"/>
      </top>
      <bottom style="dotted">
        <color indexed="64"/>
      </bottom>
      <diagonal/>
    </border>
    <border>
      <left style="hair">
        <color indexed="64"/>
      </left>
      <right style="hair">
        <color indexed="64"/>
      </right>
      <top style="thin">
        <color indexed="64"/>
      </top>
      <bottom style="dotted">
        <color indexed="64"/>
      </bottom>
      <diagonal/>
    </border>
    <border>
      <left/>
      <right/>
      <top style="dotted">
        <color indexed="64"/>
      </top>
      <bottom/>
      <diagonal/>
    </border>
  </borders>
  <cellStyleXfs count="5">
    <xf numFmtId="0" fontId="0" fillId="0" borderId="0"/>
    <xf numFmtId="0" fontId="1" fillId="0" borderId="0"/>
    <xf numFmtId="0" fontId="1" fillId="0" borderId="0"/>
    <xf numFmtId="0" fontId="23" fillId="0" borderId="0"/>
    <xf numFmtId="0" fontId="28" fillId="0" borderId="0"/>
  </cellStyleXfs>
  <cellXfs count="1170">
    <xf numFmtId="0" fontId="0" fillId="0" borderId="0" xfId="0"/>
    <xf numFmtId="0" fontId="2" fillId="2" borderId="0" xfId="1" applyFont="1" applyFill="1" applyAlignment="1">
      <alignment vertical="center"/>
    </xf>
    <xf numFmtId="0" fontId="2" fillId="2" borderId="0" xfId="1" applyFont="1" applyFill="1" applyAlignment="1" applyProtection="1">
      <alignment vertical="center"/>
      <protection locked="0"/>
    </xf>
    <xf numFmtId="0" fontId="3" fillId="2" borderId="0" xfId="1" applyFont="1" applyFill="1" applyAlignment="1" applyProtection="1">
      <alignment horizontal="right" vertical="center"/>
      <protection locked="0"/>
    </xf>
    <xf numFmtId="0" fontId="2" fillId="0" borderId="0" xfId="1" applyFont="1" applyAlignment="1">
      <alignment vertical="center"/>
    </xf>
    <xf numFmtId="49" fontId="5" fillId="2" borderId="4" xfId="1" applyNumberFormat="1" applyFont="1" applyFill="1" applyBorder="1" applyAlignment="1">
      <alignment vertical="center"/>
    </xf>
    <xf numFmtId="49" fontId="3" fillId="2" borderId="0" xfId="1" applyNumberFormat="1" applyFont="1" applyFill="1" applyAlignment="1">
      <alignment vertical="center"/>
    </xf>
    <xf numFmtId="49" fontId="2" fillId="2" borderId="4" xfId="1" applyNumberFormat="1" applyFont="1" applyFill="1" applyBorder="1" applyAlignment="1">
      <alignment vertical="center"/>
    </xf>
    <xf numFmtId="49" fontId="2" fillId="2" borderId="0" xfId="1" applyNumberFormat="1" applyFont="1" applyFill="1" applyAlignment="1">
      <alignment vertical="center"/>
    </xf>
    <xf numFmtId="49" fontId="6" fillId="2" borderId="4" xfId="1" applyNumberFormat="1" applyFont="1" applyFill="1" applyBorder="1" applyAlignment="1">
      <alignment vertical="center"/>
    </xf>
    <xf numFmtId="49" fontId="2" fillId="2" borderId="7" xfId="1" applyNumberFormat="1" applyFont="1" applyFill="1" applyBorder="1" applyAlignment="1">
      <alignment vertical="center"/>
    </xf>
    <xf numFmtId="49" fontId="2" fillId="2" borderId="8" xfId="1" applyNumberFormat="1" applyFont="1" applyFill="1" applyBorder="1" applyAlignment="1">
      <alignment vertical="center"/>
    </xf>
    <xf numFmtId="49" fontId="2" fillId="0" borderId="0" xfId="1" applyNumberFormat="1" applyFont="1" applyAlignment="1">
      <alignment horizontal="center" vertical="center" wrapText="1"/>
    </xf>
    <xf numFmtId="0" fontId="2" fillId="0" borderId="0" xfId="1" applyFont="1" applyAlignment="1">
      <alignment horizontal="center" vertical="center" textRotation="90"/>
    </xf>
    <xf numFmtId="1" fontId="7" fillId="0" borderId="27" xfId="1" applyNumberFormat="1" applyFont="1" applyBorder="1" applyAlignment="1">
      <alignment horizontal="center" vertical="center"/>
    </xf>
    <xf numFmtId="1" fontId="7" fillId="0" borderId="28" xfId="1" applyNumberFormat="1" applyFont="1" applyBorder="1" applyAlignment="1">
      <alignment horizontal="center" vertical="center"/>
    </xf>
    <xf numFmtId="1" fontId="7" fillId="0" borderId="29" xfId="1" applyNumberFormat="1" applyFont="1" applyBorder="1" applyAlignment="1">
      <alignment horizontal="center" vertical="center"/>
    </xf>
    <xf numFmtId="1" fontId="7" fillId="0" borderId="30" xfId="1" applyNumberFormat="1" applyFont="1" applyBorder="1" applyAlignment="1">
      <alignment horizontal="center" vertical="center"/>
    </xf>
    <xf numFmtId="1" fontId="7" fillId="0" borderId="31" xfId="1" applyNumberFormat="1" applyFont="1" applyBorder="1" applyAlignment="1">
      <alignment horizontal="center" vertical="center"/>
    </xf>
    <xf numFmtId="1" fontId="7" fillId="0" borderId="32" xfId="1" applyNumberFormat="1" applyFont="1" applyBorder="1" applyAlignment="1">
      <alignment horizontal="center" vertical="center"/>
    </xf>
    <xf numFmtId="1" fontId="7" fillId="0" borderId="33" xfId="1" applyNumberFormat="1" applyFont="1" applyBorder="1" applyAlignment="1">
      <alignment horizontal="center" vertical="center"/>
    </xf>
    <xf numFmtId="1" fontId="7" fillId="0" borderId="34" xfId="1" applyNumberFormat="1" applyFont="1" applyBorder="1" applyAlignment="1">
      <alignment horizontal="center" vertical="center"/>
    </xf>
    <xf numFmtId="0" fontId="3" fillId="0" borderId="15" xfId="1" applyFont="1" applyBorder="1" applyAlignment="1">
      <alignment vertical="center" wrapText="1"/>
    </xf>
    <xf numFmtId="0" fontId="3" fillId="0" borderId="15" xfId="1" applyFont="1" applyBorder="1" applyAlignment="1">
      <alignment horizontal="left" vertical="center" wrapText="1"/>
    </xf>
    <xf numFmtId="0" fontId="3" fillId="0" borderId="15" xfId="1" applyFont="1" applyBorder="1" applyAlignment="1">
      <alignment vertical="center"/>
    </xf>
    <xf numFmtId="0" fontId="3" fillId="0" borderId="17" xfId="1" applyFont="1" applyBorder="1" applyAlignment="1" applyProtection="1">
      <alignment vertical="center"/>
      <protection locked="0"/>
    </xf>
    <xf numFmtId="0" fontId="3" fillId="0" borderId="18" xfId="1" applyFont="1" applyBorder="1" applyAlignment="1" applyProtection="1">
      <alignment vertical="center"/>
      <protection locked="0"/>
    </xf>
    <xf numFmtId="0" fontId="3" fillId="0" borderId="19" xfId="1" applyFont="1" applyBorder="1" applyAlignment="1" applyProtection="1">
      <alignment vertical="center"/>
      <protection locked="0"/>
    </xf>
    <xf numFmtId="0" fontId="3" fillId="0" borderId="0" xfId="1" applyFont="1" applyAlignment="1">
      <alignment vertical="center"/>
    </xf>
    <xf numFmtId="0" fontId="3" fillId="0" borderId="35" xfId="1" applyFont="1" applyBorder="1" applyAlignment="1">
      <alignment vertical="center" wrapText="1"/>
    </xf>
    <xf numFmtId="0" fontId="3" fillId="0" borderId="35" xfId="1" applyFont="1" applyBorder="1" applyAlignment="1">
      <alignment horizontal="left" vertical="center" wrapText="1"/>
    </xf>
    <xf numFmtId="3" fontId="3" fillId="0" borderId="35" xfId="1" applyNumberFormat="1" applyFont="1" applyBorder="1" applyAlignment="1">
      <alignment horizontal="right" vertical="center"/>
    </xf>
    <xf numFmtId="3" fontId="3" fillId="0" borderId="36" xfId="1" applyNumberFormat="1" applyFont="1" applyBorder="1" applyAlignment="1">
      <alignment horizontal="right" vertical="center"/>
    </xf>
    <xf numFmtId="3" fontId="3" fillId="0" borderId="37" xfId="1" applyNumberFormat="1" applyFont="1" applyBorder="1" applyAlignment="1">
      <alignment horizontal="right" vertical="center"/>
    </xf>
    <xf numFmtId="3" fontId="3" fillId="0" borderId="38" xfId="1" applyNumberFormat="1" applyFont="1" applyBorder="1" applyAlignment="1">
      <alignment horizontal="right" vertical="center"/>
    </xf>
    <xf numFmtId="3" fontId="3" fillId="0" borderId="38" xfId="1" applyNumberFormat="1" applyFont="1" applyBorder="1" applyAlignment="1" applyProtection="1">
      <alignment horizontal="left" vertical="center" wrapText="1"/>
      <protection locked="0"/>
    </xf>
    <xf numFmtId="0" fontId="2" fillId="0" borderId="27" xfId="1" applyFont="1" applyBorder="1" applyAlignment="1">
      <alignment vertical="center" wrapText="1"/>
    </xf>
    <xf numFmtId="0" fontId="2" fillId="0" borderId="27" xfId="1" applyFont="1" applyBorder="1" applyAlignment="1">
      <alignment horizontal="left" vertical="center" wrapText="1"/>
    </xf>
    <xf numFmtId="3" fontId="2" fillId="0" borderId="27" xfId="1" applyNumberFormat="1" applyFont="1" applyBorder="1" applyAlignment="1">
      <alignment horizontal="right" vertical="center"/>
    </xf>
    <xf numFmtId="3" fontId="2" fillId="0" borderId="29" xfId="1" applyNumberFormat="1" applyFont="1" applyBorder="1" applyAlignment="1">
      <alignment horizontal="right" vertical="center"/>
    </xf>
    <xf numFmtId="3" fontId="2" fillId="0" borderId="30" xfId="1" applyNumberFormat="1" applyFont="1" applyBorder="1" applyAlignment="1">
      <alignment horizontal="right" vertical="center"/>
    </xf>
    <xf numFmtId="3" fontId="2" fillId="0" borderId="31" xfId="1" applyNumberFormat="1" applyFont="1" applyBorder="1" applyAlignment="1">
      <alignment horizontal="right" vertical="center"/>
    </xf>
    <xf numFmtId="3" fontId="2" fillId="0" borderId="31" xfId="1" applyNumberFormat="1" applyFont="1" applyBorder="1" applyAlignment="1" applyProtection="1">
      <alignment horizontal="left" vertical="center" wrapText="1"/>
      <protection locked="0"/>
    </xf>
    <xf numFmtId="0" fontId="2" fillId="0" borderId="15" xfId="1" applyFont="1" applyBorder="1" applyAlignment="1">
      <alignment vertical="center" wrapText="1"/>
    </xf>
    <xf numFmtId="0" fontId="2" fillId="0" borderId="15" xfId="1" applyFont="1" applyBorder="1" applyAlignment="1">
      <alignment horizontal="right" vertical="center" wrapText="1"/>
    </xf>
    <xf numFmtId="3" fontId="2" fillId="0" borderId="15" xfId="1" applyNumberFormat="1" applyFont="1" applyBorder="1" applyAlignment="1">
      <alignment horizontal="right" vertical="center"/>
    </xf>
    <xf numFmtId="3" fontId="2" fillId="0" borderId="17" xfId="1" applyNumberFormat="1" applyFont="1" applyBorder="1" applyAlignment="1" applyProtection="1">
      <alignment horizontal="right" vertical="center"/>
      <protection locked="0"/>
    </xf>
    <xf numFmtId="3" fontId="2" fillId="0" borderId="18" xfId="1" applyNumberFormat="1" applyFont="1" applyBorder="1" applyAlignment="1" applyProtection="1">
      <alignment horizontal="right" vertical="center"/>
      <protection locked="0"/>
    </xf>
    <xf numFmtId="3" fontId="2" fillId="0" borderId="19" xfId="1" applyNumberFormat="1" applyFont="1" applyBorder="1" applyAlignment="1">
      <alignment horizontal="right" vertical="center"/>
    </xf>
    <xf numFmtId="3" fontId="2" fillId="0" borderId="19" xfId="1" applyNumberFormat="1" applyFont="1" applyBorder="1" applyAlignment="1" applyProtection="1">
      <alignment horizontal="left" vertical="center" wrapText="1"/>
      <protection locked="0"/>
    </xf>
    <xf numFmtId="0" fontId="2" fillId="0" borderId="39" xfId="1" applyFont="1" applyBorder="1" applyAlignment="1">
      <alignment vertical="center" wrapText="1"/>
    </xf>
    <xf numFmtId="0" fontId="2" fillId="0" borderId="39" xfId="1" applyFont="1" applyBorder="1" applyAlignment="1">
      <alignment horizontal="right" vertical="center" wrapText="1"/>
    </xf>
    <xf numFmtId="3" fontId="2" fillId="0" borderId="39" xfId="1" applyNumberFormat="1" applyFont="1" applyBorder="1" applyAlignment="1">
      <alignment horizontal="right" vertical="center"/>
    </xf>
    <xf numFmtId="3" fontId="2" fillId="0" borderId="40" xfId="1" applyNumberFormat="1" applyFont="1" applyBorder="1" applyAlignment="1" applyProtection="1">
      <alignment horizontal="right" vertical="center"/>
      <protection locked="0"/>
    </xf>
    <xf numFmtId="3" fontId="2" fillId="0" borderId="41" xfId="1" applyNumberFormat="1" applyFont="1" applyBorder="1" applyAlignment="1" applyProtection="1">
      <alignment horizontal="right" vertical="center"/>
      <protection locked="0"/>
    </xf>
    <xf numFmtId="3" fontId="2" fillId="0" borderId="42" xfId="1" applyNumberFormat="1" applyFont="1" applyBorder="1" applyAlignment="1">
      <alignment vertical="center"/>
    </xf>
    <xf numFmtId="3" fontId="2" fillId="0" borderId="42" xfId="1" applyNumberFormat="1" applyFont="1" applyBorder="1" applyAlignment="1">
      <alignment horizontal="right" vertical="center"/>
    </xf>
    <xf numFmtId="3" fontId="2" fillId="0" borderId="42" xfId="1" applyNumberFormat="1" applyFont="1" applyBorder="1" applyAlignment="1" applyProtection="1">
      <alignment horizontal="left" vertical="center" wrapText="1"/>
      <protection locked="0"/>
    </xf>
    <xf numFmtId="0" fontId="8" fillId="0" borderId="0" xfId="1" applyFont="1" applyAlignment="1">
      <alignment vertical="center"/>
    </xf>
    <xf numFmtId="0" fontId="3" fillId="0" borderId="44" xfId="1" applyFont="1" applyBorder="1" applyAlignment="1">
      <alignment horizontal="left" vertical="center" wrapText="1"/>
    </xf>
    <xf numFmtId="3" fontId="2" fillId="0" borderId="44" xfId="1" applyNumberFormat="1" applyFont="1" applyBorder="1" applyAlignment="1">
      <alignment vertical="center"/>
    </xf>
    <xf numFmtId="3" fontId="2" fillId="0" borderId="45" xfId="1" applyNumberFormat="1" applyFont="1" applyBorder="1" applyAlignment="1" applyProtection="1">
      <alignment horizontal="right" vertical="center"/>
      <protection locked="0"/>
    </xf>
    <xf numFmtId="3" fontId="2" fillId="0" borderId="46" xfId="1" applyNumberFormat="1" applyFont="1" applyBorder="1" applyAlignment="1" applyProtection="1">
      <alignment horizontal="right" vertical="center"/>
      <protection locked="0"/>
    </xf>
    <xf numFmtId="3" fontId="2" fillId="0" borderId="47" xfId="1" applyNumberFormat="1" applyFont="1" applyBorder="1" applyAlignment="1">
      <alignment vertical="center"/>
    </xf>
    <xf numFmtId="3" fontId="2" fillId="0" borderId="45" xfId="1" applyNumberFormat="1" applyFont="1" applyBorder="1" applyAlignment="1">
      <alignment horizontal="center" vertical="center"/>
    </xf>
    <xf numFmtId="3" fontId="2" fillId="0" borderId="46" xfId="1" applyNumberFormat="1" applyFont="1" applyBorder="1" applyAlignment="1">
      <alignment horizontal="center" vertical="center"/>
    </xf>
    <xf numFmtId="3" fontId="2" fillId="0" borderId="47" xfId="1" applyNumberFormat="1" applyFont="1" applyBorder="1" applyAlignment="1">
      <alignment horizontal="center" vertical="center"/>
    </xf>
    <xf numFmtId="3" fontId="2" fillId="0" borderId="47" xfId="1" applyNumberFormat="1" applyFont="1" applyBorder="1" applyAlignment="1" applyProtection="1">
      <alignment horizontal="left" vertical="center" wrapText="1"/>
      <protection locked="0"/>
    </xf>
    <xf numFmtId="3" fontId="2" fillId="0" borderId="45" xfId="1" applyNumberFormat="1" applyFont="1" applyBorder="1" applyAlignment="1">
      <alignment horizontal="right" vertical="center"/>
    </xf>
    <xf numFmtId="3" fontId="2" fillId="0" borderId="46" xfId="1" applyNumberFormat="1" applyFont="1" applyBorder="1" applyAlignment="1">
      <alignment horizontal="right" vertical="center"/>
    </xf>
    <xf numFmtId="3" fontId="2" fillId="0" borderId="47" xfId="1" applyNumberFormat="1" applyFont="1" applyBorder="1" applyAlignment="1">
      <alignment horizontal="right" vertical="center"/>
    </xf>
    <xf numFmtId="0" fontId="3" fillId="0" borderId="44" xfId="1" applyFont="1" applyBorder="1" applyAlignment="1">
      <alignment horizontal="center" vertical="center" wrapText="1"/>
    </xf>
    <xf numFmtId="0" fontId="2" fillId="0" borderId="15" xfId="1" applyFont="1" applyBorder="1" applyAlignment="1">
      <alignment horizontal="left" vertical="center" wrapText="1"/>
    </xf>
    <xf numFmtId="3" fontId="2" fillId="0" borderId="15" xfId="1" applyNumberFormat="1" applyFont="1" applyBorder="1" applyAlignment="1">
      <alignment vertical="center"/>
    </xf>
    <xf numFmtId="3" fontId="2" fillId="0" borderId="17" xfId="1" applyNumberFormat="1" applyFont="1" applyBorder="1" applyAlignment="1">
      <alignment horizontal="center" vertical="center"/>
    </xf>
    <xf numFmtId="3" fontId="2" fillId="0" borderId="18" xfId="1" applyNumberFormat="1" applyFont="1" applyBorder="1" applyAlignment="1">
      <alignment horizontal="center" vertical="center"/>
    </xf>
    <xf numFmtId="3" fontId="2" fillId="0" borderId="19" xfId="1" applyNumberFormat="1" applyFont="1" applyBorder="1" applyAlignment="1">
      <alignment horizontal="center" vertical="center"/>
    </xf>
    <xf numFmtId="3" fontId="2" fillId="0" borderId="17" xfId="1" applyNumberFormat="1" applyFont="1" applyBorder="1" applyAlignment="1">
      <alignment horizontal="right" vertical="center"/>
    </xf>
    <xf numFmtId="3" fontId="2" fillId="0" borderId="18" xfId="1" applyNumberFormat="1" applyFont="1" applyBorder="1" applyAlignment="1">
      <alignment horizontal="right" vertical="center"/>
    </xf>
    <xf numFmtId="0" fontId="2" fillId="0" borderId="39" xfId="1" applyFont="1" applyBorder="1" applyAlignment="1">
      <alignment horizontal="left" vertical="center" wrapText="1"/>
    </xf>
    <xf numFmtId="3" fontId="2" fillId="0" borderId="39" xfId="1" applyNumberFormat="1" applyFont="1" applyBorder="1" applyAlignment="1">
      <alignment vertical="center"/>
    </xf>
    <xf numFmtId="3" fontId="2" fillId="0" borderId="40" xfId="1" applyNumberFormat="1" applyFont="1" applyBorder="1" applyAlignment="1">
      <alignment horizontal="center" vertical="center"/>
    </xf>
    <xf numFmtId="3" fontId="2" fillId="0" borderId="41" xfId="1" applyNumberFormat="1" applyFont="1" applyBorder="1" applyAlignment="1">
      <alignment horizontal="center" vertical="center"/>
    </xf>
    <xf numFmtId="3" fontId="2" fillId="0" borderId="42" xfId="1" applyNumberFormat="1" applyFont="1" applyBorder="1" applyAlignment="1">
      <alignment horizontal="center" vertical="center"/>
    </xf>
    <xf numFmtId="3" fontId="2" fillId="0" borderId="40" xfId="1" applyNumberFormat="1" applyFont="1" applyBorder="1" applyAlignment="1">
      <alignment horizontal="right" vertical="center"/>
    </xf>
    <xf numFmtId="3" fontId="2" fillId="0" borderId="41" xfId="1" applyNumberFormat="1" applyFont="1" applyBorder="1" applyAlignment="1">
      <alignment horizontal="right" vertical="center"/>
    </xf>
    <xf numFmtId="0" fontId="2" fillId="0" borderId="48" xfId="1" applyFont="1" applyBorder="1" applyAlignment="1">
      <alignment horizontal="right" vertical="center" wrapText="1"/>
    </xf>
    <xf numFmtId="0" fontId="2" fillId="0" borderId="48" xfId="1" applyFont="1" applyBorder="1" applyAlignment="1">
      <alignment horizontal="left" vertical="center" wrapText="1"/>
    </xf>
    <xf numFmtId="3" fontId="2" fillId="0" borderId="48" xfId="1" applyNumberFormat="1" applyFont="1" applyBorder="1" applyAlignment="1">
      <alignment vertical="center"/>
    </xf>
    <xf numFmtId="3" fontId="2" fillId="0" borderId="49" xfId="1" applyNumberFormat="1" applyFont="1" applyBorder="1" applyAlignment="1">
      <alignment horizontal="center" vertical="center"/>
    </xf>
    <xf numFmtId="3" fontId="2" fillId="0" borderId="50" xfId="1" applyNumberFormat="1" applyFont="1" applyBorder="1" applyAlignment="1">
      <alignment horizontal="center" vertical="center"/>
    </xf>
    <xf numFmtId="3" fontId="2" fillId="0" borderId="51" xfId="1" applyNumberFormat="1" applyFont="1" applyBorder="1" applyAlignment="1">
      <alignment horizontal="center" vertical="center"/>
    </xf>
    <xf numFmtId="3" fontId="2" fillId="0" borderId="49" xfId="1" applyNumberFormat="1" applyFont="1" applyBorder="1" applyAlignment="1" applyProtection="1">
      <alignment horizontal="right" vertical="center"/>
      <protection locked="0"/>
    </xf>
    <xf numFmtId="3" fontId="2" fillId="0" borderId="50" xfId="1" applyNumberFormat="1" applyFont="1" applyBorder="1" applyAlignment="1" applyProtection="1">
      <alignment horizontal="right" vertical="center"/>
      <protection locked="0"/>
    </xf>
    <xf numFmtId="3" fontId="2" fillId="0" borderId="51" xfId="1" applyNumberFormat="1" applyFont="1" applyBorder="1" applyAlignment="1">
      <alignment horizontal="right" vertical="center"/>
    </xf>
    <xf numFmtId="3" fontId="2" fillId="0" borderId="49" xfId="1" applyNumberFormat="1" applyFont="1" applyBorder="1" applyAlignment="1">
      <alignment horizontal="right" vertical="center"/>
    </xf>
    <xf numFmtId="3" fontId="2" fillId="0" borderId="50" xfId="1" applyNumberFormat="1" applyFont="1" applyBorder="1" applyAlignment="1">
      <alignment horizontal="right" vertical="center"/>
    </xf>
    <xf numFmtId="3" fontId="2" fillId="0" borderId="51" xfId="1" applyNumberFormat="1" applyFont="1" applyBorder="1" applyAlignment="1" applyProtection="1">
      <alignment horizontal="left" vertical="center" wrapText="1"/>
      <protection locked="0"/>
    </xf>
    <xf numFmtId="0" fontId="2" fillId="0" borderId="43" xfId="1" applyFont="1" applyBorder="1" applyAlignment="1">
      <alignment horizontal="right" vertical="center" wrapText="1"/>
    </xf>
    <xf numFmtId="0" fontId="2" fillId="0" borderId="43" xfId="1" applyFont="1" applyBorder="1" applyAlignment="1">
      <alignment horizontal="left" vertical="center" wrapText="1"/>
    </xf>
    <xf numFmtId="3" fontId="2" fillId="0" borderId="43" xfId="1" applyNumberFormat="1" applyFont="1" applyBorder="1" applyAlignment="1">
      <alignment vertical="center"/>
    </xf>
    <xf numFmtId="3" fontId="2" fillId="0" borderId="52" xfId="1" applyNumberFormat="1" applyFont="1" applyBorder="1" applyAlignment="1">
      <alignment horizontal="center" vertical="center"/>
    </xf>
    <xf numFmtId="3" fontId="2" fillId="0" borderId="53" xfId="1" applyNumberFormat="1" applyFont="1" applyBorder="1" applyAlignment="1">
      <alignment horizontal="center" vertical="center"/>
    </xf>
    <xf numFmtId="3" fontId="2" fillId="0" borderId="54" xfId="1" applyNumberFormat="1" applyFont="1" applyBorder="1" applyAlignment="1">
      <alignment horizontal="center" vertical="center"/>
    </xf>
    <xf numFmtId="3" fontId="2" fillId="0" borderId="52" xfId="1" applyNumberFormat="1" applyFont="1" applyBorder="1" applyAlignment="1" applyProtection="1">
      <alignment horizontal="right" vertical="center"/>
      <protection locked="0"/>
    </xf>
    <xf numFmtId="3" fontId="2" fillId="0" borderId="53" xfId="1" applyNumberFormat="1" applyFont="1" applyBorder="1" applyAlignment="1" applyProtection="1">
      <alignment horizontal="right" vertical="center"/>
      <protection locked="0"/>
    </xf>
    <xf numFmtId="3" fontId="2" fillId="0" borderId="54" xfId="1" applyNumberFormat="1" applyFont="1" applyBorder="1" applyAlignment="1">
      <alignment horizontal="right" vertical="center"/>
    </xf>
    <xf numFmtId="3" fontId="2" fillId="0" borderId="52" xfId="1" applyNumberFormat="1" applyFont="1" applyBorder="1" applyAlignment="1">
      <alignment horizontal="right" vertical="center"/>
    </xf>
    <xf numFmtId="3" fontId="2" fillId="0" borderId="53" xfId="1" applyNumberFormat="1" applyFont="1" applyBorder="1" applyAlignment="1">
      <alignment horizontal="right" vertical="center"/>
    </xf>
    <xf numFmtId="3" fontId="2" fillId="0" borderId="54" xfId="1" applyNumberFormat="1" applyFont="1" applyBorder="1" applyAlignment="1" applyProtection="1">
      <alignment horizontal="left" vertical="center" wrapText="1"/>
      <protection locked="0"/>
    </xf>
    <xf numFmtId="0" fontId="3" fillId="0" borderId="55" xfId="1" applyFont="1" applyBorder="1" applyAlignment="1">
      <alignment horizontal="center" vertical="center" wrapText="1"/>
    </xf>
    <xf numFmtId="0" fontId="3" fillId="0" borderId="55" xfId="1" applyFont="1" applyBorder="1" applyAlignment="1">
      <alignment horizontal="left" vertical="center" wrapText="1"/>
    </xf>
    <xf numFmtId="3" fontId="2" fillId="0" borderId="55" xfId="1" applyNumberFormat="1" applyFont="1" applyBorder="1" applyAlignment="1">
      <alignment horizontal="right" vertical="center"/>
    </xf>
    <xf numFmtId="3" fontId="2" fillId="0" borderId="56" xfId="1" applyNumberFormat="1" applyFont="1" applyBorder="1" applyAlignment="1">
      <alignment horizontal="right" vertical="center"/>
    </xf>
    <xf numFmtId="3" fontId="2" fillId="0" borderId="57" xfId="1" applyNumberFormat="1" applyFont="1" applyBorder="1" applyAlignment="1">
      <alignment horizontal="right" vertical="center"/>
    </xf>
    <xf numFmtId="3" fontId="2" fillId="0" borderId="58" xfId="1" applyNumberFormat="1" applyFont="1" applyBorder="1" applyAlignment="1">
      <alignment horizontal="right" vertical="center"/>
    </xf>
    <xf numFmtId="3" fontId="2" fillId="0" borderId="56" xfId="1" applyNumberFormat="1" applyFont="1" applyBorder="1" applyAlignment="1">
      <alignment horizontal="center" vertical="center"/>
    </xf>
    <xf numFmtId="3" fontId="2" fillId="0" borderId="57" xfId="1" applyNumberFormat="1" applyFont="1" applyBorder="1" applyAlignment="1">
      <alignment horizontal="center" vertical="center"/>
    </xf>
    <xf numFmtId="3" fontId="2" fillId="0" borderId="58" xfId="1" applyNumberFormat="1" applyFont="1" applyBorder="1" applyAlignment="1">
      <alignment horizontal="center" vertical="center"/>
    </xf>
    <xf numFmtId="3" fontId="2" fillId="0" borderId="58" xfId="1" applyNumberFormat="1" applyFont="1" applyBorder="1" applyAlignment="1" applyProtection="1">
      <alignment horizontal="left" vertical="center" wrapText="1"/>
      <protection locked="0"/>
    </xf>
    <xf numFmtId="3" fontId="2" fillId="0" borderId="43" xfId="1" applyNumberFormat="1" applyFont="1" applyBorder="1" applyAlignment="1">
      <alignment horizontal="right" vertical="center"/>
    </xf>
    <xf numFmtId="3" fontId="2" fillId="0" borderId="54" xfId="1" applyNumberFormat="1" applyFont="1" applyBorder="1" applyAlignment="1">
      <alignment vertical="center"/>
    </xf>
    <xf numFmtId="3" fontId="2" fillId="0" borderId="44" xfId="1" applyNumberFormat="1" applyFont="1" applyBorder="1" applyAlignment="1">
      <alignment horizontal="right" vertical="center"/>
    </xf>
    <xf numFmtId="3" fontId="2" fillId="0" borderId="48" xfId="1" applyNumberFormat="1" applyFont="1" applyBorder="1" applyAlignment="1">
      <alignment horizontal="right" vertical="center"/>
    </xf>
    <xf numFmtId="3" fontId="2" fillId="0" borderId="19" xfId="1" applyNumberFormat="1" applyFont="1" applyBorder="1" applyAlignment="1">
      <alignment vertical="center"/>
    </xf>
    <xf numFmtId="0" fontId="3" fillId="0" borderId="43" xfId="1" applyFont="1" applyBorder="1" applyAlignment="1">
      <alignment horizontal="center" vertical="center" wrapText="1"/>
    </xf>
    <xf numFmtId="0" fontId="3" fillId="0" borderId="43" xfId="1" applyFont="1" applyBorder="1" applyAlignment="1">
      <alignment horizontal="left" vertical="center" wrapText="1"/>
    </xf>
    <xf numFmtId="0" fontId="2" fillId="0" borderId="55" xfId="1" applyFont="1" applyBorder="1" applyAlignment="1">
      <alignment horizontal="right" vertical="center" wrapText="1"/>
    </xf>
    <xf numFmtId="0" fontId="2" fillId="0" borderId="55" xfId="1" applyFont="1" applyBorder="1" applyAlignment="1">
      <alignment horizontal="left" vertical="center" wrapText="1"/>
    </xf>
    <xf numFmtId="3" fontId="2" fillId="0" borderId="56" xfId="1" applyNumberFormat="1" applyFont="1" applyBorder="1" applyAlignment="1" applyProtection="1">
      <alignment horizontal="center" vertical="center"/>
      <protection locked="0"/>
    </xf>
    <xf numFmtId="3" fontId="2" fillId="0" borderId="57" xfId="1" applyNumberFormat="1" applyFont="1" applyBorder="1" applyAlignment="1" applyProtection="1">
      <alignment horizontal="center" vertical="center"/>
      <protection locked="0"/>
    </xf>
    <xf numFmtId="3" fontId="2" fillId="0" borderId="58" xfId="1" applyNumberFormat="1" applyFont="1" applyBorder="1" applyAlignment="1">
      <alignment vertical="center"/>
    </xf>
    <xf numFmtId="0" fontId="2" fillId="0" borderId="55" xfId="1" applyFont="1" applyBorder="1" applyAlignment="1">
      <alignment vertical="center" wrapText="1"/>
    </xf>
    <xf numFmtId="3" fontId="2" fillId="0" borderId="55" xfId="1" applyNumberFormat="1" applyFont="1" applyBorder="1" applyAlignment="1">
      <alignment vertical="center"/>
    </xf>
    <xf numFmtId="3" fontId="2" fillId="0" borderId="56" xfId="1" applyNumberFormat="1" applyFont="1" applyBorder="1" applyAlignment="1" applyProtection="1">
      <alignment horizontal="right" vertical="center"/>
      <protection locked="0"/>
    </xf>
    <xf numFmtId="3" fontId="2" fillId="0" borderId="57" xfId="1" applyNumberFormat="1" applyFont="1" applyBorder="1" applyAlignment="1" applyProtection="1">
      <alignment horizontal="right" vertical="center"/>
      <protection locked="0"/>
    </xf>
    <xf numFmtId="3" fontId="3" fillId="0" borderId="15" xfId="1" applyNumberFormat="1" applyFont="1" applyBorder="1" applyAlignment="1">
      <alignment vertical="center"/>
    </xf>
    <xf numFmtId="3" fontId="3" fillId="0" borderId="17" xfId="1" applyNumberFormat="1" applyFont="1" applyBorder="1" applyAlignment="1" applyProtection="1">
      <alignment horizontal="right" vertical="center"/>
      <protection locked="0"/>
    </xf>
    <xf numFmtId="3" fontId="3" fillId="0" borderId="18" xfId="1" applyNumberFormat="1" applyFont="1" applyBorder="1" applyAlignment="1" applyProtection="1">
      <alignment horizontal="right" vertical="center"/>
      <protection locked="0"/>
    </xf>
    <xf numFmtId="3" fontId="3" fillId="0" borderId="19" xfId="1" applyNumberFormat="1" applyFont="1" applyBorder="1" applyAlignment="1">
      <alignment vertical="center"/>
    </xf>
    <xf numFmtId="0" fontId="3" fillId="0" borderId="35" xfId="1" applyFont="1" applyBorder="1" applyAlignment="1">
      <alignment vertical="center"/>
    </xf>
    <xf numFmtId="3" fontId="3" fillId="0" borderId="35" xfId="1" applyNumberFormat="1" applyFont="1" applyBorder="1" applyAlignment="1">
      <alignment vertical="center"/>
    </xf>
    <xf numFmtId="3" fontId="3" fillId="0" borderId="36" xfId="1" applyNumberFormat="1" applyFont="1" applyBorder="1" applyAlignment="1">
      <alignment vertical="center"/>
    </xf>
    <xf numFmtId="3" fontId="3" fillId="0" borderId="37" xfId="1" applyNumberFormat="1" applyFont="1" applyBorder="1" applyAlignment="1">
      <alignment vertical="center"/>
    </xf>
    <xf numFmtId="3" fontId="3" fillId="0" borderId="38" xfId="1" applyNumberFormat="1" applyFont="1" applyBorder="1" applyAlignment="1">
      <alignment vertical="center"/>
    </xf>
    <xf numFmtId="0" fontId="3" fillId="0" borderId="59" xfId="1" applyFont="1" applyBorder="1" applyAlignment="1">
      <alignment vertical="center"/>
    </xf>
    <xf numFmtId="0" fontId="3" fillId="0" borderId="59" xfId="1" applyFont="1" applyBorder="1" applyAlignment="1">
      <alignment vertical="center" wrapText="1"/>
    </xf>
    <xf numFmtId="3" fontId="3" fillId="0" borderId="59" xfId="1" applyNumberFormat="1" applyFont="1" applyBorder="1" applyAlignment="1">
      <alignment vertical="center"/>
    </xf>
    <xf numFmtId="3" fontId="3" fillId="0" borderId="60" xfId="1" applyNumberFormat="1" applyFont="1" applyBorder="1" applyAlignment="1">
      <alignment vertical="center"/>
    </xf>
    <xf numFmtId="3" fontId="3" fillId="0" borderId="61" xfId="1" applyNumberFormat="1" applyFont="1" applyBorder="1" applyAlignment="1">
      <alignment vertical="center"/>
    </xf>
    <xf numFmtId="3" fontId="3" fillId="0" borderId="62" xfId="1" applyNumberFormat="1" applyFont="1" applyBorder="1" applyAlignment="1">
      <alignment vertical="center"/>
    </xf>
    <xf numFmtId="3" fontId="3" fillId="0" borderId="60" xfId="1" applyNumberFormat="1" applyFont="1" applyBorder="1" applyAlignment="1">
      <alignment horizontal="right" vertical="center"/>
    </xf>
    <xf numFmtId="3" fontId="3" fillId="0" borderId="61" xfId="1" applyNumberFormat="1" applyFont="1" applyBorder="1" applyAlignment="1">
      <alignment horizontal="right" vertical="center"/>
    </xf>
    <xf numFmtId="3" fontId="3" fillId="0" borderId="62" xfId="1" applyNumberFormat="1" applyFont="1" applyBorder="1" applyAlignment="1">
      <alignment horizontal="right" vertical="center"/>
    </xf>
    <xf numFmtId="3" fontId="3" fillId="0" borderId="62" xfId="1" applyNumberFormat="1" applyFont="1" applyBorder="1" applyAlignment="1" applyProtection="1">
      <alignment horizontal="left" vertical="center" wrapText="1"/>
      <protection locked="0"/>
    </xf>
    <xf numFmtId="3" fontId="3" fillId="0" borderId="17" xfId="1" applyNumberFormat="1" applyFont="1" applyBorder="1" applyAlignment="1">
      <alignment vertical="center"/>
    </xf>
    <xf numFmtId="3" fontId="3" fillId="0" borderId="18" xfId="1" applyNumberFormat="1" applyFont="1" applyBorder="1" applyAlignment="1">
      <alignment vertical="center"/>
    </xf>
    <xf numFmtId="3" fontId="3" fillId="0" borderId="19" xfId="1" applyNumberFormat="1" applyFont="1" applyBorder="1" applyAlignment="1" applyProtection="1">
      <alignment horizontal="left" vertical="center" wrapText="1"/>
      <protection locked="0"/>
    </xf>
    <xf numFmtId="0" fontId="3" fillId="3" borderId="63" xfId="1" applyFont="1" applyFill="1" applyBorder="1" applyAlignment="1">
      <alignment horizontal="left" vertical="center" wrapText="1"/>
    </xf>
    <xf numFmtId="3" fontId="3" fillId="3" borderId="63" xfId="1" applyNumberFormat="1" applyFont="1" applyFill="1" applyBorder="1" applyAlignment="1">
      <alignment vertical="center"/>
    </xf>
    <xf numFmtId="3" fontId="3" fillId="3" borderId="64" xfId="1" applyNumberFormat="1" applyFont="1" applyFill="1" applyBorder="1" applyAlignment="1">
      <alignment vertical="center"/>
    </xf>
    <xf numFmtId="3" fontId="3" fillId="3" borderId="65" xfId="1" applyNumberFormat="1" applyFont="1" applyFill="1" applyBorder="1" applyAlignment="1">
      <alignment vertical="center"/>
    </xf>
    <xf numFmtId="3" fontId="3" fillId="3" borderId="66" xfId="1" applyNumberFormat="1" applyFont="1" applyFill="1" applyBorder="1" applyAlignment="1">
      <alignment vertical="center"/>
    </xf>
    <xf numFmtId="3" fontId="3" fillId="3" borderId="66" xfId="1" applyNumberFormat="1" applyFont="1" applyFill="1" applyBorder="1" applyAlignment="1" applyProtection="1">
      <alignment horizontal="left" vertical="center" wrapText="1"/>
      <protection locked="0"/>
    </xf>
    <xf numFmtId="0" fontId="2" fillId="0" borderId="44" xfId="1" applyFont="1" applyBorder="1" applyAlignment="1">
      <alignment horizontal="left" vertical="center" wrapText="1"/>
    </xf>
    <xf numFmtId="3" fontId="2" fillId="0" borderId="45" xfId="1" applyNumberFormat="1" applyFont="1" applyBorder="1" applyAlignment="1">
      <alignment vertical="center"/>
    </xf>
    <xf numFmtId="3" fontId="2" fillId="0" borderId="46" xfId="1" applyNumberFormat="1" applyFont="1" applyBorder="1" applyAlignment="1">
      <alignment vertical="center"/>
    </xf>
    <xf numFmtId="0" fontId="2" fillId="0" borderId="55" xfId="1" applyFont="1" applyBorder="1" applyAlignment="1">
      <alignment horizontal="center" vertical="center" wrapText="1"/>
    </xf>
    <xf numFmtId="3" fontId="2" fillId="0" borderId="56" xfId="1" applyNumberFormat="1" applyFont="1" applyBorder="1" applyAlignment="1">
      <alignment vertical="center"/>
    </xf>
    <xf numFmtId="3" fontId="2" fillId="0" borderId="57" xfId="1" applyNumberFormat="1" applyFont="1" applyBorder="1" applyAlignment="1">
      <alignment vertical="center"/>
    </xf>
    <xf numFmtId="0" fontId="2" fillId="0" borderId="39" xfId="1" applyFont="1" applyBorder="1" applyAlignment="1">
      <alignment horizontal="center" vertical="center" wrapText="1"/>
    </xf>
    <xf numFmtId="3" fontId="2" fillId="0" borderId="40" xfId="1" applyNumberFormat="1" applyFont="1" applyBorder="1" applyAlignment="1">
      <alignment vertical="center"/>
    </xf>
    <xf numFmtId="3" fontId="2" fillId="0" borderId="41" xfId="1" applyNumberFormat="1" applyFont="1" applyBorder="1" applyAlignment="1">
      <alignment vertical="center"/>
    </xf>
    <xf numFmtId="0" fontId="2" fillId="0" borderId="15" xfId="1" applyFont="1" applyBorder="1" applyAlignment="1">
      <alignment horizontal="center" vertical="center" wrapText="1"/>
    </xf>
    <xf numFmtId="3" fontId="2" fillId="0" borderId="17" xfId="1" applyNumberFormat="1" applyFont="1" applyBorder="1" applyAlignment="1">
      <alignment vertical="center"/>
    </xf>
    <xf numFmtId="3" fontId="2" fillId="0" borderId="18" xfId="1" applyNumberFormat="1" applyFont="1" applyBorder="1" applyAlignment="1">
      <alignment vertical="center"/>
    </xf>
    <xf numFmtId="3" fontId="2" fillId="0" borderId="40" xfId="1" applyNumberFormat="1" applyFont="1" applyBorder="1" applyAlignment="1" applyProtection="1">
      <alignment vertical="center"/>
      <protection locked="0"/>
    </xf>
    <xf numFmtId="3" fontId="2" fillId="0" borderId="41" xfId="1" applyNumberFormat="1" applyFont="1" applyBorder="1" applyAlignment="1" applyProtection="1">
      <alignment vertical="center"/>
      <protection locked="0"/>
    </xf>
    <xf numFmtId="3" fontId="2" fillId="0" borderId="17" xfId="1" applyNumberFormat="1" applyFont="1" applyBorder="1" applyAlignment="1" applyProtection="1">
      <alignment vertical="center"/>
      <protection locked="0"/>
    </xf>
    <xf numFmtId="3" fontId="2" fillId="0" borderId="18" xfId="1" applyNumberFormat="1" applyFont="1" applyBorder="1" applyAlignment="1" applyProtection="1">
      <alignment vertical="center"/>
      <protection locked="0"/>
    </xf>
    <xf numFmtId="0" fontId="9" fillId="0" borderId="0" xfId="1" applyFont="1" applyAlignment="1">
      <alignment vertical="center"/>
    </xf>
    <xf numFmtId="0" fontId="2" fillId="0" borderId="39" xfId="1" applyFont="1" applyBorder="1" applyAlignment="1">
      <alignment vertical="center"/>
    </xf>
    <xf numFmtId="0" fontId="2" fillId="0" borderId="0" xfId="1" applyFont="1" applyAlignment="1">
      <alignment vertical="center" wrapText="1"/>
    </xf>
    <xf numFmtId="3" fontId="2" fillId="0" borderId="56" xfId="1" applyNumberFormat="1" applyFont="1" applyBorder="1" applyAlignment="1" applyProtection="1">
      <alignment vertical="center"/>
      <protection locked="0"/>
    </xf>
    <xf numFmtId="3" fontId="2" fillId="0" borderId="57" xfId="1" applyNumberFormat="1" applyFont="1" applyBorder="1" applyAlignment="1" applyProtection="1">
      <alignment vertical="center"/>
      <protection locked="0"/>
    </xf>
    <xf numFmtId="3" fontId="2" fillId="0" borderId="45" xfId="1" applyNumberFormat="1" applyFont="1" applyBorder="1" applyAlignment="1" applyProtection="1">
      <alignment vertical="center"/>
      <protection locked="0"/>
    </xf>
    <xf numFmtId="3" fontId="2" fillId="0" borderId="46" xfId="1" applyNumberFormat="1" applyFont="1" applyBorder="1" applyAlignment="1" applyProtection="1">
      <alignment vertical="center"/>
      <protection locked="0"/>
    </xf>
    <xf numFmtId="0" fontId="3" fillId="0" borderId="0" xfId="1" applyFont="1" applyAlignment="1">
      <alignment horizontal="left" vertical="center"/>
    </xf>
    <xf numFmtId="0" fontId="2" fillId="0" borderId="63" xfId="1" applyFont="1" applyBorder="1" applyAlignment="1">
      <alignment horizontal="left" vertical="center" wrapText="1"/>
    </xf>
    <xf numFmtId="3" fontId="2" fillId="0" borderId="16" xfId="1" applyNumberFormat="1" applyFont="1" applyBorder="1" applyAlignment="1">
      <alignment vertical="center"/>
    </xf>
    <xf numFmtId="0" fontId="2" fillId="0" borderId="16" xfId="1" applyFont="1" applyBorder="1" applyAlignment="1">
      <alignment horizontal="right" vertical="center" wrapText="1"/>
    </xf>
    <xf numFmtId="3" fontId="2" fillId="0" borderId="67" xfId="1" applyNumberFormat="1" applyFont="1" applyBorder="1" applyAlignment="1" applyProtection="1">
      <alignment vertical="center"/>
      <protection locked="0"/>
    </xf>
    <xf numFmtId="3" fontId="2" fillId="0" borderId="68" xfId="1" applyNumberFormat="1" applyFont="1" applyBorder="1" applyAlignment="1" applyProtection="1">
      <alignment vertical="center"/>
      <protection locked="0"/>
    </xf>
    <xf numFmtId="3" fontId="2" fillId="0" borderId="69" xfId="1" applyNumberFormat="1" applyFont="1" applyBorder="1" applyAlignment="1">
      <alignment vertical="center"/>
    </xf>
    <xf numFmtId="3" fontId="2" fillId="0" borderId="67" xfId="1" applyNumberFormat="1" applyFont="1" applyBorder="1" applyAlignment="1" applyProtection="1">
      <alignment horizontal="right" vertical="center"/>
      <protection locked="0"/>
    </xf>
    <xf numFmtId="3" fontId="2" fillId="0" borderId="68" xfId="1" applyNumberFormat="1" applyFont="1" applyBorder="1" applyAlignment="1" applyProtection="1">
      <alignment horizontal="right" vertical="center"/>
      <protection locked="0"/>
    </xf>
    <xf numFmtId="3" fontId="2" fillId="0" borderId="69" xfId="1" applyNumberFormat="1" applyFont="1" applyBorder="1" applyAlignment="1" applyProtection="1">
      <alignment horizontal="left" vertical="center" wrapText="1"/>
      <protection locked="0"/>
    </xf>
    <xf numFmtId="0" fontId="3" fillId="0" borderId="63" xfId="1" applyFont="1" applyBorder="1" applyAlignment="1">
      <alignment horizontal="left" vertical="center" wrapText="1"/>
    </xf>
    <xf numFmtId="3" fontId="2" fillId="0" borderId="63" xfId="1" applyNumberFormat="1" applyFont="1" applyBorder="1" applyAlignment="1">
      <alignment vertical="center"/>
    </xf>
    <xf numFmtId="3" fontId="2" fillId="0" borderId="64" xfId="1" applyNumberFormat="1" applyFont="1" applyBorder="1" applyAlignment="1">
      <alignment vertical="center"/>
    </xf>
    <xf numFmtId="3" fontId="2" fillId="0" borderId="65" xfId="1" applyNumberFormat="1" applyFont="1" applyBorder="1" applyAlignment="1">
      <alignment vertical="center"/>
    </xf>
    <xf numFmtId="3" fontId="2" fillId="0" borderId="66" xfId="1" applyNumberFormat="1" applyFont="1" applyBorder="1" applyAlignment="1">
      <alignment vertical="center"/>
    </xf>
    <xf numFmtId="3" fontId="2" fillId="0" borderId="66" xfId="1" applyNumberFormat="1" applyFont="1" applyBorder="1" applyAlignment="1" applyProtection="1">
      <alignment horizontal="left" vertical="center" wrapText="1"/>
      <protection locked="0"/>
    </xf>
    <xf numFmtId="1" fontId="3" fillId="3" borderId="63" xfId="1" applyNumberFormat="1" applyFont="1" applyFill="1" applyBorder="1" applyAlignment="1">
      <alignment horizontal="left" vertical="center" wrapText="1"/>
    </xf>
    <xf numFmtId="1" fontId="3" fillId="0" borderId="44" xfId="1" applyNumberFormat="1" applyFont="1" applyBorder="1" applyAlignment="1">
      <alignment horizontal="left" vertical="center" wrapText="1"/>
    </xf>
    <xf numFmtId="0" fontId="3" fillId="0" borderId="15" xfId="1" applyFont="1" applyBorder="1" applyAlignment="1">
      <alignment horizontal="center" vertical="center" wrapText="1"/>
    </xf>
    <xf numFmtId="0" fontId="2" fillId="0" borderId="16" xfId="1" applyFont="1" applyBorder="1" applyAlignment="1">
      <alignment horizontal="center" vertical="center" wrapText="1"/>
    </xf>
    <xf numFmtId="0" fontId="2" fillId="0" borderId="16" xfId="1" applyFont="1" applyBorder="1" applyAlignment="1">
      <alignment horizontal="left" vertical="center" wrapText="1"/>
    </xf>
    <xf numFmtId="0" fontId="3" fillId="3" borderId="44" xfId="1" applyFont="1" applyFill="1" applyBorder="1" applyAlignment="1">
      <alignment horizontal="left" vertical="center" wrapText="1"/>
    </xf>
    <xf numFmtId="3" fontId="3" fillId="3" borderId="44" xfId="1" applyNumberFormat="1" applyFont="1" applyFill="1" applyBorder="1" applyAlignment="1">
      <alignment vertical="center"/>
    </xf>
    <xf numFmtId="3" fontId="3" fillId="3" borderId="45" xfId="1" applyNumberFormat="1" applyFont="1" applyFill="1" applyBorder="1" applyAlignment="1">
      <alignment vertical="center"/>
    </xf>
    <xf numFmtId="3" fontId="3" fillId="3" borderId="46" xfId="1" applyNumberFormat="1" applyFont="1" applyFill="1" applyBorder="1" applyAlignment="1">
      <alignment vertical="center"/>
    </xf>
    <xf numFmtId="3" fontId="3" fillId="3" borderId="47" xfId="1" applyNumberFormat="1" applyFont="1" applyFill="1" applyBorder="1" applyAlignment="1">
      <alignment vertical="center"/>
    </xf>
    <xf numFmtId="3" fontId="3" fillId="3" borderId="47" xfId="1" applyNumberFormat="1" applyFont="1" applyFill="1" applyBorder="1" applyAlignment="1" applyProtection="1">
      <alignment horizontal="left" vertical="center" wrapText="1"/>
      <protection locked="0"/>
    </xf>
    <xf numFmtId="0" fontId="10" fillId="0" borderId="0" xfId="1" applyFont="1" applyAlignment="1">
      <alignment vertical="center"/>
    </xf>
    <xf numFmtId="3" fontId="2" fillId="0" borderId="52" xfId="1" applyNumberFormat="1" applyFont="1" applyBorder="1" applyAlignment="1">
      <alignment vertical="center"/>
    </xf>
    <xf numFmtId="3" fontId="2" fillId="0" borderId="53" xfId="1" applyNumberFormat="1" applyFont="1" applyBorder="1" applyAlignment="1">
      <alignment vertical="center"/>
    </xf>
    <xf numFmtId="3" fontId="2" fillId="0" borderId="49" xfId="1" applyNumberFormat="1" applyFont="1" applyBorder="1" applyAlignment="1" applyProtection="1">
      <alignment vertical="center"/>
      <protection locked="0"/>
    </xf>
    <xf numFmtId="3" fontId="2" fillId="0" borderId="50" xfId="1" applyNumberFormat="1" applyFont="1" applyBorder="1" applyAlignment="1" applyProtection="1">
      <alignment vertical="center"/>
      <protection locked="0"/>
    </xf>
    <xf numFmtId="3" fontId="2" fillId="0" borderId="51" xfId="1" applyNumberFormat="1" applyFont="1" applyBorder="1" applyAlignment="1">
      <alignment vertical="center"/>
    </xf>
    <xf numFmtId="0" fontId="3" fillId="4" borderId="70" xfId="1" applyFont="1" applyFill="1" applyBorder="1" applyAlignment="1">
      <alignment horizontal="left" vertical="center" wrapText="1"/>
    </xf>
    <xf numFmtId="0" fontId="3" fillId="4" borderId="39" xfId="1" applyFont="1" applyFill="1" applyBorder="1" applyAlignment="1">
      <alignment horizontal="left" vertical="center" wrapText="1"/>
    </xf>
    <xf numFmtId="3" fontId="3" fillId="4" borderId="55" xfId="1" applyNumberFormat="1" applyFont="1" applyFill="1" applyBorder="1" applyAlignment="1">
      <alignment vertical="center"/>
    </xf>
    <xf numFmtId="3" fontId="3" fillId="4" borderId="56" xfId="1" applyNumberFormat="1" applyFont="1" applyFill="1" applyBorder="1" applyAlignment="1">
      <alignment vertical="center"/>
    </xf>
    <xf numFmtId="3" fontId="3" fillId="4" borderId="57" xfId="1" applyNumberFormat="1" applyFont="1" applyFill="1" applyBorder="1" applyAlignment="1">
      <alignment vertical="center"/>
    </xf>
    <xf numFmtId="3" fontId="3" fillId="4" borderId="58" xfId="1" applyNumberFormat="1" applyFont="1" applyFill="1" applyBorder="1" applyAlignment="1">
      <alignment vertical="center"/>
    </xf>
    <xf numFmtId="3" fontId="3" fillId="4" borderId="58" xfId="1" applyNumberFormat="1" applyFont="1" applyFill="1" applyBorder="1" applyAlignment="1" applyProtection="1">
      <alignment horizontal="left" vertical="center" wrapText="1"/>
      <protection locked="0"/>
    </xf>
    <xf numFmtId="0" fontId="3" fillId="0" borderId="70" xfId="1" applyFont="1" applyBorder="1" applyAlignment="1">
      <alignment horizontal="left" vertical="center" wrapText="1"/>
    </xf>
    <xf numFmtId="0" fontId="2" fillId="0" borderId="70" xfId="1" applyFont="1" applyBorder="1" applyAlignment="1">
      <alignment horizontal="center" vertical="center" wrapText="1"/>
    </xf>
    <xf numFmtId="0" fontId="2" fillId="0" borderId="44" xfId="1" applyFont="1" applyBorder="1" applyAlignment="1">
      <alignment horizontal="right" vertical="center" wrapText="1"/>
    </xf>
    <xf numFmtId="0" fontId="2" fillId="0" borderId="35" xfId="1" applyFont="1" applyBorder="1" applyAlignment="1">
      <alignment vertical="center"/>
    </xf>
    <xf numFmtId="3" fontId="2" fillId="0" borderId="35" xfId="1" applyNumberFormat="1" applyFont="1" applyBorder="1" applyAlignment="1">
      <alignment vertical="center"/>
    </xf>
    <xf numFmtId="3" fontId="2" fillId="0" borderId="36" xfId="1" applyNumberFormat="1" applyFont="1" applyBorder="1" applyAlignment="1">
      <alignment vertical="center"/>
    </xf>
    <xf numFmtId="3" fontId="2" fillId="0" borderId="37" xfId="1" applyNumberFormat="1" applyFont="1" applyBorder="1" applyAlignment="1">
      <alignment vertical="center"/>
    </xf>
    <xf numFmtId="3" fontId="2" fillId="0" borderId="38" xfId="1" applyNumberFormat="1" applyFont="1" applyBorder="1" applyAlignment="1">
      <alignment vertical="center"/>
    </xf>
    <xf numFmtId="3" fontId="2" fillId="0" borderId="38" xfId="1" applyNumberFormat="1" applyFont="1" applyBorder="1" applyAlignment="1" applyProtection="1">
      <alignment horizontal="left" vertical="center" wrapText="1"/>
      <protection locked="0"/>
    </xf>
    <xf numFmtId="3" fontId="3" fillId="0" borderId="73" xfId="1" applyNumberFormat="1" applyFont="1" applyBorder="1" applyAlignment="1">
      <alignment vertical="center"/>
    </xf>
    <xf numFmtId="3" fontId="3" fillId="0" borderId="71" xfId="1" applyNumberFormat="1" applyFont="1" applyBorder="1" applyAlignment="1">
      <alignment vertical="center"/>
    </xf>
    <xf numFmtId="3" fontId="3" fillId="0" borderId="74" xfId="1" applyNumberFormat="1" applyFont="1" applyBorder="1" applyAlignment="1">
      <alignment vertical="center"/>
    </xf>
    <xf numFmtId="3" fontId="3" fillId="0" borderId="72" xfId="1" applyNumberFormat="1" applyFont="1" applyBorder="1" applyAlignment="1">
      <alignment vertical="center"/>
    </xf>
    <xf numFmtId="3" fontId="3" fillId="0" borderId="72" xfId="1" applyNumberFormat="1" applyFont="1" applyBorder="1" applyAlignment="1" applyProtection="1">
      <alignment horizontal="left" vertical="center" wrapText="1"/>
      <protection locked="0"/>
    </xf>
    <xf numFmtId="3" fontId="3" fillId="0" borderId="44" xfId="1" applyNumberFormat="1" applyFont="1" applyBorder="1" applyAlignment="1">
      <alignment vertical="center"/>
    </xf>
    <xf numFmtId="3" fontId="3" fillId="0" borderId="45" xfId="1" applyNumberFormat="1" applyFont="1" applyBorder="1" applyAlignment="1">
      <alignment vertical="center"/>
    </xf>
    <xf numFmtId="3" fontId="3" fillId="0" borderId="46" xfId="1" applyNumberFormat="1" applyFont="1" applyBorder="1" applyAlignment="1">
      <alignment vertical="center"/>
    </xf>
    <xf numFmtId="3" fontId="3" fillId="0" borderId="47" xfId="1" applyNumberFormat="1" applyFont="1" applyBorder="1" applyAlignment="1">
      <alignment vertical="center"/>
    </xf>
    <xf numFmtId="3" fontId="3" fillId="0" borderId="47" xfId="1" applyNumberFormat="1" applyFont="1" applyBorder="1" applyAlignment="1" applyProtection="1">
      <alignment horizontal="left" vertical="center" wrapText="1"/>
      <protection locked="0"/>
    </xf>
    <xf numFmtId="0" fontId="3" fillId="0" borderId="44" xfId="1" applyFont="1" applyBorder="1" applyAlignment="1">
      <alignment vertical="center"/>
    </xf>
    <xf numFmtId="0" fontId="2" fillId="0" borderId="55" xfId="1" applyFont="1" applyBorder="1" applyAlignment="1">
      <alignment vertical="center"/>
    </xf>
    <xf numFmtId="0" fontId="2" fillId="0" borderId="16" xfId="1" applyFont="1" applyBorder="1" applyAlignment="1">
      <alignment vertical="center"/>
    </xf>
    <xf numFmtId="0" fontId="2" fillId="0" borderId="16" xfId="1" applyFont="1" applyBorder="1" applyAlignment="1">
      <alignment vertical="center" wrapText="1"/>
    </xf>
    <xf numFmtId="0" fontId="3" fillId="0" borderId="73" xfId="1" applyFont="1" applyBorder="1" applyAlignment="1">
      <alignment vertical="center"/>
    </xf>
    <xf numFmtId="3" fontId="3" fillId="0" borderId="71" xfId="1" applyNumberFormat="1" applyFont="1" applyBorder="1" applyAlignment="1" applyProtection="1">
      <alignment vertical="center"/>
      <protection locked="0"/>
    </xf>
    <xf numFmtId="3" fontId="3" fillId="0" borderId="74" xfId="1" applyNumberFormat="1" applyFont="1" applyBorder="1" applyAlignment="1" applyProtection="1">
      <alignment vertical="center"/>
      <protection locked="0"/>
    </xf>
    <xf numFmtId="3" fontId="2" fillId="0" borderId="72" xfId="1" applyNumberFormat="1" applyFont="1" applyBorder="1" applyAlignment="1">
      <alignment vertical="center"/>
    </xf>
    <xf numFmtId="3" fontId="2" fillId="0" borderId="72" xfId="1" applyNumberFormat="1" applyFont="1" applyBorder="1" applyAlignment="1" applyProtection="1">
      <alignment horizontal="left" vertical="center" wrapText="1"/>
      <protection locked="0"/>
    </xf>
    <xf numFmtId="0" fontId="3" fillId="0" borderId="8" xfId="1" applyFont="1" applyBorder="1" applyAlignment="1">
      <alignment vertical="center" wrapText="1"/>
    </xf>
    <xf numFmtId="0" fontId="3" fillId="0" borderId="22" xfId="1" applyFont="1" applyBorder="1" applyAlignment="1">
      <alignment horizontal="left" vertical="center" wrapText="1"/>
    </xf>
    <xf numFmtId="3" fontId="2" fillId="0" borderId="22" xfId="1" applyNumberFormat="1" applyFont="1" applyBorder="1" applyAlignment="1">
      <alignment vertical="center"/>
    </xf>
    <xf numFmtId="3" fontId="2" fillId="0" borderId="23" xfId="1" applyNumberFormat="1" applyFont="1" applyBorder="1" applyAlignment="1" applyProtection="1">
      <alignment horizontal="right" vertical="center"/>
      <protection locked="0"/>
    </xf>
    <xf numFmtId="3" fontId="2" fillId="0" borderId="24" xfId="1" applyNumberFormat="1" applyFont="1" applyBorder="1" applyAlignment="1" applyProtection="1">
      <alignment horizontal="right" vertical="center"/>
      <protection locked="0"/>
    </xf>
    <xf numFmtId="3" fontId="2" fillId="0" borderId="25" xfId="1" applyNumberFormat="1" applyFont="1" applyBorder="1" applyAlignment="1">
      <alignment vertical="center"/>
    </xf>
    <xf numFmtId="3" fontId="2" fillId="0" borderId="23" xfId="1" applyNumberFormat="1" applyFont="1" applyBorder="1" applyAlignment="1">
      <alignment horizontal="center" vertical="center"/>
    </xf>
    <xf numFmtId="3" fontId="2" fillId="0" borderId="24" xfId="1" applyNumberFormat="1" applyFont="1" applyBorder="1" applyAlignment="1">
      <alignment horizontal="center" vertical="center"/>
    </xf>
    <xf numFmtId="3" fontId="2" fillId="0" borderId="25" xfId="1" applyNumberFormat="1" applyFont="1" applyBorder="1" applyAlignment="1">
      <alignment horizontal="center" vertical="center"/>
    </xf>
    <xf numFmtId="3" fontId="2" fillId="0" borderId="43" xfId="1" applyNumberFormat="1" applyFont="1" applyBorder="1" applyAlignment="1" applyProtection="1">
      <alignment horizontal="left" vertical="center" wrapText="1"/>
      <protection locked="0"/>
    </xf>
    <xf numFmtId="0" fontId="2" fillId="2" borderId="0" xfId="1" applyFont="1" applyFill="1" applyBorder="1" applyAlignment="1" applyProtection="1">
      <alignment vertical="center"/>
    </xf>
    <xf numFmtId="0" fontId="2" fillId="2" borderId="0" xfId="1" applyFont="1" applyFill="1" applyBorder="1" applyAlignment="1" applyProtection="1">
      <alignment vertical="center"/>
      <protection locked="0"/>
    </xf>
    <xf numFmtId="0" fontId="3" fillId="2" borderId="0" xfId="1" applyFont="1" applyFill="1" applyBorder="1" applyAlignment="1" applyProtection="1">
      <alignment horizontal="right" vertical="center"/>
      <protection locked="0"/>
    </xf>
    <xf numFmtId="0" fontId="2" fillId="0" borderId="0" xfId="1" applyFont="1" applyFill="1" applyBorder="1" applyAlignment="1" applyProtection="1">
      <alignment vertical="center"/>
    </xf>
    <xf numFmtId="49" fontId="5" fillId="2" borderId="4" xfId="1" applyNumberFormat="1" applyFont="1" applyFill="1" applyBorder="1" applyAlignment="1" applyProtection="1">
      <alignment vertical="center"/>
    </xf>
    <xf numFmtId="49" fontId="3" fillId="2" borderId="0" xfId="1" applyNumberFormat="1" applyFont="1" applyFill="1" applyBorder="1" applyAlignment="1" applyProtection="1">
      <alignment vertical="center"/>
    </xf>
    <xf numFmtId="49" fontId="2" fillId="2" borderId="4" xfId="1" applyNumberFormat="1" applyFont="1" applyFill="1" applyBorder="1" applyAlignment="1" applyProtection="1">
      <alignment vertical="center"/>
    </xf>
    <xf numFmtId="49" fontId="2" fillId="2" borderId="0" xfId="1" applyNumberFormat="1" applyFont="1" applyFill="1" applyBorder="1" applyAlignment="1" applyProtection="1">
      <alignment vertical="center"/>
    </xf>
    <xf numFmtId="49" fontId="6" fillId="2" borderId="4" xfId="1" applyNumberFormat="1" applyFont="1" applyFill="1" applyBorder="1" applyAlignment="1" applyProtection="1">
      <alignment vertical="center"/>
    </xf>
    <xf numFmtId="49" fontId="2" fillId="2" borderId="7" xfId="1" applyNumberFormat="1" applyFont="1" applyFill="1" applyBorder="1" applyAlignment="1" applyProtection="1">
      <alignment vertical="center"/>
    </xf>
    <xf numFmtId="49" fontId="2" fillId="2" borderId="8" xfId="1" applyNumberFormat="1" applyFont="1" applyFill="1" applyBorder="1" applyAlignment="1" applyProtection="1">
      <alignment vertical="center"/>
    </xf>
    <xf numFmtId="49" fontId="2" fillId="0" borderId="0" xfId="1" applyNumberFormat="1" applyFont="1" applyFill="1" applyBorder="1" applyAlignment="1" applyProtection="1">
      <alignment horizontal="center" vertical="center" wrapText="1"/>
    </xf>
    <xf numFmtId="0" fontId="2" fillId="0" borderId="0" xfId="1" applyFont="1" applyFill="1" applyBorder="1" applyAlignment="1" applyProtection="1">
      <alignment horizontal="center" vertical="center" textRotation="90"/>
    </xf>
    <xf numFmtId="1" fontId="7" fillId="0" borderId="27" xfId="1" applyNumberFormat="1" applyFont="1" applyFill="1" applyBorder="1" applyAlignment="1" applyProtection="1">
      <alignment horizontal="center" vertical="center"/>
    </xf>
    <xf numFmtId="1" fontId="7" fillId="0" borderId="28" xfId="1" applyNumberFormat="1" applyFont="1" applyFill="1" applyBorder="1" applyAlignment="1" applyProtection="1">
      <alignment horizontal="center" vertical="center"/>
    </xf>
    <xf numFmtId="1" fontId="7" fillId="0" borderId="29" xfId="1" applyNumberFormat="1" applyFont="1" applyFill="1" applyBorder="1" applyAlignment="1" applyProtection="1">
      <alignment horizontal="center" vertical="center"/>
    </xf>
    <xf numFmtId="1" fontId="7" fillId="0" borderId="30" xfId="1" applyNumberFormat="1" applyFont="1" applyFill="1" applyBorder="1" applyAlignment="1" applyProtection="1">
      <alignment horizontal="center" vertical="center"/>
    </xf>
    <xf numFmtId="1" fontId="7" fillId="0" borderId="31" xfId="1" applyNumberFormat="1" applyFont="1" applyFill="1" applyBorder="1" applyAlignment="1" applyProtection="1">
      <alignment horizontal="center" vertical="center"/>
    </xf>
    <xf numFmtId="1" fontId="7" fillId="0" borderId="32" xfId="1" applyNumberFormat="1" applyFont="1" applyFill="1" applyBorder="1" applyAlignment="1" applyProtection="1">
      <alignment horizontal="center" vertical="center"/>
    </xf>
    <xf numFmtId="1" fontId="7" fillId="0" borderId="33" xfId="1" applyNumberFormat="1" applyFont="1" applyFill="1" applyBorder="1" applyAlignment="1" applyProtection="1">
      <alignment horizontal="center" vertical="center"/>
    </xf>
    <xf numFmtId="1" fontId="7" fillId="0" borderId="34" xfId="1" applyNumberFormat="1" applyFont="1" applyFill="1" applyBorder="1" applyAlignment="1" applyProtection="1">
      <alignment horizontal="center" vertical="center"/>
    </xf>
    <xf numFmtId="0" fontId="3" fillId="0" borderId="15" xfId="1" applyFont="1" applyFill="1" applyBorder="1" applyAlignment="1" applyProtection="1">
      <alignment vertical="center" wrapText="1"/>
    </xf>
    <xf numFmtId="0" fontId="3" fillId="0" borderId="15" xfId="1" applyFont="1" applyFill="1" applyBorder="1" applyAlignment="1" applyProtection="1">
      <alignment horizontal="left" vertical="center" wrapText="1"/>
    </xf>
    <xf numFmtId="0" fontId="3" fillId="0" borderId="15" xfId="1" applyFont="1" applyFill="1" applyBorder="1" applyAlignment="1" applyProtection="1">
      <alignment vertical="center"/>
    </xf>
    <xf numFmtId="0" fontId="3" fillId="0" borderId="17" xfId="1" applyFont="1" applyFill="1" applyBorder="1" applyAlignment="1" applyProtection="1">
      <alignment vertical="center"/>
      <protection locked="0"/>
    </xf>
    <xf numFmtId="0" fontId="3" fillId="0" borderId="18" xfId="1" applyFont="1" applyFill="1" applyBorder="1" applyAlignment="1" applyProtection="1">
      <alignment vertical="center"/>
      <protection locked="0"/>
    </xf>
    <xf numFmtId="0" fontId="3" fillId="0" borderId="19" xfId="1" applyFont="1" applyFill="1" applyBorder="1" applyAlignment="1" applyProtection="1">
      <alignment vertical="center"/>
      <protection locked="0"/>
    </xf>
    <xf numFmtId="0" fontId="3" fillId="0" borderId="0" xfId="1" applyFont="1" applyFill="1" applyBorder="1" applyAlignment="1" applyProtection="1">
      <alignment vertical="center"/>
    </xf>
    <xf numFmtId="0" fontId="3" fillId="0" borderId="35" xfId="1" applyFont="1" applyFill="1" applyBorder="1" applyAlignment="1" applyProtection="1">
      <alignment vertical="center" wrapText="1"/>
    </xf>
    <xf numFmtId="0" fontId="3" fillId="0" borderId="35" xfId="1" applyFont="1" applyFill="1" applyBorder="1" applyAlignment="1" applyProtection="1">
      <alignment horizontal="left" vertical="center" wrapText="1"/>
    </xf>
    <xf numFmtId="3" fontId="3" fillId="0" borderId="35" xfId="1" applyNumberFormat="1" applyFont="1" applyFill="1" applyBorder="1" applyAlignment="1" applyProtection="1">
      <alignment horizontal="right" vertical="center"/>
    </xf>
    <xf numFmtId="3" fontId="3" fillId="0" borderId="36" xfId="1" applyNumberFormat="1" applyFont="1" applyFill="1" applyBorder="1" applyAlignment="1" applyProtection="1">
      <alignment horizontal="right" vertical="center"/>
    </xf>
    <xf numFmtId="3" fontId="3" fillId="0" borderId="37" xfId="1" applyNumberFormat="1" applyFont="1" applyFill="1" applyBorder="1" applyAlignment="1" applyProtection="1">
      <alignment horizontal="right" vertical="center"/>
    </xf>
    <xf numFmtId="3" fontId="3" fillId="0" borderId="38" xfId="1" applyNumberFormat="1" applyFont="1" applyFill="1" applyBorder="1" applyAlignment="1" applyProtection="1">
      <alignment horizontal="right" vertical="center"/>
    </xf>
    <xf numFmtId="3" fontId="3" fillId="0" borderId="38" xfId="1" applyNumberFormat="1" applyFont="1" applyFill="1" applyBorder="1" applyAlignment="1" applyProtection="1">
      <alignment horizontal="left" vertical="center" wrapText="1"/>
      <protection locked="0"/>
    </xf>
    <xf numFmtId="0" fontId="2" fillId="0" borderId="27" xfId="1" applyFont="1" applyFill="1" applyBorder="1" applyAlignment="1" applyProtection="1">
      <alignment vertical="center" wrapText="1"/>
    </xf>
    <xf numFmtId="0" fontId="2" fillId="0" borderId="27" xfId="1" applyFont="1" applyFill="1" applyBorder="1" applyAlignment="1" applyProtection="1">
      <alignment horizontal="left" vertical="center" wrapText="1"/>
    </xf>
    <xf numFmtId="3" fontId="2" fillId="0" borderId="27" xfId="1" applyNumberFormat="1" applyFont="1" applyFill="1" applyBorder="1" applyAlignment="1" applyProtection="1">
      <alignment horizontal="right" vertical="center"/>
    </xf>
    <xf numFmtId="3" fontId="2" fillId="0" borderId="29" xfId="1" applyNumberFormat="1" applyFont="1" applyFill="1" applyBorder="1" applyAlignment="1" applyProtection="1">
      <alignment horizontal="right" vertical="center"/>
    </xf>
    <xf numFmtId="3" fontId="2" fillId="0" borderId="30" xfId="1" applyNumberFormat="1" applyFont="1" applyFill="1" applyBorder="1" applyAlignment="1" applyProtection="1">
      <alignment horizontal="right" vertical="center"/>
    </xf>
    <xf numFmtId="3" fontId="2" fillId="0" borderId="31" xfId="1" applyNumberFormat="1" applyFont="1" applyFill="1" applyBorder="1" applyAlignment="1" applyProtection="1">
      <alignment horizontal="right" vertical="center"/>
    </xf>
    <xf numFmtId="3" fontId="2" fillId="0" borderId="31" xfId="1" applyNumberFormat="1" applyFont="1" applyFill="1" applyBorder="1" applyAlignment="1" applyProtection="1">
      <alignment horizontal="left" vertical="center" wrapText="1"/>
      <protection locked="0"/>
    </xf>
    <xf numFmtId="0" fontId="2" fillId="0" borderId="15" xfId="1" applyFont="1" applyFill="1" applyBorder="1" applyAlignment="1" applyProtection="1">
      <alignment vertical="center" wrapText="1"/>
    </xf>
    <xf numFmtId="0" fontId="2" fillId="0" borderId="15" xfId="1" applyFont="1" applyFill="1" applyBorder="1" applyAlignment="1" applyProtection="1">
      <alignment horizontal="right" vertical="center" wrapText="1"/>
    </xf>
    <xf numFmtId="3" fontId="2" fillId="0" borderId="15" xfId="1" applyNumberFormat="1" applyFont="1" applyFill="1" applyBorder="1" applyAlignment="1" applyProtection="1">
      <alignment horizontal="right" vertical="center"/>
    </xf>
    <xf numFmtId="3" fontId="2" fillId="0" borderId="17" xfId="1" applyNumberFormat="1" applyFont="1" applyFill="1" applyBorder="1" applyAlignment="1" applyProtection="1">
      <alignment horizontal="right" vertical="center"/>
      <protection locked="0"/>
    </xf>
    <xf numFmtId="3" fontId="2" fillId="0" borderId="18" xfId="1" applyNumberFormat="1" applyFont="1" applyFill="1" applyBorder="1" applyAlignment="1" applyProtection="1">
      <alignment horizontal="right" vertical="center"/>
      <protection locked="0"/>
    </xf>
    <xf numFmtId="3" fontId="2" fillId="0" borderId="19" xfId="1" applyNumberFormat="1" applyFont="1" applyFill="1" applyBorder="1" applyAlignment="1" applyProtection="1">
      <alignment horizontal="right" vertical="center"/>
    </xf>
    <xf numFmtId="3" fontId="2" fillId="0" borderId="19" xfId="1" applyNumberFormat="1" applyFont="1" applyFill="1" applyBorder="1" applyAlignment="1" applyProtection="1">
      <alignment horizontal="left" vertical="center" wrapText="1"/>
      <protection locked="0"/>
    </xf>
    <xf numFmtId="0" fontId="2" fillId="0" borderId="39" xfId="1" applyFont="1" applyFill="1" applyBorder="1" applyAlignment="1" applyProtection="1">
      <alignment vertical="center" wrapText="1"/>
    </xf>
    <xf numFmtId="0" fontId="2" fillId="0" borderId="39" xfId="1" applyFont="1" applyFill="1" applyBorder="1" applyAlignment="1" applyProtection="1">
      <alignment horizontal="right" vertical="center" wrapText="1"/>
    </xf>
    <xf numFmtId="3" fontId="2" fillId="0" borderId="39" xfId="1" applyNumberFormat="1" applyFont="1" applyFill="1" applyBorder="1" applyAlignment="1" applyProtection="1">
      <alignment horizontal="right" vertical="center"/>
    </xf>
    <xf numFmtId="3" fontId="2" fillId="0" borderId="40" xfId="1" applyNumberFormat="1" applyFont="1" applyFill="1" applyBorder="1" applyAlignment="1" applyProtection="1">
      <alignment horizontal="right" vertical="center"/>
      <protection locked="0"/>
    </xf>
    <xf numFmtId="3" fontId="11" fillId="0" borderId="41" xfId="1" applyNumberFormat="1" applyFont="1" applyFill="1" applyBorder="1" applyAlignment="1" applyProtection="1">
      <alignment horizontal="right" vertical="center"/>
      <protection locked="0"/>
    </xf>
    <xf numFmtId="3" fontId="2" fillId="0" borderId="42" xfId="1" applyNumberFormat="1" applyFont="1" applyFill="1" applyBorder="1" applyAlignment="1" applyProtection="1">
      <alignment vertical="center"/>
    </xf>
    <xf numFmtId="3" fontId="2" fillId="0" borderId="41" xfId="1" applyNumberFormat="1" applyFont="1" applyFill="1" applyBorder="1" applyAlignment="1" applyProtection="1">
      <alignment horizontal="right" vertical="center"/>
      <protection locked="0"/>
    </xf>
    <xf numFmtId="3" fontId="2" fillId="0" borderId="42" xfId="1" applyNumberFormat="1" applyFont="1" applyFill="1" applyBorder="1" applyAlignment="1" applyProtection="1">
      <alignment horizontal="right" vertical="center"/>
    </xf>
    <xf numFmtId="3" fontId="2" fillId="0" borderId="42" xfId="1" applyNumberFormat="1" applyFont="1" applyFill="1" applyBorder="1" applyAlignment="1" applyProtection="1">
      <alignment horizontal="left" vertical="center" wrapText="1"/>
      <protection locked="0"/>
    </xf>
    <xf numFmtId="0" fontId="3" fillId="0" borderId="22" xfId="1" applyFont="1" applyFill="1" applyBorder="1" applyAlignment="1" applyProtection="1">
      <alignment horizontal="left" vertical="center" wrapText="1"/>
    </xf>
    <xf numFmtId="3" fontId="2" fillId="0" borderId="22" xfId="1" applyNumberFormat="1" applyFont="1" applyFill="1" applyBorder="1" applyAlignment="1" applyProtection="1">
      <alignment vertical="center"/>
    </xf>
    <xf numFmtId="3" fontId="2" fillId="0" borderId="23" xfId="1" applyNumberFormat="1" applyFont="1" applyFill="1" applyBorder="1" applyAlignment="1" applyProtection="1">
      <alignment horizontal="right" vertical="center"/>
      <protection locked="0"/>
    </xf>
    <xf numFmtId="3" fontId="2" fillId="0" borderId="24" xfId="1" applyNumberFormat="1" applyFont="1" applyFill="1" applyBorder="1" applyAlignment="1" applyProtection="1">
      <alignment horizontal="right" vertical="center"/>
      <protection locked="0"/>
    </xf>
    <xf numFmtId="3" fontId="2" fillId="0" borderId="25" xfId="1" applyNumberFormat="1" applyFont="1" applyFill="1" applyBorder="1" applyAlignment="1" applyProtection="1">
      <alignment vertical="center"/>
    </xf>
    <xf numFmtId="3" fontId="2" fillId="0" borderId="23" xfId="1" applyNumberFormat="1" applyFont="1" applyFill="1" applyBorder="1" applyAlignment="1" applyProtection="1">
      <alignment horizontal="center" vertical="center"/>
    </xf>
    <xf numFmtId="3" fontId="2" fillId="0" borderId="24" xfId="1" applyNumberFormat="1" applyFont="1" applyFill="1" applyBorder="1" applyAlignment="1" applyProtection="1">
      <alignment horizontal="center" vertical="center"/>
    </xf>
    <xf numFmtId="3" fontId="2" fillId="0" borderId="25" xfId="1" applyNumberFormat="1" applyFont="1" applyFill="1" applyBorder="1" applyAlignment="1" applyProtection="1">
      <alignment horizontal="center" vertical="center"/>
    </xf>
    <xf numFmtId="3" fontId="2" fillId="0" borderId="25" xfId="1" applyNumberFormat="1" applyFont="1" applyFill="1" applyBorder="1" applyAlignment="1" applyProtection="1">
      <alignment horizontal="left" vertical="center" wrapText="1"/>
      <protection locked="0"/>
    </xf>
    <xf numFmtId="0" fontId="3" fillId="0" borderId="44" xfId="1" applyFont="1" applyFill="1" applyBorder="1" applyAlignment="1" applyProtection="1">
      <alignment horizontal="left" vertical="center" wrapText="1"/>
      <protection locked="0"/>
    </xf>
    <xf numFmtId="0" fontId="3" fillId="0" borderId="44" xfId="1" applyFont="1" applyFill="1" applyBorder="1" applyAlignment="1" applyProtection="1">
      <alignment horizontal="left" vertical="center" wrapText="1"/>
    </xf>
    <xf numFmtId="3" fontId="2" fillId="0" borderId="44" xfId="1" applyNumberFormat="1" applyFont="1" applyFill="1" applyBorder="1" applyAlignment="1" applyProtection="1">
      <alignment vertical="center"/>
    </xf>
    <xf numFmtId="3" fontId="2" fillId="0" borderId="45" xfId="1" applyNumberFormat="1" applyFont="1" applyFill="1" applyBorder="1" applyAlignment="1" applyProtection="1">
      <alignment horizontal="right" vertical="center"/>
      <protection locked="0"/>
    </xf>
    <xf numFmtId="3" fontId="2" fillId="0" borderId="46" xfId="1" applyNumberFormat="1" applyFont="1" applyFill="1" applyBorder="1" applyAlignment="1" applyProtection="1">
      <alignment horizontal="right" vertical="center"/>
      <protection locked="0"/>
    </xf>
    <xf numFmtId="3" fontId="2" fillId="0" borderId="47" xfId="1" applyNumberFormat="1" applyFont="1" applyFill="1" applyBorder="1" applyAlignment="1" applyProtection="1">
      <alignment vertical="center"/>
    </xf>
    <xf numFmtId="3" fontId="2" fillId="0" borderId="45" xfId="1" applyNumberFormat="1" applyFont="1" applyFill="1" applyBorder="1" applyAlignment="1" applyProtection="1">
      <alignment horizontal="center" vertical="center"/>
    </xf>
    <xf numFmtId="3" fontId="2" fillId="0" borderId="46" xfId="1" applyNumberFormat="1" applyFont="1" applyFill="1" applyBorder="1" applyAlignment="1" applyProtection="1">
      <alignment horizontal="center" vertical="center"/>
    </xf>
    <xf numFmtId="3" fontId="2" fillId="0" borderId="47" xfId="1" applyNumberFormat="1" applyFont="1" applyFill="1" applyBorder="1" applyAlignment="1" applyProtection="1">
      <alignment horizontal="center" vertical="center"/>
    </xf>
    <xf numFmtId="3" fontId="2" fillId="0" borderId="47" xfId="1" applyNumberFormat="1" applyFont="1" applyFill="1" applyBorder="1" applyAlignment="1" applyProtection="1">
      <alignment horizontal="left" vertical="center" wrapText="1"/>
      <protection locked="0"/>
    </xf>
    <xf numFmtId="3" fontId="2" fillId="0" borderId="45" xfId="1" applyNumberFormat="1" applyFont="1" applyFill="1" applyBorder="1" applyAlignment="1" applyProtection="1">
      <alignment horizontal="right" vertical="center"/>
    </xf>
    <xf numFmtId="3" fontId="2" fillId="0" borderId="46" xfId="1" applyNumberFormat="1" applyFont="1" applyFill="1" applyBorder="1" applyAlignment="1" applyProtection="1">
      <alignment horizontal="right" vertical="center"/>
    </xf>
    <xf numFmtId="3" fontId="2" fillId="0" borderId="47" xfId="1" applyNumberFormat="1" applyFont="1" applyFill="1" applyBorder="1" applyAlignment="1" applyProtection="1">
      <alignment horizontal="right" vertical="center"/>
    </xf>
    <xf numFmtId="0" fontId="3" fillId="0" borderId="44" xfId="1" applyFont="1" applyFill="1" applyBorder="1" applyAlignment="1" applyProtection="1">
      <alignment horizontal="center" vertical="center" wrapText="1"/>
    </xf>
    <xf numFmtId="0" fontId="2" fillId="0" borderId="15" xfId="1" applyFont="1" applyFill="1" applyBorder="1" applyAlignment="1" applyProtection="1">
      <alignment horizontal="left" vertical="center" wrapText="1"/>
    </xf>
    <xf numFmtId="3" fontId="2" fillId="0" borderId="15" xfId="1" applyNumberFormat="1" applyFont="1" applyFill="1" applyBorder="1" applyAlignment="1" applyProtection="1">
      <alignment vertical="center"/>
    </xf>
    <xf numFmtId="3" fontId="2" fillId="0" borderId="17" xfId="1" applyNumberFormat="1" applyFont="1" applyFill="1" applyBorder="1" applyAlignment="1" applyProtection="1">
      <alignment horizontal="center" vertical="center"/>
    </xf>
    <xf numFmtId="3" fontId="2" fillId="0" borderId="18" xfId="1" applyNumberFormat="1" applyFont="1" applyFill="1" applyBorder="1" applyAlignment="1" applyProtection="1">
      <alignment horizontal="center" vertical="center"/>
    </xf>
    <xf numFmtId="3" fontId="2" fillId="0" borderId="19" xfId="1" applyNumberFormat="1" applyFont="1" applyFill="1" applyBorder="1" applyAlignment="1" applyProtection="1">
      <alignment horizontal="center" vertical="center"/>
    </xf>
    <xf numFmtId="3" fontId="2" fillId="0" borderId="17" xfId="1" applyNumberFormat="1" applyFont="1" applyFill="1" applyBorder="1" applyAlignment="1" applyProtection="1">
      <alignment horizontal="right" vertical="center"/>
    </xf>
    <xf numFmtId="3" fontId="2" fillId="0" borderId="18" xfId="1" applyNumberFormat="1" applyFont="1" applyFill="1" applyBorder="1" applyAlignment="1" applyProtection="1">
      <alignment horizontal="right" vertical="center"/>
    </xf>
    <xf numFmtId="0" fontId="2" fillId="0" borderId="39" xfId="1" applyFont="1" applyFill="1" applyBorder="1" applyAlignment="1" applyProtection="1">
      <alignment horizontal="left" vertical="center" wrapText="1"/>
    </xf>
    <xf numFmtId="3" fontId="2" fillId="0" borderId="39" xfId="1" applyNumberFormat="1" applyFont="1" applyFill="1" applyBorder="1" applyAlignment="1" applyProtection="1">
      <alignment vertical="center"/>
    </xf>
    <xf numFmtId="3" fontId="2" fillId="0" borderId="40" xfId="1" applyNumberFormat="1" applyFont="1" applyFill="1" applyBorder="1" applyAlignment="1" applyProtection="1">
      <alignment horizontal="center" vertical="center"/>
    </xf>
    <xf numFmtId="3" fontId="2" fillId="0" borderId="41" xfId="1" applyNumberFormat="1" applyFont="1" applyFill="1" applyBorder="1" applyAlignment="1" applyProtection="1">
      <alignment horizontal="center" vertical="center"/>
    </xf>
    <xf numFmtId="3" fontId="2" fillId="0" borderId="42" xfId="1" applyNumberFormat="1" applyFont="1" applyFill="1" applyBorder="1" applyAlignment="1" applyProtection="1">
      <alignment horizontal="center" vertical="center"/>
    </xf>
    <xf numFmtId="3" fontId="2" fillId="0" borderId="40" xfId="1" applyNumberFormat="1" applyFont="1" applyFill="1" applyBorder="1" applyAlignment="1" applyProtection="1">
      <alignment horizontal="right" vertical="center"/>
    </xf>
    <xf numFmtId="3" fontId="2" fillId="0" borderId="41" xfId="1" applyNumberFormat="1" applyFont="1" applyFill="1" applyBorder="1" applyAlignment="1" applyProtection="1">
      <alignment horizontal="right" vertical="center"/>
    </xf>
    <xf numFmtId="0" fontId="2" fillId="0" borderId="48" xfId="1" applyFont="1" applyFill="1" applyBorder="1" applyAlignment="1" applyProtection="1">
      <alignment horizontal="right" vertical="center" wrapText="1"/>
    </xf>
    <xf numFmtId="0" fontId="2" fillId="0" borderId="48" xfId="1" applyFont="1" applyFill="1" applyBorder="1" applyAlignment="1" applyProtection="1">
      <alignment horizontal="left" vertical="center" wrapText="1"/>
    </xf>
    <xf numFmtId="3" fontId="2" fillId="0" borderId="48" xfId="1" applyNumberFormat="1" applyFont="1" applyFill="1" applyBorder="1" applyAlignment="1" applyProtection="1">
      <alignment vertical="center"/>
    </xf>
    <xf numFmtId="3" fontId="2" fillId="0" borderId="49" xfId="1" applyNumberFormat="1" applyFont="1" applyFill="1" applyBorder="1" applyAlignment="1" applyProtection="1">
      <alignment horizontal="center" vertical="center"/>
    </xf>
    <xf numFmtId="3" fontId="2" fillId="0" borderId="50" xfId="1" applyNumberFormat="1" applyFont="1" applyFill="1" applyBorder="1" applyAlignment="1" applyProtection="1">
      <alignment horizontal="center" vertical="center"/>
    </xf>
    <xf numFmtId="3" fontId="2" fillId="0" borderId="51" xfId="1" applyNumberFormat="1" applyFont="1" applyFill="1" applyBorder="1" applyAlignment="1" applyProtection="1">
      <alignment horizontal="center" vertical="center"/>
    </xf>
    <xf numFmtId="3" fontId="2" fillId="0" borderId="49" xfId="1" applyNumberFormat="1" applyFont="1" applyFill="1" applyBorder="1" applyAlignment="1" applyProtection="1">
      <alignment horizontal="right" vertical="center"/>
      <protection locked="0"/>
    </xf>
    <xf numFmtId="3" fontId="2" fillId="0" borderId="50" xfId="1" applyNumberFormat="1" applyFont="1" applyFill="1" applyBorder="1" applyAlignment="1" applyProtection="1">
      <alignment horizontal="right" vertical="center"/>
      <protection locked="0"/>
    </xf>
    <xf numFmtId="3" fontId="2" fillId="0" borderId="51" xfId="1" applyNumberFormat="1" applyFont="1" applyFill="1" applyBorder="1" applyAlignment="1" applyProtection="1">
      <alignment horizontal="right" vertical="center"/>
    </xf>
    <xf numFmtId="3" fontId="2" fillId="0" borderId="49" xfId="1" applyNumberFormat="1" applyFont="1" applyFill="1" applyBorder="1" applyAlignment="1" applyProtection="1">
      <alignment horizontal="right" vertical="center"/>
    </xf>
    <xf numFmtId="3" fontId="2" fillId="0" borderId="50" xfId="1" applyNumberFormat="1" applyFont="1" applyFill="1" applyBorder="1" applyAlignment="1" applyProtection="1">
      <alignment horizontal="right" vertical="center"/>
    </xf>
    <xf numFmtId="3" fontId="2" fillId="0" borderId="51" xfId="1" applyNumberFormat="1" applyFont="1" applyFill="1" applyBorder="1" applyAlignment="1" applyProtection="1">
      <alignment horizontal="left" vertical="center" wrapText="1"/>
      <protection locked="0"/>
    </xf>
    <xf numFmtId="0" fontId="2" fillId="0" borderId="43" xfId="1" applyFont="1" applyFill="1" applyBorder="1" applyAlignment="1" applyProtection="1">
      <alignment horizontal="right" vertical="center" wrapText="1"/>
    </xf>
    <xf numFmtId="0" fontId="2" fillId="0" borderId="43" xfId="1" applyFont="1" applyFill="1" applyBorder="1" applyAlignment="1" applyProtection="1">
      <alignment horizontal="left" vertical="center" wrapText="1"/>
    </xf>
    <xf numFmtId="3" fontId="2" fillId="0" borderId="43" xfId="1" applyNumberFormat="1" applyFont="1" applyFill="1" applyBorder="1" applyAlignment="1" applyProtection="1">
      <alignment vertical="center"/>
    </xf>
    <xf numFmtId="3" fontId="2" fillId="0" borderId="52" xfId="1" applyNumberFormat="1" applyFont="1" applyFill="1" applyBorder="1" applyAlignment="1" applyProtection="1">
      <alignment horizontal="center" vertical="center"/>
    </xf>
    <xf numFmtId="3" fontId="2" fillId="0" borderId="53" xfId="1" applyNumberFormat="1" applyFont="1" applyFill="1" applyBorder="1" applyAlignment="1" applyProtection="1">
      <alignment horizontal="center" vertical="center"/>
    </xf>
    <xf numFmtId="3" fontId="2" fillId="0" borderId="54" xfId="1" applyNumberFormat="1" applyFont="1" applyFill="1" applyBorder="1" applyAlignment="1" applyProtection="1">
      <alignment horizontal="center" vertical="center"/>
    </xf>
    <xf numFmtId="3" fontId="2" fillId="0" borderId="52" xfId="1" applyNumberFormat="1" applyFont="1" applyFill="1" applyBorder="1" applyAlignment="1" applyProtection="1">
      <alignment horizontal="right" vertical="center"/>
      <protection locked="0"/>
    </xf>
    <xf numFmtId="3" fontId="2" fillId="0" borderId="53" xfId="1" applyNumberFormat="1" applyFont="1" applyFill="1" applyBorder="1" applyAlignment="1" applyProtection="1">
      <alignment horizontal="right" vertical="center"/>
      <protection locked="0"/>
    </xf>
    <xf numFmtId="3" fontId="2" fillId="0" borderId="54" xfId="1" applyNumberFormat="1" applyFont="1" applyFill="1" applyBorder="1" applyAlignment="1" applyProtection="1">
      <alignment horizontal="right" vertical="center"/>
    </xf>
    <xf numFmtId="3" fontId="2" fillId="0" borderId="52" xfId="1" applyNumberFormat="1" applyFont="1" applyFill="1" applyBorder="1" applyAlignment="1" applyProtection="1">
      <alignment horizontal="right" vertical="center"/>
    </xf>
    <xf numFmtId="3" fontId="2" fillId="0" borderId="53" xfId="1" applyNumberFormat="1" applyFont="1" applyFill="1" applyBorder="1" applyAlignment="1" applyProtection="1">
      <alignment horizontal="right" vertical="center"/>
    </xf>
    <xf numFmtId="3" fontId="2" fillId="0" borderId="54" xfId="1" applyNumberFormat="1" applyFont="1" applyFill="1" applyBorder="1" applyAlignment="1" applyProtection="1">
      <alignment horizontal="left" vertical="center" wrapText="1"/>
      <protection locked="0"/>
    </xf>
    <xf numFmtId="0" fontId="3" fillId="0" borderId="55" xfId="1" applyFont="1" applyFill="1" applyBorder="1" applyAlignment="1" applyProtection="1">
      <alignment horizontal="center" vertical="center" wrapText="1"/>
    </xf>
    <xf numFmtId="0" fontId="3" fillId="0" borderId="55" xfId="1" applyFont="1" applyFill="1" applyBorder="1" applyAlignment="1" applyProtection="1">
      <alignment horizontal="left" vertical="center" wrapText="1"/>
    </xf>
    <xf numFmtId="3" fontId="2" fillId="0" borderId="55" xfId="1" applyNumberFormat="1" applyFont="1" applyFill="1" applyBorder="1" applyAlignment="1" applyProtection="1">
      <alignment horizontal="right" vertical="center"/>
    </xf>
    <xf numFmtId="3" fontId="2" fillId="0" borderId="56" xfId="1" applyNumberFormat="1" applyFont="1" applyFill="1" applyBorder="1" applyAlignment="1" applyProtection="1">
      <alignment horizontal="right" vertical="center"/>
    </xf>
    <xf numFmtId="3" fontId="2" fillId="0" borderId="57" xfId="1" applyNumberFormat="1" applyFont="1" applyFill="1" applyBorder="1" applyAlignment="1" applyProtection="1">
      <alignment horizontal="right" vertical="center"/>
    </xf>
    <xf numFmtId="3" fontId="2" fillId="0" borderId="58" xfId="1" applyNumberFormat="1" applyFont="1" applyFill="1" applyBorder="1" applyAlignment="1" applyProtection="1">
      <alignment horizontal="right" vertical="center"/>
    </xf>
    <xf numFmtId="3" fontId="2" fillId="0" borderId="56" xfId="1" applyNumberFormat="1" applyFont="1" applyFill="1" applyBorder="1" applyAlignment="1" applyProtection="1">
      <alignment horizontal="center" vertical="center"/>
    </xf>
    <xf numFmtId="3" fontId="2" fillId="0" borderId="57" xfId="1" applyNumberFormat="1" applyFont="1" applyFill="1" applyBorder="1" applyAlignment="1" applyProtection="1">
      <alignment horizontal="center" vertical="center"/>
    </xf>
    <xf numFmtId="3" fontId="2" fillId="0" borderId="58" xfId="1" applyNumberFormat="1" applyFont="1" applyFill="1" applyBorder="1" applyAlignment="1" applyProtection="1">
      <alignment horizontal="center" vertical="center"/>
    </xf>
    <xf numFmtId="3" fontId="2" fillId="0" borderId="58" xfId="1" applyNumberFormat="1" applyFont="1" applyFill="1" applyBorder="1" applyAlignment="1" applyProtection="1">
      <alignment horizontal="left" vertical="center" wrapText="1"/>
      <protection locked="0"/>
    </xf>
    <xf numFmtId="3" fontId="2" fillId="0" borderId="43" xfId="1" applyNumberFormat="1" applyFont="1" applyFill="1" applyBorder="1" applyAlignment="1" applyProtection="1">
      <alignment horizontal="right" vertical="center"/>
    </xf>
    <xf numFmtId="3" fontId="2" fillId="0" borderId="54" xfId="1" applyNumberFormat="1" applyFont="1" applyFill="1" applyBorder="1" applyAlignment="1" applyProtection="1">
      <alignment vertical="center"/>
    </xf>
    <xf numFmtId="3" fontId="2" fillId="0" borderId="44" xfId="1" applyNumberFormat="1" applyFont="1" applyFill="1" applyBorder="1" applyAlignment="1" applyProtection="1">
      <alignment horizontal="right" vertical="center"/>
    </xf>
    <xf numFmtId="3" fontId="2" fillId="0" borderId="48" xfId="1" applyNumberFormat="1" applyFont="1" applyFill="1" applyBorder="1" applyAlignment="1" applyProtection="1">
      <alignment horizontal="right" vertical="center"/>
    </xf>
    <xf numFmtId="3" fontId="2" fillId="0" borderId="19" xfId="1" applyNumberFormat="1" applyFont="1" applyFill="1" applyBorder="1" applyAlignment="1" applyProtection="1">
      <alignment vertical="center"/>
    </xf>
    <xf numFmtId="0" fontId="3" fillId="0" borderId="43" xfId="1" applyFont="1" applyFill="1" applyBorder="1" applyAlignment="1" applyProtection="1">
      <alignment horizontal="center" vertical="center" wrapText="1"/>
    </xf>
    <xf numFmtId="0" fontId="3" fillId="0" borderId="43" xfId="1" applyFont="1" applyFill="1" applyBorder="1" applyAlignment="1" applyProtection="1">
      <alignment horizontal="left" vertical="center" wrapText="1"/>
    </xf>
    <xf numFmtId="0" fontId="2" fillId="0" borderId="55" xfId="1" applyFont="1" applyFill="1" applyBorder="1" applyAlignment="1" applyProtection="1">
      <alignment horizontal="right" vertical="center" wrapText="1"/>
    </xf>
    <xf numFmtId="0" fontId="2" fillId="0" borderId="55" xfId="1" applyFont="1" applyFill="1" applyBorder="1" applyAlignment="1" applyProtection="1">
      <alignment horizontal="left" vertical="center" wrapText="1"/>
    </xf>
    <xf numFmtId="3" fontId="2" fillId="0" borderId="56" xfId="1" applyNumberFormat="1" applyFont="1" applyFill="1" applyBorder="1" applyAlignment="1" applyProtection="1">
      <alignment horizontal="center" vertical="center"/>
      <protection locked="0"/>
    </xf>
    <xf numFmtId="3" fontId="2" fillId="0" borderId="57" xfId="1" applyNumberFormat="1" applyFont="1" applyFill="1" applyBorder="1" applyAlignment="1" applyProtection="1">
      <alignment horizontal="center" vertical="center"/>
      <protection locked="0"/>
    </xf>
    <xf numFmtId="3" fontId="2" fillId="0" borderId="58" xfId="1" applyNumberFormat="1" applyFont="1" applyFill="1" applyBorder="1" applyAlignment="1" applyProtection="1">
      <alignment vertical="center"/>
    </xf>
    <xf numFmtId="0" fontId="2" fillId="0" borderId="55" xfId="1" applyFont="1" applyFill="1" applyBorder="1" applyAlignment="1" applyProtection="1">
      <alignment vertical="center" wrapText="1"/>
    </xf>
    <xf numFmtId="3" fontId="2" fillId="0" borderId="55" xfId="1" applyNumberFormat="1" applyFont="1" applyFill="1" applyBorder="1" applyAlignment="1" applyProtection="1">
      <alignment vertical="center"/>
    </xf>
    <xf numFmtId="3" fontId="2" fillId="0" borderId="56" xfId="1" applyNumberFormat="1" applyFont="1" applyFill="1" applyBorder="1" applyAlignment="1" applyProtection="1">
      <alignment horizontal="right" vertical="center"/>
      <protection locked="0"/>
    </xf>
    <xf numFmtId="3" fontId="2" fillId="0" borderId="57" xfId="1" applyNumberFormat="1" applyFont="1" applyFill="1" applyBorder="1" applyAlignment="1" applyProtection="1">
      <alignment horizontal="right" vertical="center"/>
      <protection locked="0"/>
    </xf>
    <xf numFmtId="0" fontId="3" fillId="0" borderId="15" xfId="1" applyFont="1" applyBorder="1" applyAlignment="1" applyProtection="1">
      <alignment vertical="center" wrapText="1"/>
    </xf>
    <xf numFmtId="0" fontId="3" fillId="0" borderId="15" xfId="1" applyFont="1" applyBorder="1" applyAlignment="1" applyProtection="1">
      <alignment horizontal="left" vertical="center" wrapText="1"/>
    </xf>
    <xf numFmtId="3" fontId="3" fillId="0" borderId="15" xfId="1" applyNumberFormat="1" applyFont="1" applyBorder="1" applyAlignment="1" applyProtection="1">
      <alignment vertical="center"/>
    </xf>
    <xf numFmtId="3" fontId="3" fillId="0" borderId="19" xfId="1" applyNumberFormat="1" applyFont="1" applyBorder="1" applyAlignment="1" applyProtection="1">
      <alignment vertical="center"/>
    </xf>
    <xf numFmtId="3" fontId="2" fillId="0" borderId="19" xfId="1" applyNumberFormat="1" applyFont="1" applyBorder="1" applyAlignment="1" applyProtection="1">
      <alignment vertical="center"/>
    </xf>
    <xf numFmtId="3" fontId="2" fillId="0" borderId="19" xfId="1" applyNumberFormat="1" applyFont="1" applyBorder="1" applyAlignment="1" applyProtection="1">
      <alignment horizontal="right" vertical="center"/>
    </xf>
    <xf numFmtId="0" fontId="3" fillId="0" borderId="35" xfId="1" applyFont="1" applyFill="1" applyBorder="1" applyAlignment="1" applyProtection="1">
      <alignment vertical="center"/>
    </xf>
    <xf numFmtId="3" fontId="3" fillId="0" borderId="35" xfId="1" applyNumberFormat="1" applyFont="1" applyFill="1" applyBorder="1" applyAlignment="1" applyProtection="1">
      <alignment vertical="center"/>
    </xf>
    <xf numFmtId="3" fontId="3" fillId="0" borderId="36" xfId="1" applyNumberFormat="1" applyFont="1" applyFill="1" applyBorder="1" applyAlignment="1" applyProtection="1">
      <alignment vertical="center"/>
    </xf>
    <xf numFmtId="3" fontId="3" fillId="0" borderId="37" xfId="1" applyNumberFormat="1" applyFont="1" applyFill="1" applyBorder="1" applyAlignment="1" applyProtection="1">
      <alignment vertical="center"/>
    </xf>
    <xf numFmtId="3" fontId="3" fillId="0" borderId="38" xfId="1" applyNumberFormat="1" applyFont="1" applyFill="1" applyBorder="1" applyAlignment="1" applyProtection="1">
      <alignment vertical="center"/>
    </xf>
    <xf numFmtId="0" fontId="3" fillId="0" borderId="59" xfId="1" applyFont="1" applyFill="1" applyBorder="1" applyAlignment="1" applyProtection="1">
      <alignment vertical="center"/>
    </xf>
    <xf numFmtId="0" fontId="3" fillId="0" borderId="59" xfId="1" applyFont="1" applyFill="1" applyBorder="1" applyAlignment="1" applyProtection="1">
      <alignment vertical="center" wrapText="1"/>
    </xf>
    <xf numFmtId="3" fontId="3" fillId="0" borderId="59" xfId="1" applyNumberFormat="1" applyFont="1" applyFill="1" applyBorder="1" applyAlignment="1" applyProtection="1">
      <alignment vertical="center"/>
    </xf>
    <xf numFmtId="3" fontId="3" fillId="0" borderId="60" xfId="1" applyNumberFormat="1" applyFont="1" applyFill="1" applyBorder="1" applyAlignment="1" applyProtection="1">
      <alignment vertical="center"/>
    </xf>
    <xf numFmtId="3" fontId="3" fillId="0" borderId="61" xfId="1" applyNumberFormat="1" applyFont="1" applyFill="1" applyBorder="1" applyAlignment="1" applyProtection="1">
      <alignment vertical="center"/>
    </xf>
    <xf numFmtId="3" fontId="3" fillId="0" borderId="62" xfId="1" applyNumberFormat="1" applyFont="1" applyFill="1" applyBorder="1" applyAlignment="1" applyProtection="1">
      <alignment vertical="center"/>
    </xf>
    <xf numFmtId="3" fontId="3" fillId="0" borderId="60" xfId="1" applyNumberFormat="1" applyFont="1" applyFill="1" applyBorder="1" applyAlignment="1" applyProtection="1">
      <alignment horizontal="right" vertical="center"/>
    </xf>
    <xf numFmtId="3" fontId="3" fillId="0" borderId="61" xfId="1" applyNumberFormat="1" applyFont="1" applyFill="1" applyBorder="1" applyAlignment="1" applyProtection="1">
      <alignment horizontal="right" vertical="center"/>
    </xf>
    <xf numFmtId="3" fontId="3" fillId="0" borderId="62" xfId="1" applyNumberFormat="1" applyFont="1" applyFill="1" applyBorder="1" applyAlignment="1" applyProtection="1">
      <alignment horizontal="right" vertical="center"/>
    </xf>
    <xf numFmtId="3" fontId="3" fillId="0" borderId="62" xfId="1" applyNumberFormat="1" applyFont="1" applyFill="1" applyBorder="1" applyAlignment="1" applyProtection="1">
      <alignment horizontal="left" vertical="center" wrapText="1"/>
      <protection locked="0"/>
    </xf>
    <xf numFmtId="3" fontId="3" fillId="0" borderId="15" xfId="1" applyNumberFormat="1" applyFont="1" applyFill="1" applyBorder="1" applyAlignment="1" applyProtection="1">
      <alignment vertical="center"/>
    </xf>
    <xf numFmtId="3" fontId="3" fillId="0" borderId="17" xfId="1" applyNumberFormat="1" applyFont="1" applyFill="1" applyBorder="1" applyAlignment="1" applyProtection="1">
      <alignment vertical="center"/>
    </xf>
    <xf numFmtId="3" fontId="3" fillId="0" borderId="18" xfId="1" applyNumberFormat="1" applyFont="1" applyFill="1" applyBorder="1" applyAlignment="1" applyProtection="1">
      <alignment vertical="center"/>
    </xf>
    <xf numFmtId="3" fontId="3" fillId="0" borderId="19" xfId="1" applyNumberFormat="1" applyFont="1" applyFill="1" applyBorder="1" applyAlignment="1" applyProtection="1">
      <alignment vertical="center"/>
    </xf>
    <xf numFmtId="3" fontId="3" fillId="0" borderId="19" xfId="1" applyNumberFormat="1" applyFont="1" applyFill="1" applyBorder="1" applyAlignment="1" applyProtection="1">
      <alignment horizontal="left" vertical="center" wrapText="1"/>
      <protection locked="0"/>
    </xf>
    <xf numFmtId="0" fontId="3" fillId="3" borderId="63" xfId="1" applyFont="1" applyFill="1" applyBorder="1" applyAlignment="1" applyProtection="1">
      <alignment horizontal="left" vertical="center" wrapText="1"/>
    </xf>
    <xf numFmtId="3" fontId="3" fillId="3" borderId="63" xfId="1" applyNumberFormat="1" applyFont="1" applyFill="1" applyBorder="1" applyAlignment="1" applyProtection="1">
      <alignment vertical="center"/>
    </xf>
    <xf numFmtId="3" fontId="3" fillId="3" borderId="64" xfId="1" applyNumberFormat="1" applyFont="1" applyFill="1" applyBorder="1" applyAlignment="1" applyProtection="1">
      <alignment vertical="center"/>
    </xf>
    <xf numFmtId="3" fontId="3" fillId="3" borderId="65" xfId="1" applyNumberFormat="1" applyFont="1" applyFill="1" applyBorder="1" applyAlignment="1" applyProtection="1">
      <alignment vertical="center"/>
    </xf>
    <xf numFmtId="3" fontId="3" fillId="3" borderId="66" xfId="1" applyNumberFormat="1" applyFont="1" applyFill="1" applyBorder="1" applyAlignment="1" applyProtection="1">
      <alignment vertical="center"/>
    </xf>
    <xf numFmtId="0" fontId="2" fillId="0" borderId="44" xfId="1" applyFont="1" applyFill="1" applyBorder="1" applyAlignment="1" applyProtection="1">
      <alignment horizontal="left" vertical="center" wrapText="1"/>
    </xf>
    <xf numFmtId="3" fontId="2" fillId="0" borderId="45" xfId="1" applyNumberFormat="1" applyFont="1" applyFill="1" applyBorder="1" applyAlignment="1" applyProtection="1">
      <alignment vertical="center"/>
    </xf>
    <xf numFmtId="3" fontId="2" fillId="0" borderId="46" xfId="1" applyNumberFormat="1" applyFont="1" applyFill="1" applyBorder="1" applyAlignment="1" applyProtection="1">
      <alignment vertical="center"/>
    </xf>
    <xf numFmtId="0" fontId="2" fillId="0" borderId="55" xfId="1" applyFont="1" applyFill="1" applyBorder="1" applyAlignment="1" applyProtection="1">
      <alignment horizontal="center" vertical="center" wrapText="1"/>
    </xf>
    <xf numFmtId="3" fontId="2" fillId="0" borderId="56" xfId="1" applyNumberFormat="1" applyFont="1" applyFill="1" applyBorder="1" applyAlignment="1" applyProtection="1">
      <alignment vertical="center"/>
    </xf>
    <xf numFmtId="3" fontId="2" fillId="0" borderId="57" xfId="1" applyNumberFormat="1" applyFont="1" applyFill="1" applyBorder="1" applyAlignment="1" applyProtection="1">
      <alignment vertical="center"/>
    </xf>
    <xf numFmtId="0" fontId="2" fillId="0" borderId="39" xfId="1" applyFont="1" applyFill="1" applyBorder="1" applyAlignment="1" applyProtection="1">
      <alignment horizontal="center" vertical="center" wrapText="1"/>
    </xf>
    <xf numFmtId="3" fontId="2" fillId="0" borderId="40" xfId="1" applyNumberFormat="1" applyFont="1" applyFill="1" applyBorder="1" applyAlignment="1" applyProtection="1">
      <alignment vertical="center"/>
    </xf>
    <xf numFmtId="3" fontId="2" fillId="0" borderId="41" xfId="1" applyNumberFormat="1" applyFont="1" applyFill="1" applyBorder="1" applyAlignment="1" applyProtection="1">
      <alignment vertical="center"/>
    </xf>
    <xf numFmtId="0" fontId="2" fillId="0" borderId="15" xfId="1" applyFont="1" applyFill="1" applyBorder="1" applyAlignment="1" applyProtection="1">
      <alignment horizontal="center" vertical="center" wrapText="1"/>
    </xf>
    <xf numFmtId="3" fontId="2" fillId="0" borderId="17" xfId="1" applyNumberFormat="1" applyFont="1" applyFill="1" applyBorder="1" applyAlignment="1" applyProtection="1">
      <alignment vertical="center"/>
    </xf>
    <xf numFmtId="3" fontId="2" fillId="0" borderId="18" xfId="1" applyNumberFormat="1" applyFont="1" applyFill="1" applyBorder="1" applyAlignment="1" applyProtection="1">
      <alignment vertical="center"/>
    </xf>
    <xf numFmtId="3" fontId="2" fillId="0" borderId="40" xfId="1" applyNumberFormat="1" applyFont="1" applyFill="1" applyBorder="1" applyAlignment="1" applyProtection="1">
      <alignment vertical="center"/>
      <protection locked="0"/>
    </xf>
    <xf numFmtId="3" fontId="2" fillId="0" borderId="41" xfId="1" applyNumberFormat="1" applyFont="1" applyFill="1" applyBorder="1" applyAlignment="1" applyProtection="1">
      <alignment vertical="center"/>
      <protection locked="0"/>
    </xf>
    <xf numFmtId="3" fontId="2" fillId="0" borderId="17" xfId="1" applyNumberFormat="1" applyFont="1" applyFill="1" applyBorder="1" applyAlignment="1" applyProtection="1">
      <alignment vertical="center"/>
      <protection locked="0"/>
    </xf>
    <xf numFmtId="3" fontId="2" fillId="0" borderId="18" xfId="1" applyNumberFormat="1" applyFont="1" applyFill="1" applyBorder="1" applyAlignment="1" applyProtection="1">
      <alignment vertical="center"/>
      <protection locked="0"/>
    </xf>
    <xf numFmtId="3" fontId="11" fillId="0" borderId="41" xfId="1" applyNumberFormat="1" applyFont="1" applyFill="1" applyBorder="1" applyAlignment="1" applyProtection="1">
      <alignment vertical="center"/>
      <protection locked="0"/>
    </xf>
    <xf numFmtId="0" fontId="2" fillId="0" borderId="39" xfId="1" applyFont="1" applyFill="1" applyBorder="1" applyAlignment="1" applyProtection="1">
      <alignment vertical="center"/>
    </xf>
    <xf numFmtId="0" fontId="2" fillId="0" borderId="0" xfId="1" applyFont="1" applyFill="1" applyBorder="1" applyAlignment="1" applyProtection="1">
      <alignment vertical="center" wrapText="1"/>
    </xf>
    <xf numFmtId="3" fontId="2" fillId="0" borderId="56" xfId="1" applyNumberFormat="1" applyFont="1" applyFill="1" applyBorder="1" applyAlignment="1" applyProtection="1">
      <alignment vertical="center"/>
      <protection locked="0"/>
    </xf>
    <xf numFmtId="3" fontId="2" fillId="0" borderId="57" xfId="1" applyNumberFormat="1" applyFont="1" applyFill="1" applyBorder="1" applyAlignment="1" applyProtection="1">
      <alignment vertical="center"/>
      <protection locked="0"/>
    </xf>
    <xf numFmtId="3" fontId="2" fillId="0" borderId="45" xfId="1" applyNumberFormat="1" applyFont="1" applyFill="1" applyBorder="1" applyAlignment="1" applyProtection="1">
      <alignment vertical="center"/>
      <protection locked="0"/>
    </xf>
    <xf numFmtId="3" fontId="2" fillId="0" borderId="46" xfId="1" applyNumberFormat="1" applyFont="1" applyFill="1" applyBorder="1" applyAlignment="1" applyProtection="1">
      <alignment vertical="center"/>
      <protection locked="0"/>
    </xf>
    <xf numFmtId="0" fontId="3" fillId="0" borderId="0" xfId="1" applyFont="1" applyFill="1" applyBorder="1" applyAlignment="1" applyProtection="1">
      <alignment horizontal="left" vertical="center"/>
    </xf>
    <xf numFmtId="0" fontId="2" fillId="0" borderId="63" xfId="1" applyFont="1" applyFill="1" applyBorder="1" applyAlignment="1" applyProtection="1">
      <alignment horizontal="left" vertical="center" wrapText="1"/>
    </xf>
    <xf numFmtId="3" fontId="2" fillId="0" borderId="16" xfId="1" applyNumberFormat="1" applyFont="1" applyFill="1" applyBorder="1" applyAlignment="1" applyProtection="1">
      <alignment vertical="center"/>
    </xf>
    <xf numFmtId="0" fontId="2" fillId="0" borderId="16" xfId="1" applyFont="1" applyFill="1" applyBorder="1" applyAlignment="1" applyProtection="1">
      <alignment horizontal="right" vertical="center" wrapText="1"/>
    </xf>
    <xf numFmtId="3" fontId="2" fillId="0" borderId="67" xfId="1" applyNumberFormat="1" applyFont="1" applyFill="1" applyBorder="1" applyAlignment="1" applyProtection="1">
      <alignment vertical="center"/>
      <protection locked="0"/>
    </xf>
    <xf numFmtId="3" fontId="2" fillId="0" borderId="68" xfId="1" applyNumberFormat="1" applyFont="1" applyFill="1" applyBorder="1" applyAlignment="1" applyProtection="1">
      <alignment vertical="center"/>
      <protection locked="0"/>
    </xf>
    <xf numFmtId="3" fontId="2" fillId="0" borderId="69" xfId="1" applyNumberFormat="1" applyFont="1" applyFill="1" applyBorder="1" applyAlignment="1" applyProtection="1">
      <alignment vertical="center"/>
    </xf>
    <xf numFmtId="3" fontId="2" fillId="0" borderId="67" xfId="1" applyNumberFormat="1" applyFont="1" applyFill="1" applyBorder="1" applyAlignment="1" applyProtection="1">
      <alignment horizontal="right" vertical="center"/>
      <protection locked="0"/>
    </xf>
    <xf numFmtId="3" fontId="2" fillId="0" borderId="68" xfId="1" applyNumberFormat="1" applyFont="1" applyFill="1" applyBorder="1" applyAlignment="1" applyProtection="1">
      <alignment horizontal="right" vertical="center"/>
      <protection locked="0"/>
    </xf>
    <xf numFmtId="3" fontId="2" fillId="0" borderId="69" xfId="1" applyNumberFormat="1" applyFont="1" applyFill="1" applyBorder="1" applyAlignment="1" applyProtection="1">
      <alignment horizontal="left" vertical="center" wrapText="1"/>
      <protection locked="0"/>
    </xf>
    <xf numFmtId="0" fontId="3" fillId="0" borderId="63" xfId="1" applyFont="1" applyFill="1" applyBorder="1" applyAlignment="1" applyProtection="1">
      <alignment horizontal="left" vertical="center" wrapText="1"/>
    </xf>
    <xf numFmtId="3" fontId="2" fillId="0" borderId="63" xfId="1" applyNumberFormat="1" applyFont="1" applyFill="1" applyBorder="1" applyAlignment="1" applyProtection="1">
      <alignment vertical="center"/>
    </xf>
    <xf numFmtId="3" fontId="2" fillId="0" borderId="64" xfId="1" applyNumberFormat="1" applyFont="1" applyFill="1" applyBorder="1" applyAlignment="1" applyProtection="1">
      <alignment vertical="center"/>
    </xf>
    <xf numFmtId="3" fontId="2" fillId="0" borderId="65" xfId="1" applyNumberFormat="1" applyFont="1" applyFill="1" applyBorder="1" applyAlignment="1" applyProtection="1">
      <alignment vertical="center"/>
    </xf>
    <xf numFmtId="3" fontId="2" fillId="0" borderId="66" xfId="1" applyNumberFormat="1" applyFont="1" applyFill="1" applyBorder="1" applyAlignment="1" applyProtection="1">
      <alignment vertical="center"/>
    </xf>
    <xf numFmtId="3" fontId="2" fillId="0" borderId="66" xfId="1" applyNumberFormat="1" applyFont="1" applyFill="1" applyBorder="1" applyAlignment="1" applyProtection="1">
      <alignment horizontal="left" vertical="center" wrapText="1"/>
      <protection locked="0"/>
    </xf>
    <xf numFmtId="1" fontId="3" fillId="3" borderId="63" xfId="1" applyNumberFormat="1" applyFont="1" applyFill="1" applyBorder="1" applyAlignment="1" applyProtection="1">
      <alignment horizontal="left" vertical="center" wrapText="1"/>
    </xf>
    <xf numFmtId="1" fontId="3" fillId="0" borderId="44" xfId="1" applyNumberFormat="1" applyFont="1" applyFill="1" applyBorder="1" applyAlignment="1" applyProtection="1">
      <alignment horizontal="left" vertical="center" wrapText="1"/>
    </xf>
    <xf numFmtId="0" fontId="3" fillId="0" borderId="15" xfId="1" applyFont="1" applyFill="1" applyBorder="1" applyAlignment="1" applyProtection="1">
      <alignment horizontal="center" vertical="center" wrapText="1"/>
    </xf>
    <xf numFmtId="0" fontId="2" fillId="0" borderId="16" xfId="1" applyFont="1" applyFill="1" applyBorder="1" applyAlignment="1" applyProtection="1">
      <alignment horizontal="center" vertical="center" wrapText="1"/>
    </xf>
    <xf numFmtId="0" fontId="2" fillId="0" borderId="16" xfId="1" applyFont="1" applyFill="1" applyBorder="1" applyAlignment="1" applyProtection="1">
      <alignment horizontal="left" vertical="center" wrapText="1"/>
    </xf>
    <xf numFmtId="0" fontId="3" fillId="3" borderId="44" xfId="1" applyFont="1" applyFill="1" applyBorder="1" applyAlignment="1" applyProtection="1">
      <alignment horizontal="left" vertical="center" wrapText="1"/>
    </xf>
    <xf numFmtId="3" fontId="3" fillId="3" borderId="44" xfId="1" applyNumberFormat="1" applyFont="1" applyFill="1" applyBorder="1" applyAlignment="1" applyProtection="1">
      <alignment vertical="center"/>
    </xf>
    <xf numFmtId="3" fontId="3" fillId="3" borderId="45" xfId="1" applyNumberFormat="1" applyFont="1" applyFill="1" applyBorder="1" applyAlignment="1" applyProtection="1">
      <alignment vertical="center"/>
    </xf>
    <xf numFmtId="3" fontId="3" fillId="3" borderId="46" xfId="1" applyNumberFormat="1" applyFont="1" applyFill="1" applyBorder="1" applyAlignment="1" applyProtection="1">
      <alignment vertical="center"/>
    </xf>
    <xf numFmtId="3" fontId="3" fillId="3" borderId="47" xfId="1" applyNumberFormat="1" applyFont="1" applyFill="1" applyBorder="1" applyAlignment="1" applyProtection="1">
      <alignment vertical="center"/>
    </xf>
    <xf numFmtId="0" fontId="10" fillId="0" borderId="0" xfId="1" applyFont="1" applyFill="1" applyBorder="1" applyAlignment="1" applyProtection="1">
      <alignment vertical="center"/>
    </xf>
    <xf numFmtId="3" fontId="2" fillId="0" borderId="52" xfId="1" applyNumberFormat="1" applyFont="1" applyFill="1" applyBorder="1" applyAlignment="1" applyProtection="1">
      <alignment vertical="center"/>
    </xf>
    <xf numFmtId="3" fontId="2" fillId="0" borderId="53" xfId="1" applyNumberFormat="1" applyFont="1" applyFill="1" applyBorder="1" applyAlignment="1" applyProtection="1">
      <alignment vertical="center"/>
    </xf>
    <xf numFmtId="3" fontId="2" fillId="0" borderId="49" xfId="1" applyNumberFormat="1" applyFont="1" applyFill="1" applyBorder="1" applyAlignment="1" applyProtection="1">
      <alignment vertical="center"/>
      <protection locked="0"/>
    </xf>
    <xf numFmtId="3" fontId="2" fillId="0" borderId="50" xfId="1" applyNumberFormat="1" applyFont="1" applyFill="1" applyBorder="1" applyAlignment="1" applyProtection="1">
      <alignment vertical="center"/>
      <protection locked="0"/>
    </xf>
    <xf numFmtId="3" fontId="2" fillId="0" borderId="51" xfId="1" applyNumberFormat="1" applyFont="1" applyFill="1" applyBorder="1" applyAlignment="1" applyProtection="1">
      <alignment vertical="center"/>
    </xf>
    <xf numFmtId="0" fontId="3" fillId="4" borderId="70" xfId="1" applyFont="1" applyFill="1" applyBorder="1" applyAlignment="1" applyProtection="1">
      <alignment horizontal="left" vertical="center" wrapText="1"/>
    </xf>
    <xf numFmtId="0" fontId="3" fillId="4" borderId="39" xfId="1" applyFont="1" applyFill="1" applyBorder="1" applyAlignment="1" applyProtection="1">
      <alignment horizontal="left" vertical="center" wrapText="1"/>
    </xf>
    <xf numFmtId="3" fontId="3" fillId="4" borderId="55" xfId="1" applyNumberFormat="1" applyFont="1" applyFill="1" applyBorder="1" applyAlignment="1" applyProtection="1">
      <alignment vertical="center"/>
    </xf>
    <xf numFmtId="3" fontId="3" fillId="4" borderId="56" xfId="1" applyNumberFormat="1" applyFont="1" applyFill="1" applyBorder="1" applyAlignment="1" applyProtection="1">
      <alignment vertical="center"/>
    </xf>
    <xf numFmtId="3" fontId="3" fillId="4" borderId="57" xfId="1" applyNumberFormat="1" applyFont="1" applyFill="1" applyBorder="1" applyAlignment="1" applyProtection="1">
      <alignment vertical="center"/>
    </xf>
    <xf numFmtId="3" fontId="3" fillId="4" borderId="58" xfId="1" applyNumberFormat="1" applyFont="1" applyFill="1" applyBorder="1" applyAlignment="1" applyProtection="1">
      <alignment vertical="center"/>
    </xf>
    <xf numFmtId="0" fontId="3" fillId="0" borderId="70" xfId="1" applyFont="1" applyFill="1" applyBorder="1" applyAlignment="1" applyProtection="1">
      <alignment horizontal="left" vertical="center" wrapText="1"/>
    </xf>
    <xf numFmtId="0" fontId="2" fillId="0" borderId="70" xfId="1" applyFont="1" applyFill="1" applyBorder="1" applyAlignment="1" applyProtection="1">
      <alignment horizontal="center" vertical="center" wrapText="1"/>
    </xf>
    <xf numFmtId="0" fontId="2" fillId="0" borderId="44" xfId="1" applyFont="1" applyFill="1" applyBorder="1" applyAlignment="1" applyProtection="1">
      <alignment horizontal="right" vertical="center" wrapText="1"/>
    </xf>
    <xf numFmtId="0" fontId="2" fillId="0" borderId="35" xfId="1" applyFont="1" applyFill="1" applyBorder="1" applyAlignment="1" applyProtection="1">
      <alignment vertical="center"/>
    </xf>
    <xf numFmtId="3" fontId="2" fillId="0" borderId="35" xfId="1" applyNumberFormat="1" applyFont="1" applyFill="1" applyBorder="1" applyAlignment="1" applyProtection="1">
      <alignment vertical="center"/>
    </xf>
    <xf numFmtId="3" fontId="2" fillId="0" borderId="36" xfId="1" applyNumberFormat="1" applyFont="1" applyFill="1" applyBorder="1" applyAlignment="1" applyProtection="1">
      <alignment vertical="center"/>
    </xf>
    <xf numFmtId="3" fontId="2" fillId="0" borderId="37" xfId="1" applyNumberFormat="1" applyFont="1" applyFill="1" applyBorder="1" applyAlignment="1" applyProtection="1">
      <alignment vertical="center"/>
    </xf>
    <xf numFmtId="3" fontId="2" fillId="0" borderId="38" xfId="1" applyNumberFormat="1" applyFont="1" applyFill="1" applyBorder="1" applyAlignment="1" applyProtection="1">
      <alignment vertical="center"/>
    </xf>
    <xf numFmtId="3" fontId="2" fillId="0" borderId="38" xfId="1" applyNumberFormat="1" applyFont="1" applyFill="1" applyBorder="1" applyAlignment="1" applyProtection="1">
      <alignment horizontal="left" vertical="center" wrapText="1"/>
      <protection locked="0"/>
    </xf>
    <xf numFmtId="3" fontId="3" fillId="0" borderId="73" xfId="1" applyNumberFormat="1" applyFont="1" applyFill="1" applyBorder="1" applyAlignment="1" applyProtection="1">
      <alignment vertical="center"/>
    </xf>
    <xf numFmtId="3" fontId="3" fillId="0" borderId="71" xfId="1" applyNumberFormat="1" applyFont="1" applyFill="1" applyBorder="1" applyAlignment="1" applyProtection="1">
      <alignment vertical="center"/>
    </xf>
    <xf numFmtId="3" fontId="3" fillId="0" borderId="74" xfId="1" applyNumberFormat="1" applyFont="1" applyFill="1" applyBorder="1" applyAlignment="1" applyProtection="1">
      <alignment vertical="center"/>
    </xf>
    <xf numFmtId="3" fontId="3" fillId="0" borderId="72" xfId="1" applyNumberFormat="1" applyFont="1" applyFill="1" applyBorder="1" applyAlignment="1" applyProtection="1">
      <alignment vertical="center"/>
    </xf>
    <xf numFmtId="3" fontId="3" fillId="0" borderId="72" xfId="1" applyNumberFormat="1" applyFont="1" applyFill="1" applyBorder="1" applyAlignment="1" applyProtection="1">
      <alignment horizontal="left" vertical="center" wrapText="1"/>
      <protection locked="0"/>
    </xf>
    <xf numFmtId="3" fontId="3" fillId="0" borderId="44" xfId="1" applyNumberFormat="1" applyFont="1" applyFill="1" applyBorder="1" applyAlignment="1" applyProtection="1">
      <alignment vertical="center"/>
    </xf>
    <xf numFmtId="3" fontId="3" fillId="0" borderId="45" xfId="1" applyNumberFormat="1" applyFont="1" applyFill="1" applyBorder="1" applyAlignment="1" applyProtection="1">
      <alignment vertical="center"/>
    </xf>
    <xf numFmtId="3" fontId="3" fillId="0" borderId="46" xfId="1" applyNumberFormat="1" applyFont="1" applyFill="1" applyBorder="1" applyAlignment="1" applyProtection="1">
      <alignment vertical="center"/>
    </xf>
    <xf numFmtId="3" fontId="3" fillId="0" borderId="47" xfId="1" applyNumberFormat="1" applyFont="1" applyFill="1" applyBorder="1" applyAlignment="1" applyProtection="1">
      <alignment vertical="center"/>
    </xf>
    <xf numFmtId="3" fontId="3" fillId="0" borderId="47" xfId="1" applyNumberFormat="1" applyFont="1" applyFill="1" applyBorder="1" applyAlignment="1" applyProtection="1">
      <alignment horizontal="left" vertical="center" wrapText="1"/>
      <protection locked="0"/>
    </xf>
    <xf numFmtId="0" fontId="3" fillId="0" borderId="44" xfId="1" applyFont="1" applyFill="1" applyBorder="1" applyAlignment="1" applyProtection="1">
      <alignment vertical="center"/>
    </xf>
    <xf numFmtId="0" fontId="2" fillId="0" borderId="55" xfId="1" applyFont="1" applyFill="1" applyBorder="1" applyAlignment="1" applyProtection="1">
      <alignment vertical="center"/>
    </xf>
    <xf numFmtId="0" fontId="2" fillId="0" borderId="16" xfId="1" applyFont="1" applyFill="1" applyBorder="1" applyAlignment="1" applyProtection="1">
      <alignment vertical="center"/>
    </xf>
    <xf numFmtId="0" fontId="2" fillId="0" borderId="16" xfId="1" applyFont="1" applyFill="1" applyBorder="1" applyAlignment="1" applyProtection="1">
      <alignment vertical="center" wrapText="1"/>
    </xf>
    <xf numFmtId="0" fontId="3" fillId="0" borderId="73" xfId="1" applyFont="1" applyFill="1" applyBorder="1" applyAlignment="1" applyProtection="1">
      <alignment vertical="center"/>
    </xf>
    <xf numFmtId="3" fontId="3" fillId="0" borderId="71" xfId="1" applyNumberFormat="1" applyFont="1" applyFill="1" applyBorder="1" applyAlignment="1" applyProtection="1">
      <alignment vertical="center"/>
      <protection locked="0"/>
    </xf>
    <xf numFmtId="3" fontId="3" fillId="0" borderId="74" xfId="1" applyNumberFormat="1" applyFont="1" applyFill="1" applyBorder="1" applyAlignment="1" applyProtection="1">
      <alignment vertical="center"/>
      <protection locked="0"/>
    </xf>
    <xf numFmtId="3" fontId="2" fillId="0" borderId="72" xfId="1" applyNumberFormat="1" applyFont="1" applyFill="1" applyBorder="1" applyAlignment="1" applyProtection="1">
      <alignment vertical="center"/>
    </xf>
    <xf numFmtId="3" fontId="2" fillId="0" borderId="72" xfId="1" applyNumberFormat="1" applyFont="1" applyFill="1" applyBorder="1" applyAlignment="1" applyProtection="1">
      <alignment horizontal="left" vertical="center" wrapText="1"/>
      <protection locked="0"/>
    </xf>
    <xf numFmtId="0" fontId="3" fillId="0" borderId="8" xfId="1" applyFont="1" applyFill="1" applyBorder="1" applyAlignment="1" applyProtection="1">
      <alignment vertical="center" wrapText="1"/>
    </xf>
    <xf numFmtId="0" fontId="2" fillId="0" borderId="0" xfId="1" applyFont="1" applyBorder="1" applyAlignment="1" applyProtection="1">
      <alignment vertical="center"/>
    </xf>
    <xf numFmtId="0" fontId="2" fillId="0" borderId="4" xfId="1" applyFont="1" applyFill="1" applyBorder="1" applyAlignment="1" applyProtection="1">
      <alignment vertical="center"/>
    </xf>
    <xf numFmtId="49" fontId="2" fillId="0" borderId="4" xfId="1" applyNumberFormat="1" applyFont="1" applyFill="1" applyBorder="1" applyAlignment="1" applyProtection="1">
      <alignment horizontal="center" vertical="center" wrapText="1"/>
    </xf>
    <xf numFmtId="3" fontId="3" fillId="0" borderId="0" xfId="1" applyNumberFormat="1" applyFont="1" applyFill="1" applyBorder="1" applyAlignment="1" applyProtection="1">
      <alignment vertical="center"/>
    </xf>
    <xf numFmtId="0" fontId="2" fillId="0" borderId="75" xfId="1" applyNumberFormat="1" applyFont="1" applyFill="1" applyBorder="1" applyAlignment="1" applyProtection="1">
      <alignment horizontal="left" vertical="center" wrapText="1"/>
      <protection locked="0"/>
    </xf>
    <xf numFmtId="3" fontId="2" fillId="0" borderId="14" xfId="1" applyNumberFormat="1" applyFont="1" applyFill="1" applyBorder="1" applyAlignment="1" applyProtection="1">
      <alignment horizontal="left" vertical="center" wrapText="1"/>
      <protection locked="0"/>
    </xf>
    <xf numFmtId="3" fontId="2" fillId="0" borderId="62" xfId="1" applyNumberFormat="1" applyFont="1" applyFill="1" applyBorder="1" applyAlignment="1" applyProtection="1">
      <alignment horizontal="left" vertical="center" wrapText="1"/>
      <protection locked="0"/>
    </xf>
    <xf numFmtId="0" fontId="2" fillId="0" borderId="4" xfId="1" applyFont="1" applyBorder="1" applyAlignment="1">
      <alignment vertical="center"/>
    </xf>
    <xf numFmtId="49" fontId="2" fillId="0" borderId="4" xfId="1" applyNumberFormat="1" applyFont="1" applyBorder="1" applyAlignment="1">
      <alignment horizontal="center" vertical="center" wrapText="1"/>
    </xf>
    <xf numFmtId="0" fontId="2" fillId="0" borderId="15" xfId="1" applyFont="1" applyFill="1" applyBorder="1" applyAlignment="1" applyProtection="1">
      <alignment horizontal="center" vertical="center" wrapText="1"/>
    </xf>
    <xf numFmtId="0" fontId="2" fillId="0" borderId="15" xfId="1" applyFont="1" applyFill="1" applyBorder="1" applyAlignment="1" applyProtection="1">
      <alignment horizontal="center" vertical="center" wrapText="1"/>
    </xf>
    <xf numFmtId="0" fontId="1" fillId="0" borderId="0" xfId="2"/>
    <xf numFmtId="0" fontId="2" fillId="0" borderId="0" xfId="1" applyFont="1" applyAlignment="1">
      <alignment horizontal="right"/>
    </xf>
    <xf numFmtId="0" fontId="13" fillId="0" borderId="76" xfId="1" applyFont="1" applyFill="1" applyBorder="1" applyAlignment="1">
      <alignment wrapText="1"/>
    </xf>
    <xf numFmtId="0" fontId="5" fillId="0" borderId="76" xfId="1" applyFont="1" applyFill="1" applyBorder="1" applyAlignment="1">
      <alignment horizontal="right" vertical="justify" wrapText="1"/>
    </xf>
    <xf numFmtId="3" fontId="5" fillId="0" borderId="76" xfId="1" applyNumberFormat="1" applyFont="1" applyBorder="1" applyAlignment="1">
      <alignment wrapText="1"/>
    </xf>
    <xf numFmtId="0" fontId="1" fillId="0" borderId="76" xfId="1" applyFont="1" applyBorder="1" applyAlignment="1">
      <alignment wrapText="1"/>
    </xf>
    <xf numFmtId="0" fontId="1" fillId="0" borderId="76" xfId="1" applyFont="1" applyFill="1" applyBorder="1" applyAlignment="1">
      <alignment wrapText="1"/>
    </xf>
    <xf numFmtId="0" fontId="14" fillId="0" borderId="77" xfId="1" applyFont="1" applyFill="1" applyBorder="1" applyAlignment="1">
      <alignment horizontal="center" vertical="center" wrapText="1"/>
    </xf>
    <xf numFmtId="0" fontId="14" fillId="0" borderId="78" xfId="1" applyFont="1" applyFill="1" applyBorder="1" applyAlignment="1">
      <alignment horizontal="center" vertical="center" wrapText="1"/>
    </xf>
    <xf numFmtId="3" fontId="14" fillId="0" borderId="78" xfId="1" applyNumberFormat="1" applyFont="1" applyFill="1" applyBorder="1" applyAlignment="1">
      <alignment horizontal="center" vertical="center" wrapText="1"/>
    </xf>
    <xf numFmtId="0" fontId="14" fillId="0" borderId="79" xfId="1" applyFont="1" applyFill="1" applyBorder="1" applyAlignment="1">
      <alignment horizontal="center" vertical="center" wrapText="1"/>
    </xf>
    <xf numFmtId="0" fontId="14" fillId="0" borderId="80" xfId="1" applyFont="1" applyFill="1" applyBorder="1" applyAlignment="1">
      <alignment horizontal="center" vertical="center" wrapText="1"/>
    </xf>
    <xf numFmtId="0" fontId="14" fillId="0" borderId="81" xfId="1" applyFont="1" applyFill="1" applyBorder="1" applyAlignment="1">
      <alignment horizontal="center" vertical="center" wrapText="1"/>
    </xf>
    <xf numFmtId="0" fontId="14" fillId="0" borderId="82" xfId="1" applyFont="1" applyFill="1" applyBorder="1" applyAlignment="1">
      <alignment horizontal="center" vertical="center" wrapText="1"/>
    </xf>
    <xf numFmtId="0" fontId="14" fillId="0" borderId="83" xfId="1" applyFont="1" applyFill="1" applyBorder="1" applyAlignment="1">
      <alignment vertical="center" wrapText="1"/>
    </xf>
    <xf numFmtId="0" fontId="14" fillId="0" borderId="44" xfId="1" applyFont="1" applyFill="1" applyBorder="1" applyAlignment="1">
      <alignment vertical="center" wrapText="1"/>
    </xf>
    <xf numFmtId="0" fontId="14" fillId="0" borderId="44" xfId="1" applyFont="1" applyFill="1" applyBorder="1" applyAlignment="1">
      <alignment horizontal="center" vertical="center" wrapText="1"/>
    </xf>
    <xf numFmtId="3" fontId="15" fillId="0" borderId="44" xfId="1" applyNumberFormat="1" applyFont="1" applyFill="1" applyBorder="1" applyAlignment="1">
      <alignment wrapText="1"/>
    </xf>
    <xf numFmtId="3" fontId="15" fillId="0" borderId="84" xfId="1" applyNumberFormat="1" applyFont="1" applyFill="1" applyBorder="1" applyAlignment="1">
      <alignment wrapText="1"/>
    </xf>
    <xf numFmtId="0" fontId="14" fillId="0" borderId="85" xfId="1" applyFont="1" applyFill="1" applyBorder="1" applyAlignment="1">
      <alignment vertical="center" wrapText="1"/>
    </xf>
    <xf numFmtId="0" fontId="14" fillId="0" borderId="63" xfId="1" applyFont="1" applyFill="1" applyBorder="1" applyAlignment="1">
      <alignment vertical="center" wrapText="1"/>
    </xf>
    <xf numFmtId="0" fontId="14" fillId="5" borderId="63" xfId="1" applyFont="1" applyFill="1" applyBorder="1" applyAlignment="1">
      <alignment horizontal="left" vertical="center" wrapText="1"/>
    </xf>
    <xf numFmtId="10" fontId="14" fillId="5" borderId="63" xfId="1" applyNumberFormat="1" applyFont="1" applyFill="1" applyBorder="1" applyAlignment="1">
      <alignment wrapText="1"/>
    </xf>
    <xf numFmtId="10" fontId="14" fillId="5" borderId="86" xfId="1" applyNumberFormat="1" applyFont="1" applyFill="1" applyBorder="1" applyAlignment="1">
      <alignment wrapText="1"/>
    </xf>
    <xf numFmtId="10" fontId="14" fillId="6" borderId="84" xfId="1" applyNumberFormat="1" applyFont="1" applyFill="1" applyBorder="1" applyAlignment="1">
      <alignment wrapText="1"/>
    </xf>
    <xf numFmtId="3" fontId="15" fillId="0" borderId="63" xfId="1" applyNumberFormat="1" applyFont="1" applyFill="1" applyBorder="1" applyAlignment="1">
      <alignment wrapText="1"/>
    </xf>
    <xf numFmtId="3" fontId="15" fillId="0" borderId="86" xfId="1" applyNumberFormat="1" applyFont="1" applyFill="1" applyBorder="1" applyAlignment="1">
      <alignment wrapText="1"/>
    </xf>
    <xf numFmtId="3" fontId="16" fillId="0" borderId="63" xfId="1" applyNumberFormat="1" applyFont="1" applyBorder="1" applyAlignment="1">
      <alignment wrapText="1"/>
    </xf>
    <xf numFmtId="3" fontId="16" fillId="0" borderId="86" xfId="1" applyNumberFormat="1" applyFont="1" applyBorder="1" applyAlignment="1">
      <alignment wrapText="1"/>
    </xf>
    <xf numFmtId="3" fontId="16" fillId="0" borderId="84" xfId="1" applyNumberFormat="1" applyFont="1" applyFill="1" applyBorder="1" applyAlignment="1">
      <alignment wrapText="1"/>
    </xf>
    <xf numFmtId="10" fontId="17" fillId="0" borderId="63" xfId="1" applyNumberFormat="1" applyFont="1" applyFill="1" applyBorder="1" applyAlignment="1">
      <alignment wrapText="1"/>
    </xf>
    <xf numFmtId="10" fontId="17" fillId="0" borderId="86" xfId="1" applyNumberFormat="1" applyFont="1" applyFill="1" applyBorder="1" applyAlignment="1">
      <alignment wrapText="1"/>
    </xf>
    <xf numFmtId="10" fontId="17" fillId="0" borderId="84" xfId="1" applyNumberFormat="1" applyFont="1" applyFill="1" applyBorder="1" applyAlignment="1">
      <alignment wrapText="1"/>
    </xf>
    <xf numFmtId="0" fontId="14" fillId="0" borderId="87" xfId="1" applyFont="1" applyFill="1" applyBorder="1" applyAlignment="1">
      <alignment vertical="center" wrapText="1"/>
    </xf>
    <xf numFmtId="0" fontId="14" fillId="0" borderId="11" xfId="1" applyFont="1" applyFill="1" applyBorder="1" applyAlignment="1">
      <alignment vertical="center" wrapText="1"/>
    </xf>
    <xf numFmtId="0" fontId="14" fillId="0" borderId="11" xfId="1" applyFont="1" applyFill="1" applyBorder="1" applyAlignment="1">
      <alignment horizontal="center" vertical="center" wrapText="1"/>
    </xf>
    <xf numFmtId="3" fontId="15" fillId="0" borderId="11" xfId="1" applyNumberFormat="1" applyFont="1" applyFill="1" applyBorder="1" applyAlignment="1">
      <alignment wrapText="1"/>
    </xf>
    <xf numFmtId="3" fontId="15" fillId="0" borderId="88" xfId="1" applyNumberFormat="1" applyFont="1" applyFill="1" applyBorder="1" applyAlignment="1">
      <alignment wrapText="1"/>
    </xf>
    <xf numFmtId="3" fontId="14" fillId="7" borderId="89" xfId="1" applyNumberFormat="1" applyFont="1" applyFill="1" applyBorder="1" applyAlignment="1">
      <alignment horizontal="center" vertical="center" wrapText="1"/>
    </xf>
    <xf numFmtId="0" fontId="14" fillId="8" borderId="90" xfId="1" applyFont="1" applyFill="1" applyBorder="1" applyAlignment="1">
      <alignment horizontal="center" vertical="center" wrapText="1"/>
    </xf>
    <xf numFmtId="3" fontId="14" fillId="8" borderId="90" xfId="1" applyNumberFormat="1" applyFont="1" applyFill="1" applyBorder="1" applyAlignment="1">
      <alignment horizontal="center" vertical="center" wrapText="1"/>
    </xf>
    <xf numFmtId="3" fontId="14" fillId="0" borderId="91" xfId="1" applyNumberFormat="1" applyFont="1" applyFill="1" applyBorder="1" applyAlignment="1">
      <alignment horizontal="center" wrapText="1"/>
    </xf>
    <xf numFmtId="0" fontId="14" fillId="0" borderId="92" xfId="1" applyFont="1" applyFill="1" applyBorder="1" applyAlignment="1">
      <alignment horizontal="center" wrapText="1"/>
    </xf>
    <xf numFmtId="0" fontId="14" fillId="0" borderId="92" xfId="1" applyFont="1" applyFill="1" applyBorder="1" applyAlignment="1">
      <alignment horizontal="center" vertical="center" wrapText="1"/>
    </xf>
    <xf numFmtId="3" fontId="16" fillId="0" borderId="93" xfId="1" applyNumberFormat="1" applyFont="1" applyFill="1" applyBorder="1" applyAlignment="1">
      <alignment wrapText="1"/>
    </xf>
    <xf numFmtId="3" fontId="16" fillId="0" borderId="92" xfId="1" applyNumberFormat="1" applyFont="1" applyFill="1" applyBorder="1" applyAlignment="1">
      <alignment wrapText="1"/>
    </xf>
    <xf numFmtId="3" fontId="16" fillId="0" borderId="94" xfId="1" applyNumberFormat="1" applyFont="1" applyFill="1" applyBorder="1" applyAlignment="1">
      <alignment wrapText="1"/>
    </xf>
    <xf numFmtId="3" fontId="14" fillId="0" borderId="95" xfId="1" applyNumberFormat="1" applyFont="1" applyFill="1" applyBorder="1" applyAlignment="1">
      <alignment horizontal="center" wrapText="1"/>
    </xf>
    <xf numFmtId="0" fontId="14" fillId="0" borderId="15" xfId="1" applyFont="1" applyFill="1" applyBorder="1" applyAlignment="1">
      <alignment horizontal="center" wrapText="1"/>
    </xf>
    <xf numFmtId="0" fontId="16" fillId="0" borderId="15" xfId="1" applyFont="1" applyFill="1" applyBorder="1" applyAlignment="1">
      <alignment horizontal="center" vertical="center" wrapText="1"/>
    </xf>
    <xf numFmtId="3" fontId="16" fillId="0" borderId="96" xfId="1" applyNumberFormat="1" applyFont="1" applyFill="1" applyBorder="1" applyAlignment="1">
      <alignment horizontal="right" wrapText="1"/>
    </xf>
    <xf numFmtId="3" fontId="16" fillId="0" borderId="4" xfId="1" applyNumberFormat="1" applyFont="1" applyFill="1" applyBorder="1" applyAlignment="1">
      <alignment horizontal="right" wrapText="1"/>
    </xf>
    <xf numFmtId="3" fontId="16" fillId="0" borderId="15" xfId="1" applyNumberFormat="1" applyFont="1" applyFill="1" applyBorder="1" applyAlignment="1">
      <alignment horizontal="right" wrapText="1"/>
    </xf>
    <xf numFmtId="3" fontId="16" fillId="0" borderId="15" xfId="1" applyNumberFormat="1" applyFont="1" applyFill="1" applyBorder="1" applyAlignment="1">
      <alignment wrapText="1"/>
    </xf>
    <xf numFmtId="3" fontId="16" fillId="0" borderId="97" xfId="1" applyNumberFormat="1" applyFont="1" applyFill="1" applyBorder="1" applyAlignment="1">
      <alignment wrapText="1"/>
    </xf>
    <xf numFmtId="0" fontId="16" fillId="0" borderId="92" xfId="1" applyFont="1" applyFill="1" applyBorder="1" applyAlignment="1">
      <alignment wrapText="1"/>
    </xf>
    <xf numFmtId="3" fontId="16" fillId="0" borderId="93" xfId="1" applyNumberFormat="1" applyFont="1" applyFill="1" applyBorder="1" applyAlignment="1">
      <alignment horizontal="right" wrapText="1"/>
    </xf>
    <xf numFmtId="3" fontId="16" fillId="0" borderId="92" xfId="1" applyNumberFormat="1" applyFont="1" applyFill="1" applyBorder="1" applyAlignment="1">
      <alignment horizontal="right" wrapText="1"/>
    </xf>
    <xf numFmtId="3" fontId="16" fillId="0" borderId="94" xfId="1" applyNumberFormat="1" applyFont="1" applyFill="1" applyBorder="1" applyAlignment="1">
      <alignment horizontal="right" wrapText="1"/>
    </xf>
    <xf numFmtId="3" fontId="14" fillId="0" borderId="98" xfId="1" applyNumberFormat="1" applyFont="1" applyFill="1" applyBorder="1" applyAlignment="1">
      <alignment horizontal="center" wrapText="1"/>
    </xf>
    <xf numFmtId="0" fontId="14" fillId="0" borderId="99" xfId="1" applyFont="1" applyFill="1" applyBorder="1" applyAlignment="1">
      <alignment horizontal="center" vertical="center" wrapText="1"/>
    </xf>
    <xf numFmtId="0" fontId="16" fillId="0" borderId="99" xfId="1" applyFont="1" applyFill="1" applyBorder="1" applyAlignment="1">
      <alignment horizontal="center" vertical="center" wrapText="1"/>
    </xf>
    <xf numFmtId="3" fontId="16" fillId="0" borderId="100" xfId="1" applyNumberFormat="1" applyFont="1" applyFill="1" applyBorder="1" applyAlignment="1">
      <alignment horizontal="right" wrapText="1"/>
    </xf>
    <xf numFmtId="3" fontId="16" fillId="0" borderId="99" xfId="1" applyNumberFormat="1" applyFont="1" applyFill="1" applyBorder="1" applyAlignment="1">
      <alignment horizontal="right" wrapText="1"/>
    </xf>
    <xf numFmtId="3" fontId="16" fillId="0" borderId="101" xfId="1" applyNumberFormat="1" applyFont="1" applyFill="1" applyBorder="1" applyAlignment="1">
      <alignment horizontal="right" wrapText="1"/>
    </xf>
    <xf numFmtId="3" fontId="14" fillId="0" borderId="102" xfId="1" applyNumberFormat="1" applyFont="1" applyFill="1" applyBorder="1" applyAlignment="1">
      <alignment horizontal="center" wrapText="1"/>
    </xf>
    <xf numFmtId="0" fontId="14" fillId="0" borderId="103" xfId="1" applyFont="1" applyFill="1" applyBorder="1" applyAlignment="1">
      <alignment horizontal="center" wrapText="1"/>
    </xf>
    <xf numFmtId="0" fontId="14" fillId="0" borderId="103" xfId="1" applyFont="1" applyFill="1" applyBorder="1" applyAlignment="1">
      <alignment horizontal="center" vertical="center" wrapText="1"/>
    </xf>
    <xf numFmtId="3" fontId="16" fillId="0" borderId="104" xfId="1" applyNumberFormat="1" applyFont="1" applyFill="1" applyBorder="1" applyAlignment="1">
      <alignment wrapText="1"/>
    </xf>
    <xf numFmtId="3" fontId="16" fillId="0" borderId="103" xfId="1" applyNumberFormat="1" applyFont="1" applyFill="1" applyBorder="1" applyAlignment="1">
      <alignment wrapText="1"/>
    </xf>
    <xf numFmtId="3" fontId="16" fillId="0" borderId="105" xfId="1" applyNumberFormat="1" applyFont="1" applyFill="1" applyBorder="1" applyAlignment="1">
      <alignment wrapText="1"/>
    </xf>
    <xf numFmtId="0" fontId="14" fillId="0" borderId="99" xfId="1" applyFont="1" applyFill="1" applyBorder="1" applyAlignment="1">
      <alignment horizontal="center" wrapText="1"/>
    </xf>
    <xf numFmtId="3" fontId="16" fillId="0" borderId="100" xfId="1" applyNumberFormat="1" applyFont="1" applyFill="1" applyBorder="1" applyAlignment="1">
      <alignment wrapText="1"/>
    </xf>
    <xf numFmtId="3" fontId="16" fillId="0" borderId="99" xfId="1" applyNumberFormat="1" applyFont="1" applyFill="1" applyBorder="1" applyAlignment="1">
      <alignment wrapText="1"/>
    </xf>
    <xf numFmtId="3" fontId="16" fillId="0" borderId="101" xfId="1" applyNumberFormat="1" applyFont="1" applyFill="1" applyBorder="1" applyAlignment="1">
      <alignment wrapText="1"/>
    </xf>
    <xf numFmtId="0" fontId="14" fillId="0" borderId="15" xfId="1" applyFont="1" applyFill="1" applyBorder="1" applyAlignment="1">
      <alignment horizontal="center" vertical="center" wrapText="1"/>
    </xf>
    <xf numFmtId="3" fontId="16" fillId="0" borderId="4" xfId="1" applyNumberFormat="1" applyFont="1" applyFill="1" applyBorder="1" applyAlignment="1">
      <alignment wrapText="1"/>
    </xf>
    <xf numFmtId="3" fontId="14" fillId="0" borderId="106" xfId="1" applyNumberFormat="1" applyFont="1" applyFill="1" applyBorder="1" applyAlignment="1">
      <alignment horizontal="center" wrapText="1"/>
    </xf>
    <xf numFmtId="0" fontId="14" fillId="0" borderId="107" xfId="1" applyFont="1" applyFill="1" applyBorder="1" applyAlignment="1">
      <alignment horizontal="center" wrapText="1"/>
    </xf>
    <xf numFmtId="0" fontId="16" fillId="0" borderId="107" xfId="1" applyFont="1" applyFill="1" applyBorder="1" applyAlignment="1">
      <alignment horizontal="center" vertical="center" wrapText="1"/>
    </xf>
    <xf numFmtId="3" fontId="16" fillId="0" borderId="108" xfId="1" applyNumberFormat="1" applyFont="1" applyFill="1" applyBorder="1" applyAlignment="1">
      <alignment wrapText="1"/>
    </xf>
    <xf numFmtId="3" fontId="16" fillId="0" borderId="107" xfId="1" applyNumberFormat="1" applyFont="1" applyFill="1" applyBorder="1" applyAlignment="1">
      <alignment wrapText="1"/>
    </xf>
    <xf numFmtId="3" fontId="16" fillId="0" borderId="109" xfId="1" applyNumberFormat="1" applyFont="1" applyFill="1" applyBorder="1" applyAlignment="1">
      <alignment wrapText="1"/>
    </xf>
    <xf numFmtId="3" fontId="18" fillId="0" borderId="93" xfId="1" applyNumberFormat="1" applyFont="1" applyFill="1" applyBorder="1" applyAlignment="1">
      <alignment wrapText="1"/>
    </xf>
    <xf numFmtId="0" fontId="14" fillId="0" borderId="107" xfId="1" applyFont="1" applyFill="1" applyBorder="1" applyAlignment="1">
      <alignment horizontal="center" vertical="center" wrapText="1"/>
    </xf>
    <xf numFmtId="0" fontId="16" fillId="0" borderId="107" xfId="1" applyFont="1" applyFill="1" applyBorder="1" applyAlignment="1">
      <alignment horizontal="center" wrapText="1"/>
    </xf>
    <xf numFmtId="3" fontId="16" fillId="0" borderId="107" xfId="1" applyNumberFormat="1" applyFont="1" applyFill="1" applyBorder="1" applyAlignment="1">
      <alignment horizontal="right" wrapText="1"/>
    </xf>
    <xf numFmtId="3" fontId="16" fillId="0" borderId="108" xfId="1" applyNumberFormat="1" applyFont="1" applyFill="1" applyBorder="1" applyAlignment="1">
      <alignment horizontal="right" wrapText="1"/>
    </xf>
    <xf numFmtId="3" fontId="16" fillId="0" borderId="109" xfId="1" applyNumberFormat="1" applyFont="1" applyFill="1" applyBorder="1" applyAlignment="1">
      <alignment horizontal="right" wrapText="1"/>
    </xf>
    <xf numFmtId="0" fontId="1" fillId="0" borderId="0" xfId="1" applyFill="1" applyBorder="1" applyAlignment="1">
      <alignment wrapText="1"/>
    </xf>
    <xf numFmtId="3" fontId="16" fillId="0" borderId="97" xfId="1" applyNumberFormat="1" applyFont="1" applyFill="1" applyBorder="1" applyAlignment="1">
      <alignment horizontal="right" wrapText="1"/>
    </xf>
    <xf numFmtId="3" fontId="14" fillId="0" borderId="77" xfId="1" applyNumberFormat="1" applyFont="1" applyFill="1" applyBorder="1" applyAlignment="1">
      <alignment horizontal="center" wrapText="1"/>
    </xf>
    <xf numFmtId="0" fontId="14" fillId="0" borderId="78" xfId="1" applyFont="1" applyFill="1" applyBorder="1" applyAlignment="1">
      <alignment horizontal="center" wrapText="1"/>
    </xf>
    <xf numFmtId="3" fontId="16" fillId="0" borderId="81" xfId="1" applyNumberFormat="1" applyFont="1" applyFill="1" applyBorder="1" applyAlignment="1">
      <alignment wrapText="1"/>
    </xf>
    <xf numFmtId="3" fontId="16" fillId="0" borderId="78" xfId="1" applyNumberFormat="1" applyFont="1" applyFill="1" applyBorder="1" applyAlignment="1">
      <alignment wrapText="1"/>
    </xf>
    <xf numFmtId="3" fontId="16" fillId="0" borderId="82" xfId="1" applyNumberFormat="1" applyFont="1" applyFill="1" applyBorder="1" applyAlignment="1">
      <alignment wrapText="1"/>
    </xf>
    <xf numFmtId="3" fontId="14" fillId="0" borderId="110" xfId="1" applyNumberFormat="1" applyFont="1" applyFill="1" applyBorder="1" applyAlignment="1">
      <alignment horizontal="center" wrapText="1"/>
    </xf>
    <xf numFmtId="0" fontId="14" fillId="0" borderId="111" xfId="1" applyFont="1" applyFill="1" applyBorder="1" applyAlignment="1">
      <alignment horizontal="center" wrapText="1"/>
    </xf>
    <xf numFmtId="3" fontId="16" fillId="0" borderId="112" xfId="1" applyNumberFormat="1" applyFont="1" applyFill="1" applyBorder="1" applyAlignment="1">
      <alignment wrapText="1"/>
    </xf>
    <xf numFmtId="3" fontId="16" fillId="0" borderId="111" xfId="1" applyNumberFormat="1" applyFont="1" applyFill="1" applyBorder="1" applyAlignment="1">
      <alignment wrapText="1"/>
    </xf>
    <xf numFmtId="3" fontId="16" fillId="0" borderId="113" xfId="1" applyNumberFormat="1" applyFont="1" applyFill="1" applyBorder="1" applyAlignment="1">
      <alignment wrapText="1"/>
    </xf>
    <xf numFmtId="3" fontId="14" fillId="7" borderId="89" xfId="1" applyNumberFormat="1" applyFont="1" applyFill="1" applyBorder="1" applyAlignment="1">
      <alignment horizontal="center" wrapText="1"/>
    </xf>
    <xf numFmtId="0" fontId="14" fillId="8" borderId="107" xfId="1" applyFont="1" applyFill="1" applyBorder="1" applyAlignment="1">
      <alignment horizontal="center" vertical="center" wrapText="1"/>
    </xf>
    <xf numFmtId="3" fontId="14" fillId="8" borderId="76" xfId="1" applyNumberFormat="1" applyFont="1" applyFill="1" applyBorder="1" applyAlignment="1">
      <alignment horizontal="center" vertical="center" wrapText="1"/>
    </xf>
    <xf numFmtId="3" fontId="16" fillId="7" borderId="108" xfId="1" applyNumberFormat="1" applyFont="1" applyFill="1" applyBorder="1" applyAlignment="1">
      <alignment wrapText="1"/>
    </xf>
    <xf numFmtId="3" fontId="16" fillId="7" borderId="107" xfId="1" applyNumberFormat="1" applyFont="1" applyFill="1" applyBorder="1" applyAlignment="1">
      <alignment wrapText="1"/>
    </xf>
    <xf numFmtId="3" fontId="16" fillId="7" borderId="114" xfId="1" applyNumberFormat="1" applyFont="1" applyFill="1" applyBorder="1" applyAlignment="1">
      <alignment wrapText="1"/>
    </xf>
    <xf numFmtId="3" fontId="16" fillId="7" borderId="90" xfId="1" applyNumberFormat="1" applyFont="1" applyFill="1" applyBorder="1" applyAlignment="1">
      <alignment wrapText="1"/>
    </xf>
    <xf numFmtId="3" fontId="16" fillId="7" borderId="115" xfId="1" applyNumberFormat="1" applyFont="1" applyFill="1" applyBorder="1" applyAlignment="1">
      <alignment wrapText="1"/>
    </xf>
    <xf numFmtId="3" fontId="14" fillId="9" borderId="91" xfId="1" applyNumberFormat="1" applyFont="1" applyFill="1" applyBorder="1" applyAlignment="1">
      <alignment horizontal="center" wrapText="1"/>
    </xf>
    <xf numFmtId="0" fontId="14" fillId="0" borderId="93" xfId="1" applyFont="1" applyFill="1" applyBorder="1" applyAlignment="1">
      <alignment horizontal="center" wrapText="1"/>
    </xf>
    <xf numFmtId="3" fontId="16" fillId="0" borderId="70" xfId="1" applyNumberFormat="1" applyFont="1" applyFill="1" applyBorder="1" applyAlignment="1">
      <alignment wrapText="1"/>
    </xf>
    <xf numFmtId="3" fontId="16" fillId="0" borderId="55" xfId="1" applyNumberFormat="1" applyFont="1" applyFill="1" applyBorder="1" applyAlignment="1">
      <alignment wrapText="1"/>
    </xf>
    <xf numFmtId="3" fontId="14" fillId="9" borderId="106" xfId="1" applyNumberFormat="1" applyFont="1" applyFill="1" applyBorder="1" applyAlignment="1">
      <alignment horizontal="center" wrapText="1"/>
    </xf>
    <xf numFmtId="0" fontId="14" fillId="9" borderId="92" xfId="1" applyFont="1" applyFill="1" applyBorder="1" applyAlignment="1">
      <alignment horizontal="center" wrapText="1"/>
    </xf>
    <xf numFmtId="3" fontId="16" fillId="9" borderId="93" xfId="1" applyNumberFormat="1" applyFont="1" applyFill="1" applyBorder="1" applyAlignment="1">
      <alignment wrapText="1"/>
    </xf>
    <xf numFmtId="3" fontId="16" fillId="9" borderId="92" xfId="1" applyNumberFormat="1" applyFont="1" applyFill="1" applyBorder="1" applyAlignment="1">
      <alignment wrapText="1"/>
    </xf>
    <xf numFmtId="0" fontId="14" fillId="9" borderId="107" xfId="1" applyFont="1" applyFill="1" applyBorder="1" applyAlignment="1">
      <alignment horizontal="center" vertical="center" wrapText="1"/>
    </xf>
    <xf numFmtId="0" fontId="16" fillId="9" borderId="107" xfId="1" applyFont="1" applyFill="1" applyBorder="1" applyAlignment="1">
      <alignment horizontal="center" wrapText="1"/>
    </xf>
    <xf numFmtId="3" fontId="16" fillId="9" borderId="7" xfId="1" applyNumberFormat="1" applyFont="1" applyFill="1" applyBorder="1" applyAlignment="1">
      <alignment wrapText="1"/>
    </xf>
    <xf numFmtId="3" fontId="16" fillId="9" borderId="108" xfId="1" applyNumberFormat="1" applyFont="1" applyFill="1" applyBorder="1" applyAlignment="1">
      <alignment wrapText="1"/>
    </xf>
    <xf numFmtId="3" fontId="16" fillId="9" borderId="107" xfId="1" applyNumberFormat="1" applyFont="1" applyFill="1" applyBorder="1" applyAlignment="1">
      <alignment wrapText="1"/>
    </xf>
    <xf numFmtId="0" fontId="14" fillId="9" borderId="107" xfId="1" applyFont="1" applyFill="1" applyBorder="1" applyAlignment="1">
      <alignment horizontal="center" wrapText="1"/>
    </xf>
    <xf numFmtId="0" fontId="19" fillId="0" borderId="92" xfId="1" applyFont="1" applyFill="1" applyBorder="1" applyAlignment="1">
      <alignment horizontal="center" vertical="center" wrapText="1"/>
    </xf>
    <xf numFmtId="0" fontId="16" fillId="9" borderId="15" xfId="1" applyFont="1" applyFill="1" applyBorder="1" applyAlignment="1">
      <alignment horizontal="center" wrapText="1"/>
    </xf>
    <xf numFmtId="0" fontId="1" fillId="9" borderId="0" xfId="1" applyFill="1" applyBorder="1" applyAlignment="1">
      <alignment wrapText="1"/>
    </xf>
    <xf numFmtId="3" fontId="16" fillId="9" borderId="15" xfId="1" applyNumberFormat="1" applyFont="1" applyFill="1" applyBorder="1" applyAlignment="1">
      <alignment wrapText="1"/>
    </xf>
    <xf numFmtId="3" fontId="16" fillId="9" borderId="4" xfId="1" applyNumberFormat="1" applyFont="1" applyFill="1" applyBorder="1" applyAlignment="1">
      <alignment wrapText="1"/>
    </xf>
    <xf numFmtId="3" fontId="16" fillId="9" borderId="99" xfId="1" applyNumberFormat="1" applyFont="1" applyFill="1" applyBorder="1" applyAlignment="1">
      <alignment wrapText="1"/>
    </xf>
    <xf numFmtId="3" fontId="16" fillId="9" borderId="100" xfId="1" applyNumberFormat="1" applyFont="1" applyFill="1" applyBorder="1" applyAlignment="1">
      <alignment wrapText="1"/>
    </xf>
    <xf numFmtId="0" fontId="14" fillId="0" borderId="116" xfId="1" applyFont="1" applyFill="1" applyBorder="1" applyAlignment="1">
      <alignment horizontal="center" wrapText="1"/>
    </xf>
    <xf numFmtId="0" fontId="16" fillId="0" borderId="117" xfId="1" applyFont="1" applyFill="1" applyBorder="1" applyAlignment="1">
      <alignment horizontal="center" wrapText="1"/>
    </xf>
    <xf numFmtId="0" fontId="16" fillId="0" borderId="99" xfId="1" applyFont="1" applyFill="1" applyBorder="1" applyAlignment="1">
      <alignment horizontal="center" wrapText="1"/>
    </xf>
    <xf numFmtId="3" fontId="14" fillId="0" borderId="91" xfId="2" applyNumberFormat="1" applyFont="1" applyFill="1" applyBorder="1" applyAlignment="1">
      <alignment horizontal="center" vertical="center"/>
    </xf>
    <xf numFmtId="0" fontId="14" fillId="0" borderId="92" xfId="2" applyFont="1" applyFill="1" applyBorder="1" applyAlignment="1">
      <alignment horizontal="center" vertical="center"/>
    </xf>
    <xf numFmtId="3" fontId="16" fillId="0" borderId="92" xfId="2" applyNumberFormat="1" applyFont="1" applyFill="1" applyBorder="1"/>
    <xf numFmtId="3" fontId="16" fillId="0" borderId="118" xfId="2" applyNumberFormat="1" applyFont="1" applyFill="1" applyBorder="1"/>
    <xf numFmtId="3" fontId="14" fillId="0" borderId="98" xfId="1" applyNumberFormat="1" applyFont="1" applyFill="1" applyBorder="1" applyAlignment="1">
      <alignment horizontal="center" vertical="center" wrapText="1"/>
    </xf>
    <xf numFmtId="3" fontId="16" fillId="0" borderId="119" xfId="1" applyNumberFormat="1" applyFont="1" applyFill="1" applyBorder="1" applyAlignment="1">
      <alignment wrapText="1"/>
    </xf>
    <xf numFmtId="0" fontId="14" fillId="9" borderId="103" xfId="1" applyFont="1" applyFill="1" applyBorder="1" applyAlignment="1">
      <alignment horizontal="center" wrapText="1"/>
    </xf>
    <xf numFmtId="3" fontId="16" fillId="9" borderId="104" xfId="1" applyNumberFormat="1" applyFont="1" applyFill="1" applyBorder="1" applyAlignment="1">
      <alignment wrapText="1"/>
    </xf>
    <xf numFmtId="3" fontId="16" fillId="9" borderId="103" xfId="1" applyNumberFormat="1" applyFont="1" applyFill="1" applyBorder="1" applyAlignment="1">
      <alignment wrapText="1"/>
    </xf>
    <xf numFmtId="3" fontId="14" fillId="9" borderId="98" xfId="1" applyNumberFormat="1" applyFont="1" applyFill="1" applyBorder="1" applyAlignment="1">
      <alignment horizontal="center" wrapText="1"/>
    </xf>
    <xf numFmtId="0" fontId="14" fillId="9" borderId="99" xfId="1" applyFont="1" applyFill="1" applyBorder="1" applyAlignment="1">
      <alignment horizontal="center" wrapText="1"/>
    </xf>
    <xf numFmtId="0" fontId="16" fillId="9" borderId="99" xfId="1" applyFont="1" applyFill="1" applyBorder="1" applyAlignment="1">
      <alignment horizontal="center" wrapText="1"/>
    </xf>
    <xf numFmtId="3" fontId="16" fillId="0" borderId="99" xfId="1" applyNumberFormat="1" applyFont="1" applyBorder="1" applyAlignment="1">
      <alignment wrapText="1"/>
    </xf>
    <xf numFmtId="3" fontId="14" fillId="7" borderId="106" xfId="1" applyNumberFormat="1" applyFont="1" applyFill="1" applyBorder="1" applyAlignment="1">
      <alignment horizontal="center" wrapText="1"/>
    </xf>
    <xf numFmtId="0" fontId="14" fillId="8" borderId="107" xfId="1" applyFont="1" applyFill="1" applyBorder="1" applyAlignment="1">
      <alignment horizontal="center" wrapText="1"/>
    </xf>
    <xf numFmtId="3" fontId="14" fillId="7" borderId="90" xfId="1" applyNumberFormat="1" applyFont="1" applyFill="1" applyBorder="1" applyAlignment="1">
      <alignment horizontal="center" vertical="center" wrapText="1"/>
    </xf>
    <xf numFmtId="0" fontId="14" fillId="9" borderId="92" xfId="1" applyFont="1" applyFill="1" applyBorder="1" applyAlignment="1">
      <alignment horizontal="center" vertical="center" wrapText="1"/>
    </xf>
    <xf numFmtId="0" fontId="16" fillId="9" borderId="107" xfId="1" applyFont="1" applyFill="1" applyBorder="1" applyAlignment="1">
      <alignment horizontal="center" vertical="center" wrapText="1"/>
    </xf>
    <xf numFmtId="3" fontId="14" fillId="9" borderId="89" xfId="1" applyNumberFormat="1" applyFont="1" applyFill="1" applyBorder="1" applyAlignment="1">
      <alignment horizontal="center" wrapText="1"/>
    </xf>
    <xf numFmtId="0" fontId="14" fillId="9" borderId="90" xfId="1" applyFont="1" applyFill="1" applyBorder="1" applyAlignment="1">
      <alignment horizontal="center" wrapText="1"/>
    </xf>
    <xf numFmtId="3" fontId="16" fillId="9" borderId="114" xfId="1" applyNumberFormat="1" applyFont="1" applyFill="1" applyBorder="1" applyAlignment="1">
      <alignment wrapText="1"/>
    </xf>
    <xf numFmtId="3" fontId="16" fillId="9" borderId="90" xfId="1" applyNumberFormat="1" applyFont="1" applyFill="1" applyBorder="1" applyAlignment="1">
      <alignment wrapText="1"/>
    </xf>
    <xf numFmtId="3" fontId="16" fillId="0" borderId="90" xfId="1" applyNumberFormat="1" applyFont="1" applyFill="1" applyBorder="1" applyAlignment="1">
      <alignment wrapText="1"/>
    </xf>
    <xf numFmtId="3" fontId="16" fillId="0" borderId="114" xfId="1" applyNumberFormat="1" applyFont="1" applyFill="1" applyBorder="1" applyAlignment="1">
      <alignment wrapText="1"/>
    </xf>
    <xf numFmtId="3" fontId="16" fillId="0" borderId="115" xfId="1" applyNumberFormat="1" applyFont="1" applyFill="1" applyBorder="1" applyAlignment="1">
      <alignment wrapText="1"/>
    </xf>
    <xf numFmtId="3" fontId="14" fillId="0" borderId="120" xfId="1" applyNumberFormat="1" applyFont="1" applyFill="1" applyBorder="1" applyAlignment="1">
      <alignment horizontal="center" wrapText="1"/>
    </xf>
    <xf numFmtId="0" fontId="20" fillId="0" borderId="92" xfId="1" applyFont="1" applyFill="1" applyBorder="1" applyAlignment="1">
      <alignment wrapText="1"/>
    </xf>
    <xf numFmtId="0" fontId="20" fillId="0" borderId="93" xfId="1" applyFont="1" applyFill="1" applyBorder="1" applyAlignment="1">
      <alignment wrapText="1"/>
    </xf>
    <xf numFmtId="0" fontId="20" fillId="0" borderId="94" xfId="1" applyFont="1" applyFill="1" applyBorder="1" applyAlignment="1">
      <alignment wrapText="1"/>
    </xf>
    <xf numFmtId="3" fontId="14" fillId="9" borderId="110" xfId="1" applyNumberFormat="1" applyFont="1" applyFill="1" applyBorder="1" applyAlignment="1">
      <alignment horizontal="center" wrapText="1"/>
    </xf>
    <xf numFmtId="0" fontId="14" fillId="9" borderId="121" xfId="1" applyFont="1" applyFill="1" applyBorder="1" applyAlignment="1">
      <alignment horizontal="center" wrapText="1"/>
    </xf>
    <xf numFmtId="0" fontId="14" fillId="9" borderId="120" xfId="1" applyFont="1" applyFill="1" applyBorder="1" applyAlignment="1">
      <alignment horizontal="center" wrapText="1"/>
    </xf>
    <xf numFmtId="0" fontId="14" fillId="9" borderId="117" xfId="1" applyFont="1" applyFill="1" applyBorder="1" applyAlignment="1">
      <alignment horizontal="center" wrapText="1"/>
    </xf>
    <xf numFmtId="0" fontId="14" fillId="0" borderId="89" xfId="1" applyFont="1" applyFill="1" applyBorder="1" applyAlignment="1">
      <alignment vertical="center" wrapText="1"/>
    </xf>
    <xf numFmtId="0" fontId="14" fillId="0" borderId="90" xfId="1" applyFont="1" applyFill="1" applyBorder="1" applyAlignment="1">
      <alignment vertical="center" wrapText="1"/>
    </xf>
    <xf numFmtId="0" fontId="16" fillId="0" borderId="122" xfId="1" applyFont="1" applyFill="1" applyBorder="1" applyAlignment="1">
      <alignment horizontal="center" wrapText="1"/>
    </xf>
    <xf numFmtId="0" fontId="16" fillId="0" borderId="0" xfId="1" applyFont="1" applyFill="1" applyBorder="1" applyAlignment="1">
      <alignment wrapText="1"/>
    </xf>
    <xf numFmtId="3" fontId="16" fillId="0" borderId="0" xfId="1" applyNumberFormat="1" applyFont="1" applyFill="1" applyBorder="1" applyAlignment="1">
      <alignment wrapText="1"/>
    </xf>
    <xf numFmtId="3" fontId="16" fillId="0" borderId="0" xfId="1" applyNumberFormat="1" applyFont="1" applyBorder="1" applyAlignment="1">
      <alignment wrapText="1"/>
    </xf>
    <xf numFmtId="0" fontId="20" fillId="0" borderId="0" xfId="1" applyFont="1" applyBorder="1" applyAlignment="1">
      <alignment wrapText="1"/>
    </xf>
    <xf numFmtId="0" fontId="20" fillId="0" borderId="123" xfId="1" applyFont="1" applyBorder="1" applyAlignment="1">
      <alignment wrapText="1"/>
    </xf>
    <xf numFmtId="0" fontId="20" fillId="0" borderId="123" xfId="1" applyFont="1" applyFill="1" applyBorder="1" applyAlignment="1">
      <alignment wrapText="1"/>
    </xf>
    <xf numFmtId="0" fontId="1" fillId="0" borderId="0" xfId="1" applyBorder="1" applyAlignment="1">
      <alignment wrapText="1"/>
    </xf>
    <xf numFmtId="0" fontId="16" fillId="0" borderId="0" xfId="1" applyFont="1" applyBorder="1" applyAlignment="1">
      <alignment wrapText="1"/>
    </xf>
    <xf numFmtId="0" fontId="16" fillId="7" borderId="0" xfId="1" applyFont="1" applyFill="1" applyBorder="1" applyAlignment="1">
      <alignment wrapText="1"/>
    </xf>
    <xf numFmtId="0" fontId="1" fillId="0" borderId="0" xfId="1" applyFont="1" applyBorder="1" applyAlignment="1">
      <alignment wrapText="1"/>
    </xf>
    <xf numFmtId="3" fontId="1" fillId="0" borderId="0" xfId="1" applyNumberFormat="1" applyFont="1" applyBorder="1" applyAlignment="1">
      <alignment wrapText="1"/>
    </xf>
    <xf numFmtId="0" fontId="1" fillId="0" borderId="0" xfId="1" applyFont="1" applyFill="1" applyBorder="1" applyAlignment="1">
      <alignment wrapText="1"/>
    </xf>
    <xf numFmtId="3" fontId="1" fillId="0" borderId="0" xfId="2" applyNumberFormat="1"/>
    <xf numFmtId="1" fontId="1" fillId="0" borderId="0" xfId="2" applyNumberFormat="1"/>
    <xf numFmtId="3" fontId="14" fillId="8" borderId="124" xfId="1" applyNumberFormat="1" applyFont="1" applyFill="1" applyBorder="1" applyAlignment="1">
      <alignment horizontal="center" vertical="center" wrapText="1"/>
    </xf>
    <xf numFmtId="3" fontId="16" fillId="0" borderId="124" xfId="1" applyNumberFormat="1" applyFont="1" applyFill="1" applyBorder="1" applyAlignment="1">
      <alignment wrapText="1"/>
    </xf>
    <xf numFmtId="0" fontId="2" fillId="0" borderId="15" xfId="1" applyFont="1" applyFill="1" applyBorder="1" applyAlignment="1" applyProtection="1">
      <alignment horizontal="center" vertical="center" wrapText="1"/>
    </xf>
    <xf numFmtId="3" fontId="3" fillId="0" borderId="41" xfId="1" applyNumberFormat="1" applyFont="1" applyFill="1" applyBorder="1" applyAlignment="1" applyProtection="1">
      <alignment horizontal="right" vertical="center"/>
      <protection locked="0"/>
    </xf>
    <xf numFmtId="0" fontId="2" fillId="0" borderId="15" xfId="1" applyFont="1" applyFill="1" applyBorder="1" applyAlignment="1" applyProtection="1">
      <alignment horizontal="center" vertical="center" wrapText="1"/>
    </xf>
    <xf numFmtId="0" fontId="2" fillId="0" borderId="0" xfId="2" applyFont="1"/>
    <xf numFmtId="0" fontId="2" fillId="0" borderId="0" xfId="2" applyFont="1" applyAlignment="1"/>
    <xf numFmtId="0" fontId="2" fillId="0" borderId="0" xfId="2" applyFont="1" applyAlignment="1">
      <alignment horizontal="left"/>
    </xf>
    <xf numFmtId="0" fontId="14" fillId="0" borderId="0" xfId="2" applyFont="1" applyAlignment="1">
      <alignment horizontal="center"/>
    </xf>
    <xf numFmtId="0" fontId="17" fillId="0" borderId="0" xfId="2" applyFont="1" applyAlignment="1"/>
    <xf numFmtId="49" fontId="3" fillId="0" borderId="0" xfId="2" applyNumberFormat="1" applyFont="1" applyFill="1" applyAlignment="1"/>
    <xf numFmtId="49" fontId="3" fillId="0" borderId="0" xfId="2" applyNumberFormat="1" applyFont="1" applyAlignment="1"/>
    <xf numFmtId="0" fontId="2" fillId="0" borderId="41" xfId="1" applyFont="1" applyFill="1" applyBorder="1" applyAlignment="1">
      <alignment horizontal="center" vertical="center" wrapText="1"/>
    </xf>
    <xf numFmtId="3" fontId="3" fillId="0" borderId="41" xfId="2" applyNumberFormat="1" applyFont="1" applyBorder="1" applyAlignment="1">
      <alignment vertical="center" wrapText="1"/>
    </xf>
    <xf numFmtId="0" fontId="2" fillId="0" borderId="41" xfId="2" applyFont="1" applyBorder="1" applyAlignment="1" applyProtection="1">
      <alignment horizontal="center" vertical="center" wrapText="1"/>
      <protection locked="0"/>
    </xf>
    <xf numFmtId="3" fontId="3" fillId="0" borderId="41" xfId="2" applyNumberFormat="1" applyFont="1" applyBorder="1" applyAlignment="1" applyProtection="1">
      <alignment horizontal="center" vertical="center" wrapText="1"/>
      <protection locked="0"/>
    </xf>
    <xf numFmtId="3" fontId="2" fillId="0" borderId="68" xfId="2" applyNumberFormat="1" applyFont="1" applyBorder="1" applyAlignment="1" applyProtection="1">
      <alignment horizontal="right" vertical="center" wrapText="1"/>
      <protection locked="0"/>
    </xf>
    <xf numFmtId="3" fontId="3" fillId="10" borderId="68" xfId="2" applyNumberFormat="1" applyFont="1" applyFill="1" applyBorder="1" applyAlignment="1" applyProtection="1">
      <alignment horizontal="right" vertical="center" wrapText="1"/>
      <protection locked="0"/>
    </xf>
    <xf numFmtId="3" fontId="2" fillId="0" borderId="68" xfId="2" applyNumberFormat="1" applyFont="1" applyBorder="1" applyAlignment="1" applyProtection="1">
      <alignment horizontal="left" vertical="center" wrapText="1"/>
      <protection locked="0"/>
    </xf>
    <xf numFmtId="3" fontId="2" fillId="0" borderId="68" xfId="2" applyNumberFormat="1" applyFont="1" applyBorder="1" applyAlignment="1" applyProtection="1">
      <alignment horizontal="center" vertical="center"/>
      <protection locked="0"/>
    </xf>
    <xf numFmtId="3" fontId="2" fillId="0" borderId="41" xfId="2" applyNumberFormat="1" applyFont="1" applyBorder="1" applyAlignment="1" applyProtection="1">
      <alignment vertical="center" wrapText="1"/>
      <protection locked="0"/>
    </xf>
    <xf numFmtId="3" fontId="3" fillId="10" borderId="41" xfId="2" applyNumberFormat="1" applyFont="1" applyFill="1" applyBorder="1" applyAlignment="1" applyProtection="1">
      <alignment vertical="center" wrapText="1"/>
      <protection locked="0"/>
    </xf>
    <xf numFmtId="3" fontId="2" fillId="0" borderId="41" xfId="2" applyNumberFormat="1" applyFont="1" applyBorder="1" applyAlignment="1" applyProtection="1">
      <alignment horizontal="center" vertical="center"/>
      <protection locked="0"/>
    </xf>
    <xf numFmtId="0" fontId="2" fillId="0" borderId="0" xfId="2" applyFont="1" applyBorder="1" applyAlignment="1">
      <alignment vertical="center" wrapText="1"/>
    </xf>
    <xf numFmtId="0" fontId="2" fillId="0" borderId="0" xfId="2" applyFont="1" applyBorder="1" applyAlignment="1">
      <alignment horizontal="center" vertical="center" wrapText="1"/>
    </xf>
    <xf numFmtId="0" fontId="2" fillId="0" borderId="0" xfId="2" applyFont="1" applyAlignment="1">
      <alignment vertical="center"/>
    </xf>
    <xf numFmtId="0" fontId="2" fillId="0" borderId="0" xfId="2" applyFont="1" applyAlignment="1">
      <alignment horizontal="center" vertical="center"/>
    </xf>
    <xf numFmtId="49" fontId="3" fillId="0" borderId="0" xfId="2" applyNumberFormat="1" applyFont="1" applyFill="1" applyAlignment="1">
      <alignment vertical="center"/>
    </xf>
    <xf numFmtId="49" fontId="3" fillId="0" borderId="0" xfId="2" applyNumberFormat="1" applyFont="1" applyAlignment="1">
      <alignment horizontal="center" vertical="center"/>
    </xf>
    <xf numFmtId="49" fontId="3" fillId="0" borderId="0" xfId="2" applyNumberFormat="1" applyFont="1" applyAlignment="1">
      <alignment vertical="center"/>
    </xf>
    <xf numFmtId="3" fontId="3" fillId="0" borderId="41" xfId="2" applyNumberFormat="1" applyFont="1" applyBorder="1" applyAlignment="1">
      <alignment horizontal="center" vertical="center" wrapText="1"/>
    </xf>
    <xf numFmtId="3" fontId="3" fillId="0" borderId="41" xfId="2" applyNumberFormat="1" applyFont="1" applyBorder="1" applyAlignment="1" applyProtection="1">
      <alignment horizontal="center" vertical="center"/>
      <protection locked="0"/>
    </xf>
    <xf numFmtId="3" fontId="2" fillId="0" borderId="41" xfId="2" applyNumberFormat="1" applyFont="1" applyBorder="1" applyAlignment="1" applyProtection="1">
      <alignment horizontal="center" vertical="center" wrapText="1"/>
      <protection locked="0"/>
    </xf>
    <xf numFmtId="0" fontId="2" fillId="0" borderId="41" xfId="2" applyFont="1" applyBorder="1" applyAlignment="1" applyProtection="1">
      <alignment horizontal="center" vertical="center"/>
      <protection locked="0"/>
    </xf>
    <xf numFmtId="3" fontId="2" fillId="0" borderId="57" xfId="2" applyNumberFormat="1" applyFont="1" applyBorder="1" applyAlignment="1" applyProtection="1">
      <alignment vertical="center" wrapText="1"/>
      <protection locked="0"/>
    </xf>
    <xf numFmtId="3" fontId="2" fillId="0" borderId="57" xfId="2" applyNumberFormat="1" applyFont="1" applyBorder="1" applyAlignment="1" applyProtection="1">
      <alignment horizontal="center" vertical="center" wrapText="1"/>
      <protection locked="0"/>
    </xf>
    <xf numFmtId="0" fontId="2" fillId="0" borderId="0" xfId="2" applyFont="1" applyBorder="1" applyAlignment="1" applyProtection="1">
      <alignment horizontal="center" vertical="center" wrapText="1"/>
      <protection locked="0"/>
    </xf>
    <xf numFmtId="3" fontId="2" fillId="0" borderId="0" xfId="2" applyNumberFormat="1" applyFont="1" applyBorder="1" applyAlignment="1" applyProtection="1">
      <alignment horizontal="center" vertical="center"/>
      <protection locked="0"/>
    </xf>
    <xf numFmtId="3" fontId="2" fillId="0" borderId="0" xfId="2" applyNumberFormat="1" applyFont="1" applyBorder="1" applyAlignment="1" applyProtection="1">
      <alignment vertical="center" wrapText="1"/>
      <protection locked="0"/>
    </xf>
    <xf numFmtId="3" fontId="2" fillId="0" borderId="0" xfId="2" applyNumberFormat="1" applyFont="1" applyBorder="1" applyAlignment="1" applyProtection="1">
      <alignment horizontal="center" vertical="center" wrapText="1"/>
      <protection locked="0"/>
    </xf>
    <xf numFmtId="3" fontId="3" fillId="0" borderId="41" xfId="2" applyNumberFormat="1" applyFont="1" applyFill="1" applyBorder="1" applyAlignment="1" applyProtection="1">
      <alignment vertical="center" wrapText="1"/>
      <protection locked="0"/>
    </xf>
    <xf numFmtId="3" fontId="2" fillId="0" borderId="41" xfId="0" applyNumberFormat="1" applyFont="1" applyFill="1" applyBorder="1" applyAlignment="1" applyProtection="1">
      <alignment vertical="center" wrapText="1"/>
      <protection locked="0"/>
    </xf>
    <xf numFmtId="3" fontId="2" fillId="0" borderId="0" xfId="2" applyNumberFormat="1" applyFont="1" applyAlignment="1">
      <alignment vertical="center"/>
    </xf>
    <xf numFmtId="0" fontId="25" fillId="0" borderId="0" xfId="1" applyFont="1" applyAlignment="1">
      <alignment vertical="center"/>
    </xf>
    <xf numFmtId="0" fontId="2" fillId="0" borderId="0" xfId="1" applyFont="1" applyFill="1" applyAlignment="1">
      <alignment vertical="center"/>
    </xf>
    <xf numFmtId="0" fontId="2" fillId="0" borderId="0" xfId="2" applyFont="1" applyProtection="1">
      <protection locked="0"/>
    </xf>
    <xf numFmtId="0" fontId="3" fillId="0" borderId="0" xfId="2" applyFont="1"/>
    <xf numFmtId="0" fontId="2" fillId="0" borderId="0" xfId="2" applyFont="1" applyFill="1"/>
    <xf numFmtId="0" fontId="2" fillId="0" borderId="0" xfId="1" applyFont="1" applyBorder="1" applyAlignment="1">
      <alignment horizontal="left" vertical="center"/>
    </xf>
    <xf numFmtId="0" fontId="24" fillId="0" borderId="0" xfId="1" applyFont="1" applyFill="1" applyAlignment="1">
      <alignment horizontal="left"/>
    </xf>
    <xf numFmtId="0" fontId="23" fillId="0" borderId="0" xfId="3" applyFill="1"/>
    <xf numFmtId="0" fontId="2" fillId="0" borderId="0" xfId="2" applyFont="1" applyFill="1" applyAlignment="1">
      <alignment horizontal="center" wrapText="1"/>
    </xf>
    <xf numFmtId="0" fontId="2" fillId="0" borderId="0" xfId="2" applyFont="1" applyFill="1" applyAlignment="1"/>
    <xf numFmtId="0" fontId="3" fillId="0" borderId="0" xfId="1" applyFont="1" applyBorder="1" applyAlignment="1">
      <alignment vertical="center"/>
    </xf>
    <xf numFmtId="0" fontId="1" fillId="0" borderId="0" xfId="2" applyFill="1" applyAlignment="1"/>
    <xf numFmtId="3" fontId="2" fillId="0" borderId="0" xfId="1" applyNumberFormat="1" applyFont="1" applyFill="1" applyBorder="1" applyAlignment="1">
      <alignment vertical="center" wrapText="1"/>
    </xf>
    <xf numFmtId="0" fontId="26" fillId="0" borderId="0" xfId="2" applyFont="1" applyFill="1"/>
    <xf numFmtId="0" fontId="24" fillId="0" borderId="0" xfId="3" applyFont="1" applyFill="1"/>
    <xf numFmtId="0" fontId="2" fillId="0" borderId="15" xfId="1" applyFont="1" applyFill="1" applyBorder="1" applyAlignment="1" applyProtection="1">
      <alignment horizontal="center" vertical="center" wrapText="1"/>
    </xf>
    <xf numFmtId="0" fontId="2" fillId="0" borderId="0" xfId="2" applyFont="1" applyAlignment="1">
      <alignment horizontal="left"/>
    </xf>
    <xf numFmtId="0" fontId="2" fillId="9" borderId="15" xfId="1" applyFont="1" applyFill="1" applyBorder="1" applyAlignment="1" applyProtection="1">
      <alignment vertical="center" wrapText="1"/>
    </xf>
    <xf numFmtId="0" fontId="2" fillId="9" borderId="15" xfId="1" applyFont="1" applyFill="1" applyBorder="1" applyAlignment="1" applyProtection="1">
      <alignment horizontal="right" vertical="center" wrapText="1"/>
    </xf>
    <xf numFmtId="3" fontId="2" fillId="9" borderId="15" xfId="1" applyNumberFormat="1" applyFont="1" applyFill="1" applyBorder="1" applyAlignment="1" applyProtection="1">
      <alignment horizontal="right" vertical="center"/>
    </xf>
    <xf numFmtId="3" fontId="2" fillId="9" borderId="17" xfId="1" applyNumberFormat="1" applyFont="1" applyFill="1" applyBorder="1" applyAlignment="1" applyProtection="1">
      <alignment horizontal="right" vertical="center"/>
      <protection locked="0"/>
    </xf>
    <xf numFmtId="3" fontId="2" fillId="9" borderId="18" xfId="1" applyNumberFormat="1" applyFont="1" applyFill="1" applyBorder="1" applyAlignment="1" applyProtection="1">
      <alignment horizontal="right" vertical="center"/>
      <protection locked="0"/>
    </xf>
    <xf numFmtId="3" fontId="2" fillId="9" borderId="19" xfId="1" applyNumberFormat="1" applyFont="1" applyFill="1" applyBorder="1" applyAlignment="1" applyProtection="1">
      <alignment horizontal="right" vertical="center"/>
    </xf>
    <xf numFmtId="3" fontId="2" fillId="9" borderId="19" xfId="1" applyNumberFormat="1" applyFont="1" applyFill="1" applyBorder="1" applyAlignment="1" applyProtection="1">
      <alignment horizontal="left" vertical="center" wrapText="1"/>
      <protection locked="0"/>
    </xf>
    <xf numFmtId="0" fontId="2" fillId="9" borderId="39" xfId="1" applyFont="1" applyFill="1" applyBorder="1" applyAlignment="1" applyProtection="1">
      <alignment vertical="center" wrapText="1"/>
    </xf>
    <xf numFmtId="0" fontId="2" fillId="9" borderId="39" xfId="1" applyFont="1" applyFill="1" applyBorder="1" applyAlignment="1" applyProtection="1">
      <alignment horizontal="right" vertical="center" wrapText="1"/>
    </xf>
    <xf numFmtId="3" fontId="2" fillId="9" borderId="39" xfId="1" applyNumberFormat="1" applyFont="1" applyFill="1" applyBorder="1" applyAlignment="1" applyProtection="1">
      <alignment horizontal="right" vertical="center"/>
    </xf>
    <xf numFmtId="3" fontId="2" fillId="9" borderId="40" xfId="1" applyNumberFormat="1" applyFont="1" applyFill="1" applyBorder="1" applyAlignment="1" applyProtection="1">
      <alignment horizontal="right" vertical="center"/>
      <protection locked="0"/>
    </xf>
    <xf numFmtId="3" fontId="2" fillId="9" borderId="41" xfId="1" applyNumberFormat="1" applyFont="1" applyFill="1" applyBorder="1" applyAlignment="1" applyProtection="1">
      <alignment horizontal="right" vertical="center"/>
      <protection locked="0"/>
    </xf>
    <xf numFmtId="3" fontId="2" fillId="9" borderId="42" xfId="1" applyNumberFormat="1" applyFont="1" applyFill="1" applyBorder="1" applyAlignment="1" applyProtection="1">
      <alignment vertical="center"/>
    </xf>
    <xf numFmtId="3" fontId="2" fillId="9" borderId="42" xfId="1" applyNumberFormat="1" applyFont="1" applyFill="1" applyBorder="1" applyAlignment="1" applyProtection="1">
      <alignment horizontal="right" vertical="center"/>
    </xf>
    <xf numFmtId="3" fontId="2" fillId="9" borderId="42" xfId="1" applyNumberFormat="1" applyFont="1" applyFill="1" applyBorder="1" applyAlignment="1" applyProtection="1">
      <alignment horizontal="left" vertical="center" wrapText="1"/>
      <protection locked="0"/>
    </xf>
    <xf numFmtId="3" fontId="2" fillId="11" borderId="24" xfId="1" applyNumberFormat="1" applyFont="1" applyFill="1" applyBorder="1" applyAlignment="1" applyProtection="1">
      <alignment horizontal="right" vertical="center"/>
      <protection locked="0"/>
    </xf>
    <xf numFmtId="3" fontId="2" fillId="11" borderId="41" xfId="1" applyNumberFormat="1" applyFont="1" applyFill="1" applyBorder="1" applyAlignment="1" applyProtection="1">
      <alignment vertical="center"/>
      <protection locked="0"/>
    </xf>
    <xf numFmtId="0" fontId="2" fillId="9" borderId="39" xfId="1" applyFont="1" applyFill="1" applyBorder="1" applyAlignment="1" applyProtection="1">
      <alignment horizontal="left" vertical="center" wrapText="1"/>
    </xf>
    <xf numFmtId="3" fontId="2" fillId="9" borderId="39" xfId="1" applyNumberFormat="1" applyFont="1" applyFill="1" applyBorder="1" applyAlignment="1" applyProtection="1">
      <alignment vertical="center"/>
    </xf>
    <xf numFmtId="3" fontId="2" fillId="9" borderId="40" xfId="1" applyNumberFormat="1" applyFont="1" applyFill="1" applyBorder="1" applyAlignment="1" applyProtection="1">
      <alignment vertical="center"/>
      <protection locked="0"/>
    </xf>
    <xf numFmtId="3" fontId="2" fillId="9" borderId="41" xfId="1" applyNumberFormat="1" applyFont="1" applyFill="1" applyBorder="1" applyAlignment="1" applyProtection="1">
      <alignment vertical="center"/>
      <protection locked="0"/>
    </xf>
    <xf numFmtId="0" fontId="2" fillId="0" borderId="0" xfId="1" applyFont="1" applyFill="1"/>
    <xf numFmtId="0" fontId="2" fillId="0" borderId="0" xfId="1" applyFont="1" applyFill="1" applyAlignment="1">
      <alignment horizontal="left"/>
    </xf>
    <xf numFmtId="0" fontId="14" fillId="0" borderId="0" xfId="1" applyFont="1" applyFill="1" applyAlignment="1">
      <alignment horizontal="center"/>
    </xf>
    <xf numFmtId="0" fontId="17" fillId="0" borderId="0" xfId="1" applyFont="1" applyFill="1" applyAlignment="1"/>
    <xf numFmtId="49" fontId="3" fillId="0" borderId="0" xfId="1" applyNumberFormat="1" applyFont="1" applyFill="1" applyAlignment="1">
      <alignment horizontal="left"/>
    </xf>
    <xf numFmtId="0" fontId="3" fillId="0" borderId="0" xfId="1" applyFont="1" applyFill="1" applyAlignment="1">
      <alignment horizontal="left"/>
    </xf>
    <xf numFmtId="0" fontId="2" fillId="0" borderId="41" xfId="1" applyFont="1" applyFill="1" applyBorder="1" applyAlignment="1">
      <alignment vertical="center" wrapText="1"/>
    </xf>
    <xf numFmtId="0" fontId="2" fillId="0" borderId="41" xfId="4" applyFont="1" applyBorder="1" applyAlignment="1">
      <alignment horizontal="center" vertical="center" wrapText="1"/>
    </xf>
    <xf numFmtId="3" fontId="3" fillId="0" borderId="41" xfId="1" applyNumberFormat="1" applyFont="1" applyFill="1" applyBorder="1" applyAlignment="1">
      <alignment vertical="center" wrapText="1"/>
    </xf>
    <xf numFmtId="0" fontId="2" fillId="0" borderId="41" xfId="1" applyFont="1" applyFill="1" applyBorder="1" applyAlignment="1">
      <alignment horizontal="center" vertical="center"/>
    </xf>
    <xf numFmtId="0" fontId="3" fillId="0" borderId="41" xfId="1" applyFont="1" applyFill="1" applyBorder="1" applyAlignment="1">
      <alignment horizontal="center" vertical="center"/>
    </xf>
    <xf numFmtId="3" fontId="2" fillId="0" borderId="41" xfId="1" applyNumberFormat="1" applyFont="1" applyFill="1" applyBorder="1" applyAlignment="1" applyProtection="1">
      <alignment vertical="center" wrapText="1"/>
      <protection locked="0"/>
    </xf>
    <xf numFmtId="3" fontId="3" fillId="12" borderId="41" xfId="1" applyNumberFormat="1" applyFont="1" applyFill="1" applyBorder="1" applyAlignment="1" applyProtection="1">
      <alignment vertical="center" wrapText="1"/>
      <protection locked="0"/>
    </xf>
    <xf numFmtId="1" fontId="3" fillId="0" borderId="41" xfId="1" applyNumberFormat="1" applyFont="1" applyFill="1" applyBorder="1" applyAlignment="1" applyProtection="1">
      <alignment horizontal="center" vertical="center" wrapText="1"/>
      <protection locked="0"/>
    </xf>
    <xf numFmtId="0" fontId="2" fillId="0" borderId="41" xfId="3" applyFont="1" applyFill="1" applyBorder="1" applyAlignment="1" applyProtection="1">
      <alignment horizontal="center" vertical="center" wrapText="1"/>
      <protection locked="0"/>
    </xf>
    <xf numFmtId="1" fontId="3" fillId="0" borderId="41" xfId="3" applyNumberFormat="1" applyFont="1" applyFill="1" applyBorder="1" applyAlignment="1" applyProtection="1">
      <alignment horizontal="center" vertical="center" wrapText="1"/>
      <protection locked="0"/>
    </xf>
    <xf numFmtId="3" fontId="2" fillId="0" borderId="41" xfId="3" applyNumberFormat="1" applyFont="1" applyFill="1" applyBorder="1" applyAlignment="1" applyProtection="1">
      <alignment vertical="center" wrapText="1"/>
      <protection locked="0"/>
    </xf>
    <xf numFmtId="3" fontId="3" fillId="12" borderId="41" xfId="3" applyNumberFormat="1" applyFont="1" applyFill="1" applyBorder="1" applyAlignment="1" applyProtection="1">
      <alignment vertical="center" wrapText="1"/>
      <protection locked="0"/>
    </xf>
    <xf numFmtId="3" fontId="2" fillId="0" borderId="41" xfId="3" applyNumberFormat="1" applyFont="1" applyFill="1" applyBorder="1" applyAlignment="1" applyProtection="1">
      <alignment horizontal="center" vertical="center" wrapText="1"/>
      <protection locked="0"/>
    </xf>
    <xf numFmtId="0" fontId="2" fillId="0" borderId="41" xfId="1" applyFont="1" applyFill="1" applyBorder="1" applyAlignment="1" applyProtection="1">
      <alignment horizontal="center" vertical="center" wrapText="1"/>
      <protection locked="0"/>
    </xf>
    <xf numFmtId="3" fontId="3" fillId="0" borderId="41" xfId="2" applyNumberFormat="1" applyFont="1" applyFill="1" applyBorder="1" applyAlignment="1" applyProtection="1">
      <alignment horizontal="center" vertical="center" wrapText="1"/>
      <protection locked="0"/>
    </xf>
    <xf numFmtId="3" fontId="2" fillId="0" borderId="41" xfId="2" applyNumberFormat="1" applyFont="1" applyFill="1" applyBorder="1" applyAlignment="1" applyProtection="1">
      <alignment vertical="center" wrapText="1"/>
      <protection locked="0"/>
    </xf>
    <xf numFmtId="3" fontId="2" fillId="0" borderId="41" xfId="2" applyNumberFormat="1" applyFont="1" applyFill="1" applyBorder="1" applyAlignment="1" applyProtection="1">
      <alignment horizontal="center" vertical="center" wrapText="1"/>
      <protection locked="0"/>
    </xf>
    <xf numFmtId="0" fontId="2" fillId="0" borderId="68" xfId="1" applyFont="1" applyFill="1" applyBorder="1" applyAlignment="1" applyProtection="1">
      <alignment horizontal="center" vertical="center" wrapText="1"/>
      <protection locked="0"/>
    </xf>
    <xf numFmtId="0" fontId="2" fillId="0" borderId="127" xfId="3" applyFont="1" applyFill="1" applyBorder="1" applyAlignment="1" applyProtection="1">
      <alignment horizontal="right" vertical="top" wrapText="1"/>
      <protection locked="0"/>
    </xf>
    <xf numFmtId="0" fontId="2" fillId="0" borderId="127" xfId="3" applyFont="1" applyFill="1" applyBorder="1" applyAlignment="1" applyProtection="1">
      <alignment horizontal="left" vertical="top" wrapText="1"/>
      <protection locked="0"/>
    </xf>
    <xf numFmtId="1" fontId="2" fillId="0" borderId="0" xfId="3" applyNumberFormat="1" applyFont="1" applyFill="1" applyBorder="1" applyAlignment="1" applyProtection="1">
      <alignment wrapText="1"/>
      <protection locked="0"/>
    </xf>
    <xf numFmtId="3" fontId="2" fillId="0" borderId="0" xfId="3" applyNumberFormat="1" applyFont="1" applyFill="1" applyBorder="1" applyAlignment="1" applyProtection="1">
      <alignment wrapText="1"/>
      <protection locked="0"/>
    </xf>
    <xf numFmtId="3" fontId="2" fillId="0" borderId="127" xfId="3" applyNumberFormat="1" applyFont="1" applyFill="1" applyBorder="1" applyAlignment="1" applyProtection="1">
      <alignment wrapText="1"/>
      <protection locked="0"/>
    </xf>
    <xf numFmtId="49" fontId="3" fillId="0" borderId="128" xfId="1" applyNumberFormat="1" applyFont="1" applyFill="1" applyBorder="1" applyAlignment="1">
      <alignment horizontal="left"/>
    </xf>
    <xf numFmtId="3" fontId="29" fillId="0" borderId="128" xfId="1" applyNumberFormat="1" applyFont="1" applyFill="1" applyBorder="1" applyAlignment="1" applyProtection="1">
      <alignment wrapText="1"/>
      <protection locked="0"/>
    </xf>
    <xf numFmtId="3" fontId="3" fillId="0" borderId="41" xfId="1" applyNumberFormat="1" applyFont="1" applyFill="1" applyBorder="1" applyAlignment="1">
      <alignment horizontal="center" vertical="center" wrapText="1"/>
    </xf>
    <xf numFmtId="3" fontId="2" fillId="0" borderId="41" xfId="1" applyNumberFormat="1" applyFont="1" applyFill="1" applyBorder="1" applyAlignment="1" applyProtection="1">
      <alignment horizontal="center" vertical="center" wrapText="1"/>
      <protection locked="0"/>
    </xf>
    <xf numFmtId="0" fontId="2" fillId="0" borderId="127" xfId="1" applyFont="1" applyFill="1" applyBorder="1" applyAlignment="1" applyProtection="1">
      <alignment horizontal="center" vertical="top" wrapText="1"/>
      <protection locked="0"/>
    </xf>
    <xf numFmtId="0" fontId="2" fillId="0" borderId="127" xfId="1" applyFont="1" applyFill="1" applyBorder="1" applyAlignment="1" applyProtection="1">
      <alignment horizontal="left" vertical="top" wrapText="1"/>
      <protection locked="0"/>
    </xf>
    <xf numFmtId="1" fontId="2" fillId="0" borderId="127" xfId="1" applyNumberFormat="1" applyFont="1" applyFill="1" applyBorder="1" applyAlignment="1" applyProtection="1">
      <alignment wrapText="1"/>
      <protection locked="0"/>
    </xf>
    <xf numFmtId="3" fontId="2" fillId="0" borderId="127" xfId="1" applyNumberFormat="1" applyFont="1" applyFill="1" applyBorder="1" applyAlignment="1" applyProtection="1">
      <alignment wrapText="1"/>
      <protection locked="0"/>
    </xf>
    <xf numFmtId="3" fontId="2" fillId="0" borderId="127" xfId="1" applyNumberFormat="1" applyFont="1" applyFill="1" applyBorder="1" applyAlignment="1" applyProtection="1">
      <alignment horizontal="center" vertical="center" wrapText="1"/>
      <protection locked="0"/>
    </xf>
    <xf numFmtId="0" fontId="2" fillId="0" borderId="0" xfId="1" applyFont="1" applyFill="1" applyBorder="1" applyAlignment="1">
      <alignment horizontal="left"/>
    </xf>
    <xf numFmtId="0" fontId="2" fillId="0" borderId="0" xfId="1" applyFont="1" applyFill="1" applyBorder="1" applyAlignment="1">
      <alignment horizontal="center"/>
    </xf>
    <xf numFmtId="0" fontId="3" fillId="0" borderId="128" xfId="1" applyFont="1" applyFill="1" applyBorder="1" applyAlignment="1">
      <alignment horizontal="center"/>
    </xf>
    <xf numFmtId="0" fontId="3" fillId="0" borderId="128" xfId="1" applyFont="1" applyFill="1" applyBorder="1" applyAlignment="1">
      <alignment horizontal="left"/>
    </xf>
    <xf numFmtId="1" fontId="2" fillId="0" borderId="0" xfId="3" applyNumberFormat="1" applyFont="1" applyFill="1" applyBorder="1" applyAlignment="1" applyProtection="1">
      <alignment horizontal="center" wrapText="1"/>
      <protection locked="0"/>
    </xf>
    <xf numFmtId="0" fontId="2" fillId="0" borderId="0" xfId="1" applyFont="1" applyFill="1" applyAlignment="1">
      <alignment horizontal="center"/>
    </xf>
    <xf numFmtId="1" fontId="2" fillId="0" borderId="0" xfId="1" applyNumberFormat="1" applyFont="1" applyFill="1" applyBorder="1" applyAlignment="1" applyProtection="1">
      <alignment wrapText="1"/>
      <protection locked="0"/>
    </xf>
    <xf numFmtId="0" fontId="3" fillId="0" borderId="0" xfId="1" applyFont="1" applyFill="1" applyAlignment="1">
      <alignment horizontal="center"/>
    </xf>
    <xf numFmtId="3" fontId="2" fillId="0" borderId="41" xfId="1" applyNumberFormat="1" applyFont="1" applyFill="1" applyBorder="1" applyAlignment="1">
      <alignment horizontal="center" vertical="center" wrapText="1"/>
    </xf>
    <xf numFmtId="3" fontId="2" fillId="0" borderId="41" xfId="1" applyNumberFormat="1" applyFont="1" applyFill="1" applyBorder="1" applyAlignment="1">
      <alignment vertical="center" wrapText="1"/>
    </xf>
    <xf numFmtId="1" fontId="3" fillId="0" borderId="0" xfId="1" applyNumberFormat="1" applyFont="1" applyFill="1" applyBorder="1" applyAlignment="1" applyProtection="1">
      <alignment horizontal="center" wrapText="1"/>
      <protection locked="0"/>
    </xf>
    <xf numFmtId="3" fontId="2" fillId="0" borderId="0" xfId="1" applyNumberFormat="1" applyFont="1" applyFill="1" applyBorder="1" applyAlignment="1" applyProtection="1">
      <alignment wrapText="1"/>
      <protection locked="0"/>
    </xf>
    <xf numFmtId="3" fontId="2" fillId="0" borderId="41" xfId="1" applyNumberFormat="1" applyFont="1" applyFill="1" applyBorder="1" applyAlignment="1">
      <alignment horizontal="right" vertical="center" wrapText="1"/>
    </xf>
    <xf numFmtId="0" fontId="2" fillId="0" borderId="0" xfId="1" applyFont="1" applyFill="1" applyBorder="1" applyAlignment="1" applyProtection="1">
      <alignment horizontal="center" vertical="top"/>
      <protection locked="0"/>
    </xf>
    <xf numFmtId="0" fontId="2" fillId="0" borderId="0" xfId="1" applyFont="1" applyFill="1" applyBorder="1" applyAlignment="1" applyProtection="1">
      <alignment horizontal="left" vertical="top" wrapText="1"/>
      <protection locked="0"/>
    </xf>
    <xf numFmtId="3" fontId="2" fillId="0" borderId="0" xfId="1" applyNumberFormat="1" applyFont="1" applyFill="1" applyBorder="1" applyAlignment="1" applyProtection="1">
      <alignment horizontal="center" vertical="center" wrapText="1"/>
      <protection locked="0"/>
    </xf>
    <xf numFmtId="0" fontId="13" fillId="0" borderId="127" xfId="1" applyFont="1" applyFill="1" applyBorder="1"/>
    <xf numFmtId="3" fontId="13" fillId="0" borderId="127" xfId="1" applyNumberFormat="1" applyFont="1" applyFill="1" applyBorder="1"/>
    <xf numFmtId="0" fontId="3" fillId="0" borderId="0" xfId="1" applyFont="1"/>
    <xf numFmtId="0" fontId="2" fillId="0" borderId="0" xfId="1" applyFont="1"/>
    <xf numFmtId="0" fontId="2" fillId="0" borderId="0" xfId="1" applyFont="1" applyBorder="1"/>
    <xf numFmtId="0" fontId="30" fillId="0" borderId="0" xfId="1" applyFont="1"/>
    <xf numFmtId="0" fontId="30" fillId="0" borderId="0" xfId="1" applyFont="1" applyBorder="1"/>
    <xf numFmtId="0" fontId="2" fillId="9" borderId="0" xfId="1" applyFont="1" applyFill="1"/>
    <xf numFmtId="0" fontId="2" fillId="9" borderId="0" xfId="1" applyFont="1" applyFill="1" applyBorder="1"/>
    <xf numFmtId="0" fontId="30" fillId="0" borderId="0" xfId="3" applyFont="1"/>
    <xf numFmtId="0" fontId="2" fillId="0" borderId="0" xfId="3" applyFont="1"/>
    <xf numFmtId="0" fontId="2" fillId="9" borderId="0" xfId="3" applyFont="1" applyFill="1"/>
    <xf numFmtId="0" fontId="3" fillId="0" borderId="0" xfId="3" applyFont="1"/>
    <xf numFmtId="0" fontId="30" fillId="9" borderId="0" xfId="3" applyFont="1" applyFill="1"/>
    <xf numFmtId="0" fontId="30" fillId="9" borderId="0" xfId="1" applyFont="1" applyFill="1"/>
    <xf numFmtId="0" fontId="13" fillId="0" borderId="0" xfId="1" applyFont="1" applyFill="1"/>
    <xf numFmtId="0" fontId="13" fillId="0" borderId="0" xfId="1" applyFont="1" applyFill="1" applyBorder="1"/>
    <xf numFmtId="0" fontId="2" fillId="0" borderId="0" xfId="1" applyFont="1" applyAlignment="1"/>
    <xf numFmtId="0" fontId="3" fillId="0" borderId="0" xfId="1" applyFont="1" applyAlignment="1"/>
    <xf numFmtId="0" fontId="2" fillId="9" borderId="0" xfId="1" applyFont="1" applyFill="1" applyAlignment="1"/>
    <xf numFmtId="0" fontId="3" fillId="9" borderId="22" xfId="1" applyFont="1" applyFill="1" applyBorder="1" applyAlignment="1" applyProtection="1">
      <alignment horizontal="left" vertical="center" wrapText="1"/>
    </xf>
    <xf numFmtId="3" fontId="2" fillId="9" borderId="22" xfId="1" applyNumberFormat="1" applyFont="1" applyFill="1" applyBorder="1" applyAlignment="1" applyProtection="1">
      <alignment vertical="center"/>
    </xf>
    <xf numFmtId="3" fontId="2" fillId="9" borderId="23" xfId="1" applyNumberFormat="1" applyFont="1" applyFill="1" applyBorder="1" applyAlignment="1" applyProtection="1">
      <alignment horizontal="right" vertical="center"/>
      <protection locked="0"/>
    </xf>
    <xf numFmtId="3" fontId="2" fillId="9" borderId="24" xfId="1" applyNumberFormat="1" applyFont="1" applyFill="1" applyBorder="1" applyAlignment="1" applyProtection="1">
      <alignment horizontal="right" vertical="center"/>
      <protection locked="0"/>
    </xf>
    <xf numFmtId="3" fontId="2" fillId="9" borderId="25" xfId="1" applyNumberFormat="1" applyFont="1" applyFill="1" applyBorder="1" applyAlignment="1" applyProtection="1">
      <alignment vertical="center"/>
    </xf>
    <xf numFmtId="3" fontId="2" fillId="9" borderId="23" xfId="1" applyNumberFormat="1" applyFont="1" applyFill="1" applyBorder="1" applyAlignment="1" applyProtection="1">
      <alignment horizontal="center" vertical="center"/>
    </xf>
    <xf numFmtId="3" fontId="2" fillId="9" borderId="24" xfId="1" applyNumberFormat="1" applyFont="1" applyFill="1" applyBorder="1" applyAlignment="1" applyProtection="1">
      <alignment horizontal="center" vertical="center"/>
    </xf>
    <xf numFmtId="3" fontId="2" fillId="9" borderId="25" xfId="1" applyNumberFormat="1" applyFont="1" applyFill="1" applyBorder="1" applyAlignment="1" applyProtection="1">
      <alignment horizontal="center" vertical="center"/>
    </xf>
    <xf numFmtId="3" fontId="2" fillId="9" borderId="22" xfId="1" applyNumberFormat="1" applyFont="1" applyFill="1" applyBorder="1" applyAlignment="1" applyProtection="1">
      <alignment horizontal="left" vertical="center" wrapText="1"/>
      <protection locked="0"/>
    </xf>
    <xf numFmtId="0" fontId="2" fillId="0" borderId="0" xfId="2" applyFont="1" applyAlignment="1">
      <alignment horizontal="right"/>
    </xf>
    <xf numFmtId="0" fontId="2" fillId="0" borderId="0" xfId="2" applyFont="1" applyBorder="1"/>
    <xf numFmtId="0" fontId="2" fillId="0" borderId="0" xfId="2" applyFont="1" applyBorder="1" applyAlignment="1">
      <alignment horizontal="left"/>
    </xf>
    <xf numFmtId="0" fontId="2" fillId="0" borderId="0" xfId="2" applyFont="1" applyBorder="1" applyAlignment="1" applyProtection="1">
      <protection locked="0"/>
    </xf>
    <xf numFmtId="0" fontId="2" fillId="0" borderId="0" xfId="2" applyFont="1" applyBorder="1" applyAlignment="1" applyProtection="1">
      <alignment horizontal="center"/>
      <protection locked="0"/>
    </xf>
    <xf numFmtId="0" fontId="2" fillId="0" borderId="0" xfId="2" applyFont="1" applyBorder="1" applyAlignment="1" applyProtection="1">
      <alignment wrapText="1"/>
      <protection locked="0"/>
    </xf>
    <xf numFmtId="0" fontId="2" fillId="0" borderId="0" xfId="2" applyFont="1" applyBorder="1" applyAlignment="1" applyProtection="1">
      <alignment horizontal="center" wrapText="1"/>
      <protection locked="0"/>
    </xf>
    <xf numFmtId="0" fontId="14" fillId="0" borderId="0" xfId="2" applyFont="1" applyAlignment="1"/>
    <xf numFmtId="0" fontId="14" fillId="0" borderId="0" xfId="2" applyFont="1" applyBorder="1" applyAlignment="1">
      <alignment horizontal="center"/>
    </xf>
    <xf numFmtId="0" fontId="2" fillId="0" borderId="0" xfId="2" applyFont="1" applyBorder="1" applyAlignment="1"/>
    <xf numFmtId="0" fontId="3" fillId="0" borderId="0" xfId="2" applyFont="1" applyBorder="1" applyAlignment="1" applyProtection="1">
      <protection locked="0"/>
    </xf>
    <xf numFmtId="0" fontId="2" fillId="0" borderId="0" xfId="2" applyFont="1" applyBorder="1" applyAlignment="1" applyProtection="1">
      <alignment horizontal="left"/>
      <protection locked="0"/>
    </xf>
    <xf numFmtId="49" fontId="2" fillId="0" borderId="0" xfId="2" applyNumberFormat="1" applyFont="1" applyBorder="1" applyAlignment="1" applyProtection="1">
      <protection locked="0"/>
    </xf>
    <xf numFmtId="49" fontId="2" fillId="0" borderId="0" xfId="2" applyNumberFormat="1" applyFont="1" applyBorder="1" applyAlignment="1" applyProtection="1">
      <alignment horizontal="center"/>
      <protection locked="0"/>
    </xf>
    <xf numFmtId="0" fontId="2" fillId="0" borderId="125" xfId="2" applyFont="1" applyBorder="1" applyAlignment="1">
      <alignment horizontal="center" vertical="center" wrapText="1"/>
    </xf>
    <xf numFmtId="0" fontId="2" fillId="0" borderId="68" xfId="2" applyFont="1" applyBorder="1" applyAlignment="1">
      <alignment horizontal="center" vertical="center" wrapText="1"/>
    </xf>
    <xf numFmtId="3" fontId="3" fillId="0" borderId="41" xfId="2" applyNumberFormat="1" applyFont="1" applyFill="1" applyBorder="1" applyAlignment="1">
      <alignment vertical="center" wrapText="1"/>
    </xf>
    <xf numFmtId="3" fontId="3" fillId="0" borderId="41" xfId="2" applyNumberFormat="1" applyFont="1" applyFill="1" applyBorder="1" applyAlignment="1">
      <alignment wrapText="1"/>
    </xf>
    <xf numFmtId="0" fontId="3" fillId="0" borderId="41" xfId="2" applyFont="1" applyFill="1" applyBorder="1" applyAlignment="1">
      <alignment horizontal="center" wrapText="1"/>
    </xf>
    <xf numFmtId="0" fontId="3" fillId="0" borderId="41" xfId="2" applyFont="1" applyFill="1" applyBorder="1" applyAlignment="1">
      <alignment horizontal="left" wrapText="1"/>
    </xf>
    <xf numFmtId="3" fontId="3" fillId="0" borderId="41" xfId="2" applyNumberFormat="1" applyFont="1" applyFill="1" applyBorder="1" applyAlignment="1">
      <alignment horizontal="right" vertical="center" wrapText="1"/>
    </xf>
    <xf numFmtId="49" fontId="31" fillId="0" borderId="41" xfId="2" applyNumberFormat="1" applyFont="1" applyFill="1" applyBorder="1" applyAlignment="1">
      <alignment horizontal="center" vertical="center" wrapText="1"/>
    </xf>
    <xf numFmtId="0" fontId="2" fillId="0" borderId="41" xfId="2" applyFont="1" applyFill="1" applyBorder="1" applyAlignment="1">
      <alignment horizontal="center" wrapText="1"/>
    </xf>
    <xf numFmtId="0" fontId="2" fillId="0" borderId="41" xfId="2" applyFont="1" applyFill="1" applyBorder="1" applyAlignment="1">
      <alignment horizontal="left" wrapText="1"/>
    </xf>
    <xf numFmtId="3" fontId="3" fillId="0" borderId="41" xfId="2" applyNumberFormat="1" applyFont="1" applyFill="1" applyBorder="1" applyAlignment="1" applyProtection="1">
      <alignment horizontal="right" vertical="center" wrapText="1"/>
      <protection locked="0"/>
    </xf>
    <xf numFmtId="3" fontId="3" fillId="9" borderId="41" xfId="2" applyNumberFormat="1" applyFont="1" applyFill="1" applyBorder="1" applyAlignment="1" applyProtection="1">
      <alignment horizontal="center" vertical="center" wrapText="1"/>
      <protection locked="0"/>
    </xf>
    <xf numFmtId="3" fontId="2" fillId="9" borderId="41" xfId="2" applyNumberFormat="1" applyFont="1" applyFill="1" applyBorder="1" applyAlignment="1" applyProtection="1">
      <alignment horizontal="right" vertical="center" wrapText="1"/>
      <protection locked="0"/>
    </xf>
    <xf numFmtId="3" fontId="2" fillId="9" borderId="41" xfId="2" applyNumberFormat="1" applyFont="1" applyFill="1" applyBorder="1" applyAlignment="1" applyProtection="1">
      <alignment vertical="center" wrapText="1"/>
      <protection locked="0"/>
    </xf>
    <xf numFmtId="0" fontId="2" fillId="9" borderId="0" xfId="2" applyFont="1" applyFill="1"/>
    <xf numFmtId="3" fontId="2" fillId="0" borderId="41" xfId="2" applyNumberFormat="1" applyFont="1" applyFill="1" applyBorder="1" applyAlignment="1" applyProtection="1">
      <alignment horizontal="right" vertical="center" wrapText="1"/>
      <protection locked="0"/>
    </xf>
    <xf numFmtId="0" fontId="2" fillId="0" borderId="0" xfId="2" applyFont="1" applyFill="1" applyBorder="1"/>
    <xf numFmtId="3" fontId="2" fillId="9" borderId="41" xfId="2" applyNumberFormat="1" applyFont="1" applyFill="1" applyBorder="1" applyAlignment="1" applyProtection="1">
      <alignment horizontal="center" vertical="center" wrapText="1"/>
      <protection locked="0"/>
    </xf>
    <xf numFmtId="0" fontId="3" fillId="0" borderId="41" xfId="2" applyFont="1" applyFill="1" applyBorder="1" applyAlignment="1" applyProtection="1">
      <alignment horizontal="center" vertical="center" wrapText="1"/>
      <protection locked="0"/>
    </xf>
    <xf numFmtId="0" fontId="3" fillId="0" borderId="129" xfId="2" applyFont="1" applyFill="1" applyBorder="1" applyAlignment="1" applyProtection="1">
      <alignment horizontal="left" vertical="center" wrapText="1"/>
      <protection locked="0"/>
    </xf>
    <xf numFmtId="3" fontId="3" fillId="9" borderId="41" xfId="2" applyNumberFormat="1" applyFont="1" applyFill="1" applyBorder="1" applyAlignment="1" applyProtection="1">
      <alignment horizontal="right" vertical="center" wrapText="1"/>
      <protection locked="0"/>
    </xf>
    <xf numFmtId="4" fontId="2" fillId="0" borderId="0" xfId="2" applyNumberFormat="1" applyFont="1" applyFill="1" applyBorder="1"/>
    <xf numFmtId="0" fontId="3" fillId="0" borderId="129" xfId="2" applyFont="1" applyFill="1" applyBorder="1" applyAlignment="1">
      <alignment horizontal="center"/>
    </xf>
    <xf numFmtId="0" fontId="3" fillId="0" borderId="129" xfId="2" applyFont="1" applyFill="1" applyBorder="1" applyAlignment="1">
      <alignment horizontal="left"/>
    </xf>
    <xf numFmtId="3" fontId="3" fillId="0" borderId="41" xfId="2" applyNumberFormat="1" applyFont="1" applyFill="1" applyBorder="1" applyAlignment="1">
      <alignment horizontal="center" vertical="center" wrapText="1"/>
    </xf>
    <xf numFmtId="3" fontId="3" fillId="0" borderId="41" xfId="2" applyNumberFormat="1" applyFont="1" applyFill="1" applyBorder="1" applyAlignment="1" applyProtection="1">
      <alignment wrapText="1"/>
      <protection locked="0"/>
    </xf>
    <xf numFmtId="0" fontId="3" fillId="0" borderId="129" xfId="2" applyFont="1" applyFill="1" applyBorder="1" applyAlignment="1">
      <alignment horizontal="center" wrapText="1"/>
    </xf>
    <xf numFmtId="0" fontId="3" fillId="0" borderId="130" xfId="2" applyFont="1" applyFill="1" applyBorder="1" applyAlignment="1">
      <alignment wrapText="1"/>
    </xf>
    <xf numFmtId="49" fontId="2" fillId="0" borderId="41" xfId="2" applyNumberFormat="1" applyFont="1" applyFill="1" applyBorder="1" applyAlignment="1">
      <alignment horizontal="center" vertical="center" wrapText="1"/>
    </xf>
    <xf numFmtId="0" fontId="3" fillId="0" borderId="41" xfId="2" applyFont="1" applyFill="1" applyBorder="1" applyAlignment="1">
      <alignment horizontal="center"/>
    </xf>
    <xf numFmtId="3" fontId="3" fillId="9" borderId="41" xfId="2" applyNumberFormat="1" applyFont="1" applyFill="1" applyBorder="1" applyAlignment="1">
      <alignment horizontal="center" vertical="center" wrapText="1"/>
    </xf>
    <xf numFmtId="3" fontId="2" fillId="9" borderId="41" xfId="2" applyNumberFormat="1" applyFont="1" applyFill="1" applyBorder="1" applyAlignment="1">
      <alignment horizontal="right" vertical="center" wrapText="1"/>
    </xf>
    <xf numFmtId="3" fontId="3" fillId="9" borderId="41" xfId="2" applyNumberFormat="1" applyFont="1" applyFill="1" applyBorder="1" applyAlignment="1">
      <alignment horizontal="right" vertical="center" wrapText="1"/>
    </xf>
    <xf numFmtId="3" fontId="2" fillId="0" borderId="41" xfId="2" applyNumberFormat="1" applyFont="1" applyFill="1" applyBorder="1" applyAlignment="1">
      <alignment horizontal="right" vertical="center" wrapText="1"/>
    </xf>
    <xf numFmtId="0" fontId="3" fillId="0" borderId="41" xfId="2" applyFont="1" applyFill="1" applyBorder="1" applyAlignment="1" applyProtection="1">
      <alignment horizontal="left" vertical="center" wrapText="1"/>
      <protection locked="0"/>
    </xf>
    <xf numFmtId="4" fontId="2" fillId="0" borderId="68" xfId="2" applyNumberFormat="1" applyFont="1" applyFill="1" applyBorder="1" applyAlignment="1" applyProtection="1">
      <alignment horizontal="center" vertical="center" wrapText="1"/>
      <protection locked="0"/>
    </xf>
    <xf numFmtId="0" fontId="2" fillId="0" borderId="129" xfId="2" applyFont="1" applyFill="1" applyBorder="1" applyAlignment="1" applyProtection="1">
      <alignment horizontal="center" vertical="center" wrapText="1"/>
      <protection locked="0"/>
    </xf>
    <xf numFmtId="0" fontId="2" fillId="0" borderId="130" xfId="2" applyFont="1" applyFill="1" applyBorder="1" applyAlignment="1" applyProtection="1">
      <alignment horizontal="left" vertical="center" wrapText="1"/>
      <protection locked="0"/>
    </xf>
    <xf numFmtId="3" fontId="2" fillId="0" borderId="41" xfId="2" applyNumberFormat="1" applyFont="1" applyFill="1" applyBorder="1" applyAlignment="1">
      <alignment horizontal="center" vertical="center" wrapText="1"/>
    </xf>
    <xf numFmtId="4" fontId="2" fillId="0" borderId="57" xfId="2" applyNumberFormat="1" applyFont="1" applyFill="1" applyBorder="1" applyAlignment="1" applyProtection="1">
      <alignment horizontal="center" vertical="center" wrapText="1"/>
      <protection locked="0"/>
    </xf>
    <xf numFmtId="0" fontId="3" fillId="0" borderId="41" xfId="2" applyFont="1" applyFill="1" applyBorder="1" applyAlignment="1" applyProtection="1">
      <alignment horizontal="center" vertical="center"/>
      <protection locked="0"/>
    </xf>
    <xf numFmtId="3" fontId="3" fillId="0" borderId="41" xfId="2" applyNumberFormat="1" applyFont="1" applyFill="1" applyBorder="1" applyAlignment="1" applyProtection="1">
      <alignment horizontal="center" vertical="center"/>
      <protection locked="0"/>
    </xf>
    <xf numFmtId="3" fontId="3" fillId="9" borderId="41" xfId="2" applyNumberFormat="1" applyFont="1" applyFill="1" applyBorder="1" applyAlignment="1" applyProtection="1">
      <alignment horizontal="center" vertical="center"/>
      <protection locked="0"/>
    </xf>
    <xf numFmtId="3" fontId="2" fillId="9" borderId="41" xfId="2" applyNumberFormat="1" applyFont="1" applyFill="1" applyBorder="1" applyAlignment="1" applyProtection="1">
      <alignment horizontal="left" vertical="center" wrapText="1"/>
      <protection locked="0"/>
    </xf>
    <xf numFmtId="0" fontId="3" fillId="0" borderId="132" xfId="2" applyFont="1" applyFill="1" applyBorder="1" applyAlignment="1">
      <alignment horizontal="center" wrapText="1"/>
    </xf>
    <xf numFmtId="0" fontId="3" fillId="0" borderId="41" xfId="2" applyFont="1" applyFill="1" applyBorder="1" applyAlignment="1">
      <alignment horizontal="left" vertical="center" wrapText="1"/>
    </xf>
    <xf numFmtId="3" fontId="3" fillId="9" borderId="41" xfId="2" applyNumberFormat="1" applyFont="1" applyFill="1" applyBorder="1" applyAlignment="1" applyProtection="1">
      <alignment vertical="center" wrapText="1"/>
      <protection locked="0"/>
    </xf>
    <xf numFmtId="49" fontId="2" fillId="0" borderId="68" xfId="2" applyNumberFormat="1" applyFont="1" applyFill="1" applyBorder="1" applyAlignment="1">
      <alignment horizontal="center" vertical="center" wrapText="1"/>
    </xf>
    <xf numFmtId="3" fontId="3" fillId="0" borderId="68" xfId="2" applyNumberFormat="1" applyFont="1" applyFill="1" applyBorder="1" applyAlignment="1" applyProtection="1">
      <alignment horizontal="center" vertical="center" wrapText="1"/>
      <protection locked="0"/>
    </xf>
    <xf numFmtId="3" fontId="2" fillId="0" borderId="68" xfId="2" applyNumberFormat="1" applyFont="1" applyFill="1" applyBorder="1" applyAlignment="1" applyProtection="1">
      <alignment horizontal="right" vertical="center" wrapText="1"/>
      <protection locked="0"/>
    </xf>
    <xf numFmtId="3" fontId="3" fillId="0" borderId="68" xfId="2" applyNumberFormat="1" applyFont="1" applyFill="1" applyBorder="1" applyAlignment="1" applyProtection="1">
      <alignment horizontal="right" vertical="center" wrapText="1"/>
      <protection locked="0"/>
    </xf>
    <xf numFmtId="4" fontId="3" fillId="0" borderId="68" xfId="2" applyNumberFormat="1" applyFont="1" applyFill="1" applyBorder="1" applyAlignment="1" applyProtection="1">
      <alignment horizontal="right" vertical="center" wrapText="1"/>
      <protection locked="0"/>
    </xf>
    <xf numFmtId="3" fontId="3" fillId="0" borderId="53" xfId="2" applyNumberFormat="1" applyFont="1" applyFill="1" applyBorder="1" applyAlignment="1" applyProtection="1">
      <alignment horizontal="center" vertical="center" wrapText="1"/>
      <protection locked="0"/>
    </xf>
    <xf numFmtId="3" fontId="2" fillId="0" borderId="68" xfId="2" applyNumberFormat="1" applyFont="1" applyFill="1" applyBorder="1" applyAlignment="1" applyProtection="1">
      <alignment vertical="center" wrapText="1"/>
      <protection locked="0"/>
    </xf>
    <xf numFmtId="3" fontId="3" fillId="0" borderId="50" xfId="2" applyNumberFormat="1" applyFont="1" applyFill="1" applyBorder="1" applyAlignment="1" applyProtection="1">
      <alignment horizontal="center" vertical="center" wrapText="1"/>
      <protection locked="0"/>
    </xf>
    <xf numFmtId="3" fontId="3" fillId="0" borderId="5" xfId="2" applyNumberFormat="1" applyFont="1" applyFill="1" applyBorder="1" applyAlignment="1" applyProtection="1">
      <alignment horizontal="right" vertical="center" wrapText="1"/>
      <protection locked="0"/>
    </xf>
    <xf numFmtId="3" fontId="3" fillId="0" borderId="42" xfId="2" applyNumberFormat="1" applyFont="1" applyFill="1" applyBorder="1" applyAlignment="1" applyProtection="1">
      <alignment horizontal="right" vertical="center" wrapText="1"/>
      <protection locked="0"/>
    </xf>
    <xf numFmtId="3" fontId="3" fillId="0" borderId="40" xfId="2" applyNumberFormat="1" applyFont="1" applyFill="1" applyBorder="1" applyAlignment="1" applyProtection="1">
      <alignment horizontal="right" vertical="center" wrapText="1"/>
      <protection locked="0"/>
    </xf>
    <xf numFmtId="3" fontId="3" fillId="0" borderId="40" xfId="2" applyNumberFormat="1" applyFont="1" applyFill="1" applyBorder="1" applyAlignment="1" applyProtection="1">
      <alignment vertical="center" wrapText="1"/>
      <protection locked="0"/>
    </xf>
    <xf numFmtId="3" fontId="2" fillId="0" borderId="0" xfId="2" applyNumberFormat="1" applyFont="1" applyFill="1" applyBorder="1" applyAlignment="1" applyProtection="1">
      <alignment vertical="center" wrapText="1"/>
      <protection locked="0"/>
    </xf>
    <xf numFmtId="0" fontId="2" fillId="0" borderId="131" xfId="2" applyFont="1" applyFill="1" applyBorder="1"/>
    <xf numFmtId="3" fontId="3" fillId="0" borderId="41" xfId="2" applyNumberFormat="1" applyFont="1" applyFill="1" applyBorder="1" applyAlignment="1" applyProtection="1">
      <alignment horizontal="center" wrapText="1"/>
      <protection locked="0"/>
    </xf>
    <xf numFmtId="3" fontId="2" fillId="0" borderId="5" xfId="2" applyNumberFormat="1" applyFont="1" applyFill="1" applyBorder="1" applyAlignment="1" applyProtection="1">
      <alignment horizontal="right" vertical="center" wrapText="1"/>
      <protection locked="0"/>
    </xf>
    <xf numFmtId="3" fontId="2" fillId="0" borderId="69" xfId="2" applyNumberFormat="1" applyFont="1" applyFill="1" applyBorder="1" applyAlignment="1" applyProtection="1">
      <alignment horizontal="right" vertical="center" wrapText="1"/>
      <protection locked="0"/>
    </xf>
    <xf numFmtId="3" fontId="2" fillId="0" borderId="96" xfId="2" applyNumberFormat="1" applyFont="1" applyFill="1" applyBorder="1" applyAlignment="1" applyProtection="1">
      <alignment horizontal="right" vertical="center" wrapText="1"/>
      <protection locked="0"/>
    </xf>
    <xf numFmtId="3" fontId="2" fillId="0" borderId="129" xfId="2" applyNumberFormat="1" applyFont="1" applyFill="1" applyBorder="1" applyAlignment="1" applyProtection="1">
      <alignment vertical="center" wrapText="1"/>
      <protection locked="0"/>
    </xf>
    <xf numFmtId="3" fontId="2" fillId="0" borderId="41" xfId="2" applyNumberFormat="1" applyFont="1" applyBorder="1" applyAlignment="1" applyProtection="1">
      <alignment wrapText="1"/>
      <protection locked="0"/>
    </xf>
    <xf numFmtId="3" fontId="3" fillId="0" borderId="126" xfId="2" applyNumberFormat="1" applyFont="1" applyFill="1" applyBorder="1" applyAlignment="1" applyProtection="1">
      <alignment horizontal="center" wrapText="1"/>
      <protection locked="0"/>
    </xf>
    <xf numFmtId="3" fontId="2" fillId="0" borderId="129" xfId="2" applyNumberFormat="1" applyFont="1" applyFill="1" applyBorder="1" applyAlignment="1" applyProtection="1">
      <alignment horizontal="right" vertical="center" wrapText="1"/>
      <protection locked="0"/>
    </xf>
    <xf numFmtId="3" fontId="2" fillId="0" borderId="129" xfId="2" applyNumberFormat="1" applyFont="1" applyFill="1" applyBorder="1" applyAlignment="1" applyProtection="1">
      <alignment horizontal="center" vertical="center" wrapText="1"/>
      <protection locked="0"/>
    </xf>
    <xf numFmtId="3" fontId="2" fillId="0" borderId="42" xfId="2" applyNumberFormat="1" applyFont="1" applyFill="1" applyBorder="1" applyAlignment="1" applyProtection="1">
      <alignment horizontal="center" vertical="center" wrapText="1"/>
      <protection locked="0"/>
    </xf>
    <xf numFmtId="3" fontId="3" fillId="0" borderId="127" xfId="2" applyNumberFormat="1" applyFont="1" applyFill="1" applyBorder="1" applyAlignment="1" applyProtection="1">
      <alignment horizontal="center" wrapText="1"/>
      <protection locked="0"/>
    </xf>
    <xf numFmtId="3" fontId="2" fillId="0" borderId="58" xfId="2" applyNumberFormat="1" applyFont="1" applyFill="1" applyBorder="1" applyAlignment="1" applyProtection="1">
      <alignment horizontal="center" vertical="center" wrapText="1"/>
      <protection locked="0"/>
    </xf>
    <xf numFmtId="3" fontId="2" fillId="0" borderId="40" xfId="2" applyNumberFormat="1" applyFont="1" applyFill="1" applyBorder="1" applyAlignment="1" applyProtection="1">
      <alignment horizontal="right" vertical="center" wrapText="1"/>
      <protection locked="0"/>
    </xf>
    <xf numFmtId="3" fontId="2" fillId="0" borderId="0" xfId="2" applyNumberFormat="1" applyFont="1" applyFill="1" applyBorder="1" applyAlignment="1" applyProtection="1">
      <alignment horizontal="center" vertical="center" wrapText="1"/>
      <protection locked="0"/>
    </xf>
    <xf numFmtId="0" fontId="3" fillId="0" borderId="0" xfId="2" applyFont="1" applyFill="1" applyBorder="1" applyAlignment="1" applyProtection="1">
      <alignment horizontal="center" vertical="center" wrapText="1"/>
      <protection locked="0"/>
    </xf>
    <xf numFmtId="0" fontId="3" fillId="0" borderId="138" xfId="2" applyFont="1" applyFill="1" applyBorder="1" applyAlignment="1">
      <alignment horizontal="left" vertical="center" wrapText="1"/>
    </xf>
    <xf numFmtId="3" fontId="3" fillId="0" borderId="127" xfId="2" applyNumberFormat="1" applyFont="1" applyFill="1" applyBorder="1" applyAlignment="1" applyProtection="1">
      <alignment wrapText="1"/>
      <protection locked="0"/>
    </xf>
    <xf numFmtId="3" fontId="2" fillId="0" borderId="0" xfId="2" applyNumberFormat="1" applyFont="1" applyFill="1" applyBorder="1" applyAlignment="1" applyProtection="1">
      <alignment horizontal="right" vertical="center" wrapText="1"/>
      <protection locked="0"/>
    </xf>
    <xf numFmtId="3" fontId="2" fillId="0" borderId="127" xfId="2" applyNumberFormat="1" applyFont="1" applyFill="1" applyBorder="1" applyAlignment="1" applyProtection="1">
      <alignment horizontal="center" vertical="center" wrapText="1"/>
      <protection locked="0"/>
    </xf>
    <xf numFmtId="49" fontId="2" fillId="0" borderId="0" xfId="2" applyNumberFormat="1" applyFont="1" applyFill="1" applyBorder="1" applyAlignment="1">
      <alignment horizontal="center" vertical="center" wrapText="1"/>
    </xf>
    <xf numFmtId="3" fontId="2" fillId="9" borderId="0" xfId="2" applyNumberFormat="1" applyFont="1" applyFill="1" applyBorder="1" applyAlignment="1" applyProtection="1">
      <alignment wrapText="1"/>
      <protection locked="0"/>
    </xf>
    <xf numFmtId="3" fontId="2" fillId="0" borderId="0" xfId="2" applyNumberFormat="1" applyFont="1" applyBorder="1" applyAlignment="1" applyProtection="1">
      <alignment wrapText="1"/>
      <protection locked="0"/>
    </xf>
    <xf numFmtId="3" fontId="3" fillId="0" borderId="0" xfId="2" applyNumberFormat="1" applyFont="1" applyBorder="1" applyAlignment="1" applyProtection="1">
      <alignment wrapText="1"/>
      <protection locked="0"/>
    </xf>
    <xf numFmtId="0" fontId="32" fillId="0" borderId="0" xfId="2" applyFont="1" applyBorder="1" applyAlignment="1">
      <alignment vertical="center"/>
    </xf>
    <xf numFmtId="0" fontId="24" fillId="0" borderId="0" xfId="2" applyFont="1" applyBorder="1" applyAlignment="1"/>
    <xf numFmtId="0" fontId="32" fillId="0" borderId="0" xfId="2" applyFont="1" applyBorder="1" applyAlignment="1"/>
    <xf numFmtId="0" fontId="24" fillId="0" borderId="0" xfId="2" applyFont="1" applyFill="1" applyBorder="1" applyAlignment="1"/>
    <xf numFmtId="3" fontId="2" fillId="0" borderId="41" xfId="2" applyNumberFormat="1" applyFont="1" applyFill="1" applyBorder="1" applyAlignment="1" applyProtection="1">
      <alignment horizontal="left" vertical="center" wrapText="1"/>
      <protection locked="0"/>
    </xf>
    <xf numFmtId="3" fontId="3" fillId="0" borderId="35" xfId="1" applyNumberFormat="1" applyFont="1" applyFill="1" applyBorder="1" applyAlignment="1" applyProtection="1">
      <alignment horizontal="left" vertical="center" wrapText="1"/>
      <protection locked="0"/>
    </xf>
    <xf numFmtId="3" fontId="3" fillId="0" borderId="59" xfId="1" applyNumberFormat="1" applyFont="1" applyFill="1" applyBorder="1" applyAlignment="1" applyProtection="1">
      <alignment horizontal="left" vertical="center" wrapText="1"/>
      <protection locked="0"/>
    </xf>
    <xf numFmtId="3" fontId="3" fillId="0" borderId="15" xfId="1" applyNumberFormat="1" applyFont="1" applyFill="1" applyBorder="1" applyAlignment="1" applyProtection="1">
      <alignment horizontal="left" vertical="center" wrapText="1"/>
      <protection locked="0"/>
    </xf>
    <xf numFmtId="3" fontId="3" fillId="3" borderId="63" xfId="1" applyNumberFormat="1" applyFont="1" applyFill="1" applyBorder="1" applyAlignment="1" applyProtection="1">
      <alignment horizontal="left" vertical="center" wrapText="1"/>
      <protection locked="0"/>
    </xf>
    <xf numFmtId="3" fontId="2" fillId="0" borderId="44" xfId="1" applyNumberFormat="1" applyFont="1" applyFill="1" applyBorder="1" applyAlignment="1" applyProtection="1">
      <alignment horizontal="left" vertical="center" wrapText="1"/>
      <protection locked="0"/>
    </xf>
    <xf numFmtId="3" fontId="2" fillId="0" borderId="55" xfId="1" applyNumberFormat="1" applyFont="1" applyFill="1" applyBorder="1" applyAlignment="1" applyProtection="1">
      <alignment horizontal="left" vertical="center" wrapText="1"/>
      <protection locked="0"/>
    </xf>
    <xf numFmtId="3" fontId="2" fillId="0" borderId="15" xfId="1" applyNumberFormat="1" applyFont="1" applyFill="1" applyBorder="1" applyAlignment="1" applyProtection="1">
      <alignment horizontal="left" vertical="center" wrapText="1"/>
      <protection locked="0"/>
    </xf>
    <xf numFmtId="3" fontId="2" fillId="0" borderId="39" xfId="1" applyNumberFormat="1" applyFont="1" applyFill="1" applyBorder="1" applyAlignment="1" applyProtection="1">
      <alignment horizontal="left" vertical="center" wrapText="1"/>
      <protection locked="0"/>
    </xf>
    <xf numFmtId="3" fontId="2" fillId="9" borderId="39" xfId="1" applyNumberFormat="1" applyFont="1" applyFill="1" applyBorder="1" applyAlignment="1" applyProtection="1">
      <alignment horizontal="left" vertical="center" wrapText="1"/>
      <protection locked="0"/>
    </xf>
    <xf numFmtId="0" fontId="2" fillId="9" borderId="39" xfId="0" applyFont="1" applyFill="1" applyBorder="1" applyAlignment="1" applyProtection="1">
      <alignment wrapText="1"/>
      <protection locked="0"/>
    </xf>
    <xf numFmtId="3" fontId="2" fillId="0" borderId="39" xfId="2" applyNumberFormat="1" applyFont="1" applyFill="1" applyBorder="1" applyAlignment="1" applyProtection="1">
      <alignment horizontal="left" vertical="center" wrapText="1"/>
      <protection locked="0"/>
    </xf>
    <xf numFmtId="3" fontId="2" fillId="0" borderId="39" xfId="2" applyNumberFormat="1" applyFont="1" applyFill="1" applyBorder="1" applyAlignment="1" applyProtection="1">
      <alignment vertical="center" wrapText="1"/>
      <protection locked="0"/>
    </xf>
    <xf numFmtId="3" fontId="2" fillId="0" borderId="35" xfId="1" applyNumberFormat="1" applyFont="1" applyFill="1" applyBorder="1" applyAlignment="1" applyProtection="1">
      <alignment horizontal="left" vertical="center" wrapText="1"/>
      <protection locked="0"/>
    </xf>
    <xf numFmtId="49" fontId="2" fillId="2" borderId="5" xfId="1" applyNumberFormat="1" applyFont="1" applyFill="1" applyBorder="1" applyAlignment="1" applyProtection="1">
      <alignment horizontal="center" vertical="center"/>
      <protection locked="0"/>
    </xf>
    <xf numFmtId="49" fontId="2" fillId="2" borderId="6" xfId="1" applyNumberFormat="1" applyFont="1" applyFill="1" applyBorder="1" applyAlignment="1" applyProtection="1">
      <alignment horizontal="center" vertical="center"/>
      <protection locked="0"/>
    </xf>
    <xf numFmtId="49" fontId="4" fillId="2" borderId="1" xfId="1" applyNumberFormat="1" applyFont="1" applyFill="1" applyBorder="1" applyAlignment="1" applyProtection="1">
      <alignment horizontal="center" vertical="center"/>
    </xf>
    <xf numFmtId="49" fontId="4" fillId="2" borderId="2" xfId="1" applyNumberFormat="1" applyFont="1" applyFill="1" applyBorder="1" applyAlignment="1" applyProtection="1">
      <alignment horizontal="center" vertical="center"/>
    </xf>
    <xf numFmtId="49" fontId="4" fillId="2" borderId="3" xfId="1" applyNumberFormat="1" applyFont="1" applyFill="1" applyBorder="1" applyAlignment="1" applyProtection="1">
      <alignment horizontal="center" vertical="center"/>
    </xf>
    <xf numFmtId="49" fontId="3" fillId="2" borderId="5" xfId="1" applyNumberFormat="1" applyFont="1" applyFill="1" applyBorder="1" applyAlignment="1" applyProtection="1">
      <alignment horizontal="center" vertical="center" wrapText="1"/>
      <protection locked="0"/>
    </xf>
    <xf numFmtId="49" fontId="3" fillId="2" borderId="6" xfId="1" applyNumberFormat="1" applyFont="1" applyFill="1" applyBorder="1" applyAlignment="1" applyProtection="1">
      <alignment horizontal="center" vertical="center" wrapText="1"/>
      <protection locked="0"/>
    </xf>
    <xf numFmtId="0" fontId="2" fillId="0" borderId="5" xfId="1" applyFont="1" applyBorder="1" applyAlignment="1" applyProtection="1">
      <alignment horizontal="center" vertical="center"/>
      <protection locked="0"/>
    </xf>
    <xf numFmtId="0" fontId="2" fillId="0" borderId="6" xfId="1" applyFont="1" applyBorder="1" applyAlignment="1" applyProtection="1">
      <alignment horizontal="center" vertical="center"/>
      <protection locked="0"/>
    </xf>
    <xf numFmtId="49" fontId="2" fillId="2" borderId="9" xfId="1" applyNumberFormat="1" applyFont="1" applyFill="1" applyBorder="1" applyAlignment="1" applyProtection="1">
      <alignment horizontal="center" vertical="center"/>
      <protection locked="0"/>
    </xf>
    <xf numFmtId="49" fontId="2" fillId="2" borderId="10" xfId="1" applyNumberFormat="1" applyFont="1" applyFill="1" applyBorder="1" applyAlignment="1" applyProtection="1">
      <alignment horizontal="center" vertical="center"/>
      <protection locked="0"/>
    </xf>
    <xf numFmtId="49" fontId="2" fillId="0" borderId="11" xfId="1" applyNumberFormat="1" applyFont="1" applyFill="1" applyBorder="1" applyAlignment="1" applyProtection="1">
      <alignment horizontal="center" vertical="center" textRotation="90" wrapText="1"/>
    </xf>
    <xf numFmtId="0" fontId="2" fillId="0" borderId="15" xfId="1" applyFont="1" applyFill="1" applyBorder="1" applyAlignment="1" applyProtection="1">
      <alignment horizontal="center" vertical="center" wrapText="1"/>
    </xf>
    <xf numFmtId="0" fontId="2" fillId="0" borderId="22" xfId="1" applyFont="1" applyFill="1" applyBorder="1" applyAlignment="1" applyProtection="1">
      <alignment horizontal="center" vertical="center" wrapText="1"/>
    </xf>
    <xf numFmtId="49" fontId="2" fillId="0" borderId="11" xfId="1" applyNumberFormat="1" applyFont="1" applyFill="1" applyBorder="1" applyAlignment="1" applyProtection="1">
      <alignment horizontal="center" vertical="center" wrapText="1"/>
    </xf>
    <xf numFmtId="49" fontId="2" fillId="0" borderId="15" xfId="1" applyNumberFormat="1" applyFont="1" applyFill="1" applyBorder="1" applyAlignment="1" applyProtection="1">
      <alignment horizontal="center" vertical="center" wrapText="1"/>
    </xf>
    <xf numFmtId="49" fontId="2" fillId="0" borderId="12" xfId="1" applyNumberFormat="1" applyFont="1" applyFill="1" applyBorder="1" applyAlignment="1" applyProtection="1">
      <alignment horizontal="center" vertical="center"/>
    </xf>
    <xf numFmtId="49" fontId="2" fillId="0" borderId="13" xfId="1" applyNumberFormat="1" applyFont="1" applyFill="1" applyBorder="1" applyAlignment="1" applyProtection="1">
      <alignment horizontal="center" vertical="center"/>
    </xf>
    <xf numFmtId="49" fontId="2" fillId="0" borderId="14" xfId="1" applyNumberFormat="1" applyFont="1" applyFill="1" applyBorder="1" applyAlignment="1" applyProtection="1">
      <alignment horizontal="center" vertical="center"/>
    </xf>
    <xf numFmtId="0" fontId="2" fillId="0" borderId="16" xfId="1" applyFont="1" applyFill="1" applyBorder="1" applyAlignment="1" applyProtection="1">
      <alignment horizontal="center" vertical="center" textRotation="90"/>
    </xf>
    <xf numFmtId="0" fontId="2" fillId="0" borderId="22" xfId="1" applyFont="1" applyFill="1" applyBorder="1" applyAlignment="1" applyProtection="1">
      <alignment horizontal="center" vertical="center" textRotation="90"/>
    </xf>
    <xf numFmtId="0" fontId="2" fillId="0" borderId="17" xfId="1" applyFont="1" applyFill="1" applyBorder="1" applyAlignment="1" applyProtection="1">
      <alignment horizontal="center" vertical="center" textRotation="90" wrapText="1"/>
    </xf>
    <xf numFmtId="0" fontId="2" fillId="0" borderId="23" xfId="1" applyFont="1" applyFill="1" applyBorder="1" applyAlignment="1" applyProtection="1">
      <alignment horizontal="center" vertical="center" textRotation="90" wrapText="1"/>
    </xf>
    <xf numFmtId="0" fontId="2" fillId="0" borderId="18" xfId="1" applyFont="1" applyFill="1" applyBorder="1" applyAlignment="1" applyProtection="1">
      <alignment horizontal="center" vertical="center" textRotation="90" wrapText="1"/>
    </xf>
    <xf numFmtId="0" fontId="2" fillId="0" borderId="24" xfId="1" applyFont="1" applyFill="1" applyBorder="1" applyAlignment="1" applyProtection="1">
      <alignment horizontal="center" vertical="center" textRotation="90" wrapText="1"/>
    </xf>
    <xf numFmtId="0" fontId="2" fillId="0" borderId="19" xfId="1" applyFont="1" applyFill="1" applyBorder="1" applyAlignment="1" applyProtection="1">
      <alignment horizontal="center" vertical="center" textRotation="90"/>
    </xf>
    <xf numFmtId="0" fontId="2" fillId="0" borderId="25" xfId="1" applyFont="1" applyFill="1" applyBorder="1" applyAlignment="1" applyProtection="1">
      <alignment horizontal="center" vertical="center" textRotation="90"/>
    </xf>
    <xf numFmtId="0" fontId="2" fillId="0" borderId="17" xfId="1" applyNumberFormat="1" applyFont="1" applyFill="1" applyBorder="1" applyAlignment="1" applyProtection="1">
      <alignment horizontal="center" vertical="center" textRotation="90" wrapText="1"/>
    </xf>
    <xf numFmtId="0" fontId="2" fillId="0" borderId="20" xfId="1" applyNumberFormat="1" applyFont="1" applyFill="1" applyBorder="1" applyAlignment="1" applyProtection="1">
      <alignment horizontal="center" vertical="center" textRotation="90" wrapText="1"/>
    </xf>
    <xf numFmtId="0" fontId="2" fillId="0" borderId="21" xfId="1" applyNumberFormat="1" applyFont="1" applyFill="1" applyBorder="1" applyAlignment="1" applyProtection="1">
      <alignment horizontal="center" vertical="center" textRotation="90" wrapText="1"/>
    </xf>
    <xf numFmtId="0" fontId="2" fillId="0" borderId="21" xfId="1" applyFont="1" applyFill="1" applyBorder="1" applyAlignment="1" applyProtection="1">
      <alignment horizontal="center" vertical="center" wrapText="1"/>
    </xf>
    <xf numFmtId="0" fontId="2" fillId="0" borderId="26" xfId="1" applyFont="1" applyFill="1" applyBorder="1" applyAlignment="1" applyProtection="1">
      <alignment horizontal="center" vertical="center" wrapText="1"/>
    </xf>
    <xf numFmtId="0" fontId="3" fillId="0" borderId="71" xfId="1" applyFont="1" applyFill="1" applyBorder="1" applyAlignment="1" applyProtection="1">
      <alignment horizontal="left" vertical="center"/>
    </xf>
    <xf numFmtId="0" fontId="3" fillId="0" borderId="72" xfId="1" applyFont="1" applyFill="1" applyBorder="1" applyAlignment="1" applyProtection="1">
      <alignment horizontal="left" vertical="center"/>
    </xf>
    <xf numFmtId="0" fontId="3" fillId="0" borderId="45" xfId="1" applyFont="1" applyFill="1" applyBorder="1" applyAlignment="1" applyProtection="1">
      <alignment horizontal="left" vertical="center"/>
    </xf>
    <xf numFmtId="0" fontId="3" fillId="0" borderId="47" xfId="1" applyFont="1" applyFill="1" applyBorder="1" applyAlignment="1" applyProtection="1">
      <alignment horizontal="left" vertical="center"/>
    </xf>
    <xf numFmtId="49" fontId="4" fillId="2" borderId="1" xfId="1" applyNumberFormat="1" applyFont="1" applyFill="1" applyBorder="1" applyAlignment="1">
      <alignment horizontal="center" vertical="center"/>
    </xf>
    <xf numFmtId="49" fontId="4" fillId="2" borderId="2" xfId="1" applyNumberFormat="1" applyFont="1" applyFill="1" applyBorder="1" applyAlignment="1">
      <alignment horizontal="center" vertical="center"/>
    </xf>
    <xf numFmtId="49" fontId="4" fillId="2" borderId="3" xfId="1" applyNumberFormat="1" applyFont="1" applyFill="1" applyBorder="1" applyAlignment="1">
      <alignment horizontal="center" vertical="center"/>
    </xf>
    <xf numFmtId="49" fontId="2" fillId="0" borderId="11" xfId="1" applyNumberFormat="1" applyFont="1" applyBorder="1" applyAlignment="1">
      <alignment horizontal="center" vertical="center" textRotation="90" wrapText="1"/>
    </xf>
    <xf numFmtId="0" fontId="2" fillId="0" borderId="15" xfId="1" applyFont="1" applyBorder="1" applyAlignment="1">
      <alignment horizontal="center" vertical="center" wrapText="1"/>
    </xf>
    <xf numFmtId="0" fontId="2" fillId="0" borderId="22" xfId="1" applyFont="1" applyBorder="1" applyAlignment="1">
      <alignment horizontal="center" vertical="center" wrapText="1"/>
    </xf>
    <xf numFmtId="49" fontId="2" fillId="0" borderId="11" xfId="1" applyNumberFormat="1" applyFont="1" applyBorder="1" applyAlignment="1">
      <alignment horizontal="center" vertical="center" wrapText="1"/>
    </xf>
    <xf numFmtId="49" fontId="2" fillId="0" borderId="15" xfId="1" applyNumberFormat="1" applyFont="1" applyBorder="1" applyAlignment="1">
      <alignment horizontal="center" vertical="center" wrapText="1"/>
    </xf>
    <xf numFmtId="49" fontId="2" fillId="0" borderId="12" xfId="1" applyNumberFormat="1" applyFont="1" applyBorder="1" applyAlignment="1">
      <alignment horizontal="center" vertical="center"/>
    </xf>
    <xf numFmtId="49" fontId="2" fillId="0" borderId="13" xfId="1" applyNumberFormat="1" applyFont="1" applyBorder="1" applyAlignment="1">
      <alignment horizontal="center" vertical="center"/>
    </xf>
    <xf numFmtId="49" fontId="2" fillId="0" borderId="14" xfId="1" applyNumberFormat="1" applyFont="1" applyBorder="1" applyAlignment="1">
      <alignment horizontal="center" vertical="center"/>
    </xf>
    <xf numFmtId="0" fontId="2" fillId="0" borderId="16" xfId="1" applyFont="1" applyBorder="1" applyAlignment="1">
      <alignment horizontal="center" vertical="center" textRotation="90"/>
    </xf>
    <xf numFmtId="0" fontId="2" fillId="0" borderId="22" xfId="1" applyFont="1" applyBorder="1" applyAlignment="1">
      <alignment horizontal="center" vertical="center" textRotation="90"/>
    </xf>
    <xf numFmtId="0" fontId="2" fillId="0" borderId="17" xfId="1" applyFont="1" applyBorder="1" applyAlignment="1">
      <alignment horizontal="center" vertical="center" textRotation="90" wrapText="1"/>
    </xf>
    <xf numFmtId="0" fontId="2" fillId="0" borderId="23" xfId="1" applyFont="1" applyBorder="1" applyAlignment="1">
      <alignment horizontal="center" vertical="center" textRotation="90" wrapText="1"/>
    </xf>
    <xf numFmtId="0" fontId="2" fillId="0" borderId="18" xfId="1" applyFont="1" applyBorder="1" applyAlignment="1">
      <alignment horizontal="center" vertical="center" textRotation="90" wrapText="1"/>
    </xf>
    <xf numFmtId="0" fontId="2" fillId="0" borderId="24" xfId="1" applyFont="1" applyBorder="1" applyAlignment="1">
      <alignment horizontal="center" vertical="center" textRotation="90" wrapText="1"/>
    </xf>
    <xf numFmtId="0" fontId="2" fillId="0" borderId="19" xfId="1" applyFont="1" applyBorder="1" applyAlignment="1">
      <alignment horizontal="center" vertical="center" textRotation="90"/>
    </xf>
    <xf numFmtId="0" fontId="2" fillId="0" borderId="25" xfId="1" applyFont="1" applyBorder="1" applyAlignment="1">
      <alignment horizontal="center" vertical="center" textRotation="90"/>
    </xf>
    <xf numFmtId="0" fontId="2" fillId="0" borderId="20" xfId="1" applyFont="1" applyBorder="1" applyAlignment="1">
      <alignment horizontal="center" vertical="center" textRotation="90" wrapText="1"/>
    </xf>
    <xf numFmtId="0" fontId="2" fillId="0" borderId="21" xfId="1" applyFont="1" applyBorder="1" applyAlignment="1">
      <alignment horizontal="center" vertical="center" textRotation="90" wrapText="1"/>
    </xf>
    <xf numFmtId="0" fontId="2" fillId="0" borderId="21" xfId="1" applyFont="1" applyBorder="1" applyAlignment="1">
      <alignment horizontal="center" vertical="center" wrapText="1"/>
    </xf>
    <xf numFmtId="0" fontId="2" fillId="0" borderId="26" xfId="1" applyFont="1" applyBorder="1" applyAlignment="1">
      <alignment horizontal="center" vertical="center" wrapText="1"/>
    </xf>
    <xf numFmtId="0" fontId="3" fillId="0" borderId="71" xfId="1" applyFont="1" applyBorder="1" applyAlignment="1">
      <alignment horizontal="left" vertical="center"/>
    </xf>
    <xf numFmtId="0" fontId="3" fillId="0" borderId="72" xfId="1" applyFont="1" applyBorder="1" applyAlignment="1">
      <alignment horizontal="left" vertical="center"/>
    </xf>
    <xf numFmtId="0" fontId="3" fillId="0" borderId="45" xfId="1" applyFont="1" applyBorder="1" applyAlignment="1">
      <alignment horizontal="left" vertical="center"/>
    </xf>
    <xf numFmtId="0" fontId="3" fillId="0" borderId="47" xfId="1" applyFont="1" applyBorder="1" applyAlignment="1">
      <alignment horizontal="left" vertical="center"/>
    </xf>
    <xf numFmtId="0" fontId="12" fillId="0" borderId="0" xfId="1" applyFont="1" applyBorder="1" applyAlignment="1">
      <alignment horizontal="center" wrapText="1"/>
    </xf>
    <xf numFmtId="0" fontId="14" fillId="0" borderId="63" xfId="1" applyFont="1" applyFill="1" applyBorder="1" applyAlignment="1">
      <alignment horizontal="left" vertical="center"/>
    </xf>
    <xf numFmtId="0" fontId="14" fillId="0" borderId="63" xfId="1" applyFont="1" applyFill="1" applyBorder="1" applyAlignment="1">
      <alignment horizontal="left" vertical="center" wrapText="1"/>
    </xf>
    <xf numFmtId="0" fontId="2" fillId="0" borderId="0" xfId="2" applyFont="1" applyAlignment="1">
      <alignment horizontal="left"/>
    </xf>
    <xf numFmtId="0" fontId="14" fillId="0" borderId="0" xfId="2" applyFont="1" applyAlignment="1">
      <alignment horizontal="center"/>
    </xf>
    <xf numFmtId="0" fontId="2" fillId="0" borderId="0" xfId="2" applyFont="1" applyAlignment="1">
      <alignment horizontal="left" vertical="center"/>
    </xf>
    <xf numFmtId="0" fontId="2" fillId="0" borderId="41" xfId="1" applyFont="1" applyFill="1" applyBorder="1" applyAlignment="1">
      <alignment horizontal="center" vertical="center" wrapText="1"/>
    </xf>
    <xf numFmtId="0" fontId="2" fillId="0" borderId="68" xfId="0" applyFont="1" applyBorder="1" applyAlignment="1">
      <alignment horizontal="center" vertical="center" wrapText="1"/>
    </xf>
    <xf numFmtId="0" fontId="2" fillId="0" borderId="57" xfId="0" applyFont="1" applyBorder="1" applyAlignment="1">
      <alignment horizontal="center" vertical="center" wrapText="1"/>
    </xf>
    <xf numFmtId="0" fontId="3" fillId="0" borderId="41" xfId="2" applyFont="1" applyBorder="1" applyAlignment="1">
      <alignment horizontal="right" vertical="center" wrapText="1"/>
    </xf>
    <xf numFmtId="0" fontId="2" fillId="0" borderId="41" xfId="2" applyFont="1" applyBorder="1" applyAlignment="1" applyProtection="1">
      <alignment horizontal="left" vertical="center" wrapText="1"/>
      <protection locked="0"/>
    </xf>
    <xf numFmtId="0" fontId="2" fillId="0" borderId="41" xfId="1" applyFont="1" applyBorder="1" applyAlignment="1" applyProtection="1">
      <alignment vertical="center" wrapText="1"/>
      <protection locked="0"/>
    </xf>
    <xf numFmtId="0" fontId="2" fillId="0" borderId="0" xfId="2" applyFont="1" applyBorder="1" applyAlignment="1" applyProtection="1">
      <alignment horizontal="center" vertical="center" wrapText="1"/>
      <protection locked="0"/>
    </xf>
    <xf numFmtId="0" fontId="2" fillId="0" borderId="41" xfId="2" applyFont="1" applyBorder="1" applyAlignment="1" applyProtection="1">
      <alignment horizontal="center" vertical="center" wrapText="1"/>
      <protection locked="0"/>
    </xf>
    <xf numFmtId="3" fontId="2" fillId="0" borderId="41" xfId="2" applyNumberFormat="1" applyFont="1" applyBorder="1" applyAlignment="1" applyProtection="1">
      <alignment horizontal="center" vertical="center" wrapText="1"/>
      <protection locked="0"/>
    </xf>
    <xf numFmtId="0" fontId="2" fillId="0" borderId="41" xfId="2" applyFont="1" applyBorder="1" applyAlignment="1" applyProtection="1">
      <alignment vertical="center" wrapText="1"/>
      <protection locked="0"/>
    </xf>
    <xf numFmtId="0" fontId="2" fillId="0" borderId="41" xfId="0" applyFont="1" applyFill="1" applyBorder="1" applyAlignment="1" applyProtection="1">
      <alignment horizontal="left" vertical="center" wrapText="1"/>
      <protection locked="0"/>
    </xf>
    <xf numFmtId="0" fontId="2" fillId="0" borderId="0" xfId="2" applyFont="1" applyFill="1" applyAlignment="1">
      <alignment horizontal="center" wrapText="1"/>
    </xf>
    <xf numFmtId="0" fontId="24" fillId="0" borderId="0" xfId="1" applyFont="1" applyFill="1" applyAlignment="1">
      <alignment horizontal="left"/>
    </xf>
    <xf numFmtId="0" fontId="2" fillId="0" borderId="0" xfId="2" applyFont="1" applyFill="1" applyAlignment="1"/>
    <xf numFmtId="0" fontId="3" fillId="0" borderId="41" xfId="1" applyFont="1" applyFill="1" applyBorder="1" applyAlignment="1">
      <alignment horizontal="right" vertical="center" wrapText="1"/>
    </xf>
    <xf numFmtId="0" fontId="2" fillId="9" borderId="0" xfId="1" applyFont="1" applyFill="1" applyAlignment="1">
      <alignment horizontal="left" wrapText="1"/>
    </xf>
    <xf numFmtId="0" fontId="2" fillId="0" borderId="41" xfId="1" applyFont="1" applyFill="1" applyBorder="1" applyAlignment="1" applyProtection="1">
      <alignment horizontal="left" vertical="center" wrapText="1"/>
      <protection locked="0"/>
    </xf>
    <xf numFmtId="0" fontId="2" fillId="0" borderId="41" xfId="3" applyFont="1" applyFill="1" applyBorder="1" applyAlignment="1" applyProtection="1">
      <alignment horizontal="left" vertical="center" wrapText="1"/>
      <protection locked="0"/>
    </xf>
    <xf numFmtId="0" fontId="2" fillId="0" borderId="129" xfId="1" applyFont="1" applyFill="1" applyBorder="1" applyAlignment="1" applyProtection="1">
      <alignment horizontal="left" vertical="center" wrapText="1"/>
      <protection locked="0"/>
    </xf>
    <xf numFmtId="0" fontId="2" fillId="0" borderId="130" xfId="1" applyFont="1" applyFill="1" applyBorder="1" applyAlignment="1" applyProtection="1">
      <alignment horizontal="left" vertical="center" wrapText="1"/>
      <protection locked="0"/>
    </xf>
    <xf numFmtId="0" fontId="2" fillId="0" borderId="0" xfId="1" applyFont="1" applyFill="1" applyBorder="1" applyAlignment="1">
      <alignment horizontal="left"/>
    </xf>
    <xf numFmtId="0" fontId="2" fillId="0" borderId="128" xfId="1" applyFont="1" applyFill="1" applyBorder="1" applyAlignment="1">
      <alignment horizontal="left"/>
    </xf>
    <xf numFmtId="0" fontId="2" fillId="0" borderId="0" xfId="1" applyFont="1" applyFill="1" applyAlignment="1">
      <alignment horizontal="left"/>
    </xf>
    <xf numFmtId="0" fontId="2" fillId="0" borderId="41" xfId="1" applyFont="1" applyFill="1" applyBorder="1" applyAlignment="1" applyProtection="1">
      <alignment horizontal="center" vertical="center" wrapText="1"/>
      <protection locked="0"/>
    </xf>
    <xf numFmtId="3" fontId="2" fillId="0" borderId="41" xfId="1" applyNumberFormat="1" applyFont="1" applyFill="1" applyBorder="1" applyAlignment="1" applyProtection="1">
      <alignment horizontal="center" vertical="center" wrapText="1"/>
      <protection locked="0"/>
    </xf>
    <xf numFmtId="0" fontId="2" fillId="0" borderId="41" xfId="2" applyFont="1" applyFill="1" applyBorder="1" applyAlignment="1" applyProtection="1">
      <alignment horizontal="left" vertical="center" wrapText="1"/>
      <protection locked="0"/>
    </xf>
    <xf numFmtId="0" fontId="2" fillId="0" borderId="125" xfId="2" applyFont="1" applyFill="1" applyBorder="1" applyAlignment="1" applyProtection="1">
      <alignment horizontal="left" vertical="center" wrapText="1"/>
      <protection locked="0"/>
    </xf>
    <xf numFmtId="0" fontId="2" fillId="0" borderId="126" xfId="2" applyFont="1" applyFill="1" applyBorder="1" applyAlignment="1" applyProtection="1">
      <alignment horizontal="left" vertical="center" wrapText="1"/>
      <protection locked="0"/>
    </xf>
    <xf numFmtId="0" fontId="2" fillId="0" borderId="0" xfId="1" applyFont="1" applyFill="1" applyAlignment="1">
      <alignment horizontal="right"/>
    </xf>
    <xf numFmtId="0" fontId="14" fillId="0" borderId="0" xfId="3" applyFont="1" applyAlignment="1">
      <alignment horizontal="center" vertical="center"/>
    </xf>
    <xf numFmtId="0" fontId="2" fillId="0" borderId="41" xfId="1" applyFont="1" applyFill="1" applyBorder="1" applyAlignment="1">
      <alignment vertical="center" wrapText="1"/>
    </xf>
    <xf numFmtId="0" fontId="14" fillId="0" borderId="0" xfId="2" applyFont="1" applyBorder="1" applyAlignment="1">
      <alignment horizontal="center"/>
    </xf>
    <xf numFmtId="0" fontId="2" fillId="0" borderId="68" xfId="2" applyFont="1" applyBorder="1" applyAlignment="1">
      <alignment horizontal="center" vertical="center" wrapText="1"/>
    </xf>
    <xf numFmtId="0" fontId="2" fillId="0" borderId="57" xfId="2" applyFont="1" applyBorder="1" applyAlignment="1">
      <alignment horizontal="center" vertical="center" wrapText="1"/>
    </xf>
    <xf numFmtId="0" fontId="2" fillId="0" borderId="41" xfId="2" applyFont="1" applyBorder="1" applyAlignment="1">
      <alignment horizontal="center" vertical="center" wrapText="1"/>
    </xf>
    <xf numFmtId="0" fontId="2" fillId="0" borderId="68" xfId="1" applyFont="1" applyBorder="1" applyAlignment="1">
      <alignment horizontal="center" vertical="center" wrapText="1"/>
    </xf>
    <xf numFmtId="0" fontId="2" fillId="0" borderId="57" xfId="1" applyFont="1" applyBorder="1" applyAlignment="1">
      <alignment horizontal="center" vertical="center" wrapText="1"/>
    </xf>
    <xf numFmtId="164" fontId="3" fillId="0" borderId="41" xfId="2" applyNumberFormat="1" applyFont="1" applyFill="1" applyBorder="1" applyAlignment="1" applyProtection="1">
      <alignment horizontal="center" vertical="center" wrapText="1"/>
      <protection locked="0"/>
    </xf>
    <xf numFmtId="0" fontId="3" fillId="0" borderId="41" xfId="2" applyFont="1" applyFill="1" applyBorder="1" applyAlignment="1">
      <alignment horizontal="left" vertical="center" wrapText="1"/>
    </xf>
    <xf numFmtId="3" fontId="2" fillId="0" borderId="68" xfId="2" applyNumberFormat="1" applyFont="1" applyFill="1" applyBorder="1" applyAlignment="1" applyProtection="1">
      <alignment horizontal="center" vertical="center" wrapText="1"/>
      <protection locked="0"/>
    </xf>
    <xf numFmtId="3" fontId="2" fillId="0" borderId="18" xfId="2" applyNumberFormat="1" applyFont="1" applyFill="1" applyBorder="1" applyAlignment="1" applyProtection="1">
      <alignment horizontal="center" vertical="center" wrapText="1"/>
      <protection locked="0"/>
    </xf>
    <xf numFmtId="3" fontId="2" fillId="0" borderId="57" xfId="2" applyNumberFormat="1" applyFont="1" applyFill="1" applyBorder="1" applyAlignment="1" applyProtection="1">
      <alignment horizontal="center" vertical="center" wrapText="1"/>
      <protection locked="0"/>
    </xf>
    <xf numFmtId="164" fontId="2" fillId="0" borderId="41" xfId="2" applyNumberFormat="1" applyFont="1" applyFill="1" applyBorder="1" applyAlignment="1" applyProtection="1">
      <alignment horizontal="center" vertical="center"/>
      <protection locked="0"/>
    </xf>
    <xf numFmtId="4" fontId="2" fillId="0" borderId="68" xfId="2" applyNumberFormat="1" applyFont="1" applyFill="1" applyBorder="1" applyAlignment="1" applyProtection="1">
      <alignment horizontal="center" vertical="center" wrapText="1"/>
      <protection locked="0"/>
    </xf>
    <xf numFmtId="4" fontId="2" fillId="0" borderId="57" xfId="2" applyNumberFormat="1" applyFont="1" applyFill="1" applyBorder="1" applyAlignment="1" applyProtection="1">
      <alignment horizontal="center" vertical="center" wrapText="1"/>
      <protection locked="0"/>
    </xf>
    <xf numFmtId="0" fontId="3" fillId="0" borderId="41" xfId="2" applyFont="1" applyFill="1" applyBorder="1" applyAlignment="1">
      <alignment horizontal="right" wrapText="1"/>
    </xf>
    <xf numFmtId="2" fontId="2" fillId="0" borderId="41" xfId="2" applyNumberFormat="1" applyFont="1" applyFill="1" applyBorder="1" applyAlignment="1" applyProtection="1">
      <alignment horizontal="center" vertical="center" wrapText="1"/>
      <protection locked="0"/>
    </xf>
    <xf numFmtId="2" fontId="2" fillId="0" borderId="68" xfId="2" applyNumberFormat="1" applyFont="1" applyFill="1" applyBorder="1" applyAlignment="1" applyProtection="1">
      <alignment horizontal="center" vertical="center" wrapText="1"/>
      <protection locked="0"/>
    </xf>
    <xf numFmtId="2" fontId="2" fillId="0" borderId="18" xfId="2" applyNumberFormat="1" applyFont="1" applyFill="1" applyBorder="1" applyAlignment="1" applyProtection="1">
      <alignment horizontal="center" vertical="center" wrapText="1"/>
      <protection locked="0"/>
    </xf>
    <xf numFmtId="2" fontId="2" fillId="0" borderId="57" xfId="2" applyNumberFormat="1" applyFont="1" applyFill="1" applyBorder="1" applyAlignment="1" applyProtection="1">
      <alignment horizontal="center" vertical="center" wrapText="1"/>
      <protection locked="0"/>
    </xf>
    <xf numFmtId="0" fontId="2" fillId="0" borderId="68" xfId="2" applyFont="1" applyFill="1" applyBorder="1" applyAlignment="1" applyProtection="1">
      <alignment horizontal="left" vertical="center" wrapText="1"/>
      <protection locked="0"/>
    </xf>
    <xf numFmtId="0" fontId="2" fillId="0" borderId="18" xfId="2" applyFont="1" applyFill="1" applyBorder="1" applyAlignment="1" applyProtection="1">
      <alignment horizontal="left" vertical="center" wrapText="1"/>
      <protection locked="0"/>
    </xf>
    <xf numFmtId="0" fontId="2" fillId="0" borderId="57" xfId="2" applyFont="1" applyFill="1" applyBorder="1" applyAlignment="1" applyProtection="1">
      <alignment horizontal="left" vertical="center" wrapText="1"/>
      <protection locked="0"/>
    </xf>
    <xf numFmtId="49" fontId="2" fillId="0" borderId="68" xfId="2" applyNumberFormat="1" applyFont="1" applyFill="1" applyBorder="1" applyAlignment="1">
      <alignment horizontal="center" vertical="center" wrapText="1"/>
    </xf>
    <xf numFmtId="49" fontId="2" fillId="0" borderId="18" xfId="2" applyNumberFormat="1" applyFont="1" applyFill="1" applyBorder="1" applyAlignment="1">
      <alignment horizontal="center" vertical="center" wrapText="1"/>
    </xf>
    <xf numFmtId="0" fontId="2" fillId="0" borderId="68" xfId="2" applyFont="1" applyFill="1" applyBorder="1" applyAlignment="1" applyProtection="1">
      <alignment horizontal="center" vertical="center" wrapText="1"/>
      <protection locked="0"/>
    </xf>
    <xf numFmtId="0" fontId="2" fillId="0" borderId="18" xfId="2" applyFont="1" applyFill="1" applyBorder="1" applyAlignment="1" applyProtection="1">
      <alignment horizontal="center" vertical="center" wrapText="1"/>
      <protection locked="0"/>
    </xf>
    <xf numFmtId="0" fontId="2" fillId="0" borderId="57" xfId="2" applyFont="1" applyFill="1" applyBorder="1" applyAlignment="1" applyProtection="1">
      <alignment horizontal="center" vertical="center" wrapText="1"/>
      <protection locked="0"/>
    </xf>
    <xf numFmtId="0" fontId="3" fillId="0" borderId="41" xfId="2" applyFont="1" applyFill="1" applyBorder="1" applyAlignment="1" applyProtection="1">
      <alignment horizontal="center" vertical="center" wrapText="1"/>
      <protection locked="0"/>
    </xf>
    <xf numFmtId="49" fontId="2" fillId="0" borderId="41" xfId="2" applyNumberFormat="1" applyFont="1" applyFill="1" applyBorder="1" applyAlignment="1">
      <alignment horizontal="center" vertical="center" wrapText="1"/>
    </xf>
    <xf numFmtId="4" fontId="2" fillId="0" borderId="18" xfId="2" applyNumberFormat="1" applyFont="1" applyFill="1" applyBorder="1" applyAlignment="1" applyProtection="1">
      <alignment horizontal="center" vertical="center" wrapText="1"/>
      <protection locked="0"/>
    </xf>
    <xf numFmtId="0" fontId="2" fillId="0" borderId="41" xfId="2" applyFont="1" applyFill="1" applyBorder="1" applyAlignment="1" applyProtection="1">
      <alignment horizontal="center" vertical="center" wrapText="1"/>
      <protection locked="0"/>
    </xf>
    <xf numFmtId="3" fontId="2" fillId="0" borderId="41" xfId="2" applyNumberFormat="1" applyFont="1" applyFill="1" applyBorder="1" applyAlignment="1" applyProtection="1">
      <alignment horizontal="center" vertical="center" wrapText="1"/>
      <protection locked="0"/>
    </xf>
    <xf numFmtId="0" fontId="3" fillId="0" borderId="68" xfId="2" applyFont="1" applyFill="1" applyBorder="1" applyAlignment="1" applyProtection="1">
      <alignment horizontal="center" vertical="center" wrapText="1"/>
      <protection locked="0"/>
    </xf>
    <xf numFmtId="0" fontId="3" fillId="0" borderId="18" xfId="2" applyFont="1" applyFill="1" applyBorder="1" applyAlignment="1" applyProtection="1">
      <alignment horizontal="center" vertical="center" wrapText="1"/>
      <protection locked="0"/>
    </xf>
    <xf numFmtId="0" fontId="3" fillId="0" borderId="57" xfId="2" applyFont="1" applyFill="1" applyBorder="1" applyAlignment="1" applyProtection="1">
      <alignment horizontal="center" vertical="center" wrapText="1"/>
      <protection locked="0"/>
    </xf>
    <xf numFmtId="0" fontId="3" fillId="0" borderId="68" xfId="2" applyFont="1" applyFill="1" applyBorder="1" applyAlignment="1">
      <alignment horizontal="left" vertical="center" wrapText="1"/>
    </xf>
    <xf numFmtId="0" fontId="3" fillId="0" borderId="18" xfId="2" applyFont="1" applyFill="1" applyBorder="1" applyAlignment="1">
      <alignment horizontal="left" vertical="center" wrapText="1"/>
    </xf>
    <xf numFmtId="0" fontId="3" fillId="0" borderId="57" xfId="2" applyFont="1" applyFill="1" applyBorder="1" applyAlignment="1">
      <alignment horizontal="left" vertical="center" wrapText="1"/>
    </xf>
    <xf numFmtId="0" fontId="3" fillId="0" borderId="41" xfId="2" applyFont="1" applyFill="1" applyBorder="1" applyAlignment="1" applyProtection="1">
      <alignment horizontal="left" vertical="center" wrapText="1"/>
      <protection locked="0"/>
    </xf>
    <xf numFmtId="165" fontId="3" fillId="0" borderId="41" xfId="2" applyNumberFormat="1" applyFont="1" applyFill="1" applyBorder="1" applyAlignment="1" applyProtection="1">
      <alignment horizontal="center" vertical="center" wrapText="1"/>
      <protection locked="0"/>
    </xf>
    <xf numFmtId="0" fontId="3" fillId="9" borderId="68" xfId="2" applyFont="1" applyFill="1" applyBorder="1" applyAlignment="1" applyProtection="1">
      <alignment horizontal="left" vertical="center" wrapText="1"/>
      <protection locked="0"/>
    </xf>
    <xf numFmtId="0" fontId="3" fillId="9" borderId="18" xfId="2" applyFont="1" applyFill="1" applyBorder="1" applyAlignment="1" applyProtection="1">
      <alignment horizontal="left" vertical="center" wrapText="1"/>
      <protection locked="0"/>
    </xf>
    <xf numFmtId="0" fontId="3" fillId="9" borderId="57" xfId="2" applyFont="1" applyFill="1" applyBorder="1" applyAlignment="1" applyProtection="1">
      <alignment horizontal="left" vertical="center" wrapText="1"/>
      <protection locked="0"/>
    </xf>
    <xf numFmtId="4" fontId="2" fillId="0" borderId="68" xfId="2" applyNumberFormat="1" applyFont="1" applyFill="1" applyBorder="1" applyAlignment="1">
      <alignment horizontal="center" vertical="center" wrapText="1"/>
    </xf>
    <xf numFmtId="4" fontId="2" fillId="0" borderId="18" xfId="2" applyNumberFormat="1" applyFont="1" applyFill="1" applyBorder="1" applyAlignment="1">
      <alignment horizontal="center" vertical="center" wrapText="1"/>
    </xf>
    <xf numFmtId="49" fontId="2" fillId="0" borderId="57" xfId="2" applyNumberFormat="1" applyFont="1" applyFill="1" applyBorder="1" applyAlignment="1">
      <alignment horizontal="center" vertical="center" wrapText="1"/>
    </xf>
    <xf numFmtId="0" fontId="2" fillId="0" borderId="41" xfId="2" applyFont="1" applyFill="1" applyBorder="1" applyAlignment="1" applyProtection="1">
      <alignment horizontal="left" vertical="center"/>
      <protection locked="0"/>
    </xf>
    <xf numFmtId="4" fontId="2" fillId="0" borderId="57" xfId="2" applyNumberFormat="1" applyFont="1" applyFill="1" applyBorder="1" applyAlignment="1">
      <alignment horizontal="center" vertical="center" wrapText="1"/>
    </xf>
    <xf numFmtId="0" fontId="3" fillId="0" borderId="41" xfId="2" applyFont="1" applyFill="1" applyBorder="1" applyAlignment="1" applyProtection="1">
      <alignment horizontal="center" vertical="center"/>
      <protection locked="0"/>
    </xf>
    <xf numFmtId="0" fontId="2" fillId="0" borderId="125" xfId="2" applyFont="1" applyFill="1" applyBorder="1" applyAlignment="1" applyProtection="1">
      <alignment horizontal="center" vertical="center" wrapText="1"/>
      <protection locked="0"/>
    </xf>
    <xf numFmtId="0" fontId="2" fillId="0" borderId="131" xfId="2" applyFont="1" applyFill="1" applyBorder="1" applyAlignment="1" applyProtection="1">
      <alignment horizontal="center" vertical="center" wrapText="1"/>
      <protection locked="0"/>
    </xf>
    <xf numFmtId="0" fontId="2" fillId="0" borderId="132" xfId="2" applyFont="1" applyFill="1" applyBorder="1" applyAlignment="1" applyProtection="1">
      <alignment horizontal="center" vertical="center" wrapText="1"/>
      <protection locked="0"/>
    </xf>
    <xf numFmtId="0" fontId="2" fillId="0" borderId="20" xfId="2" applyFont="1" applyFill="1" applyBorder="1" applyAlignment="1" applyProtection="1">
      <alignment horizontal="left" vertical="center" wrapText="1"/>
      <protection locked="0"/>
    </xf>
    <xf numFmtId="0" fontId="2" fillId="0" borderId="133" xfId="2" applyFont="1" applyFill="1" applyBorder="1" applyAlignment="1" applyProtection="1">
      <alignment horizontal="left" vertical="center" wrapText="1"/>
      <protection locked="0"/>
    </xf>
    <xf numFmtId="3" fontId="3" fillId="0" borderId="52" xfId="2" applyNumberFormat="1" applyFont="1" applyFill="1" applyBorder="1" applyAlignment="1" applyProtection="1">
      <alignment horizontal="center" vertical="center" wrapText="1"/>
      <protection locked="0"/>
    </xf>
    <xf numFmtId="3" fontId="3" fillId="0" borderId="64" xfId="2" applyNumberFormat="1" applyFont="1" applyFill="1" applyBorder="1" applyAlignment="1" applyProtection="1">
      <alignment horizontal="center" vertical="center" wrapText="1"/>
      <protection locked="0"/>
    </xf>
    <xf numFmtId="3" fontId="3" fillId="0" borderId="136" xfId="2" applyNumberFormat="1" applyFont="1" applyFill="1" applyBorder="1" applyAlignment="1" applyProtection="1">
      <alignment horizontal="center" vertical="center" wrapText="1"/>
      <protection locked="0"/>
    </xf>
    <xf numFmtId="0" fontId="3" fillId="0" borderId="53" xfId="2" applyFont="1" applyBorder="1" applyAlignment="1" applyProtection="1">
      <alignment horizontal="left" vertical="center" wrapText="1"/>
      <protection locked="0"/>
    </xf>
    <xf numFmtId="0" fontId="3" fillId="0" borderId="65" xfId="2" applyFont="1" applyBorder="1" applyAlignment="1" applyProtection="1">
      <alignment horizontal="left" vertical="center" wrapText="1"/>
      <protection locked="0"/>
    </xf>
    <xf numFmtId="0" fontId="3" fillId="0" borderId="137" xfId="2" applyFont="1" applyBorder="1" applyAlignment="1" applyProtection="1">
      <alignment horizontal="left" vertical="center" wrapText="1"/>
      <protection locked="0"/>
    </xf>
    <xf numFmtId="0" fontId="2" fillId="0" borderId="0" xfId="2" applyFont="1" applyBorder="1" applyAlignment="1">
      <alignment horizontal="left" vertical="center" wrapText="1"/>
    </xf>
    <xf numFmtId="3" fontId="3" fillId="0" borderId="134" xfId="2" applyNumberFormat="1" applyFont="1" applyFill="1" applyBorder="1" applyAlignment="1" applyProtection="1">
      <alignment horizontal="center" vertical="center" wrapText="1"/>
      <protection locked="0"/>
    </xf>
    <xf numFmtId="3" fontId="3" fillId="0" borderId="135" xfId="2" applyNumberFormat="1" applyFont="1" applyFill="1" applyBorder="1" applyAlignment="1" applyProtection="1">
      <alignment horizontal="center" vertical="center" wrapText="1"/>
      <protection locked="0"/>
    </xf>
    <xf numFmtId="0" fontId="3" fillId="0" borderId="126" xfId="2" applyFont="1" applyFill="1" applyBorder="1" applyAlignment="1" applyProtection="1">
      <alignment horizontal="left" vertical="center" wrapText="1"/>
      <protection locked="0"/>
    </xf>
    <xf numFmtId="0" fontId="3" fillId="0" borderId="20" xfId="2" applyFont="1" applyFill="1" applyBorder="1" applyAlignment="1" applyProtection="1">
      <alignment horizontal="left" vertical="center" wrapText="1"/>
      <protection locked="0"/>
    </xf>
  </cellXfs>
  <cellStyles count="5">
    <cellStyle name="Normal" xfId="0" builtinId="0"/>
    <cellStyle name="Normal 11" xfId="2"/>
    <cellStyle name="Normal 2" xfId="1"/>
    <cellStyle name="Normal 3" xfId="3"/>
    <cellStyle name="Norma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9</xdr:col>
      <xdr:colOff>0</xdr:colOff>
      <xdr:row>22</xdr:row>
      <xdr:rowOff>0</xdr:rowOff>
    </xdr:from>
    <xdr:ext cx="9525" cy="9525"/>
    <xdr:pic>
      <xdr:nvPicPr>
        <xdr:cNvPr id="2" name="Picture 1"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87200" y="7896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22</xdr:row>
      <xdr:rowOff>0</xdr:rowOff>
    </xdr:from>
    <xdr:ext cx="9525" cy="9525"/>
    <xdr:pic>
      <xdr:nvPicPr>
        <xdr:cNvPr id="3" name="Picture 2"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87200" y="7896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22</xdr:row>
      <xdr:rowOff>0</xdr:rowOff>
    </xdr:from>
    <xdr:ext cx="9525" cy="9525"/>
    <xdr:pic>
      <xdr:nvPicPr>
        <xdr:cNvPr id="4" name="Picture 3"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87200" y="7896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23</xdr:row>
      <xdr:rowOff>0</xdr:rowOff>
    </xdr:from>
    <xdr:ext cx="9525" cy="9525"/>
    <xdr:pic>
      <xdr:nvPicPr>
        <xdr:cNvPr id="5" name="Picture 4" descr="https://doclogix.jpd.gov.lv/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87200" y="8543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23</xdr:row>
      <xdr:rowOff>0</xdr:rowOff>
    </xdr:from>
    <xdr:ext cx="9525" cy="9525"/>
    <xdr:pic>
      <xdr:nvPicPr>
        <xdr:cNvPr id="6" name="Picture 5" descr="https://doclogix.jpd.gov.lv/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87200" y="8543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50</xdr:row>
      <xdr:rowOff>0</xdr:rowOff>
    </xdr:from>
    <xdr:ext cx="9525" cy="9525"/>
    <xdr:pic>
      <xdr:nvPicPr>
        <xdr:cNvPr id="7" name="Picture 6"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87200" y="16411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50</xdr:row>
      <xdr:rowOff>0</xdr:rowOff>
    </xdr:from>
    <xdr:ext cx="9525" cy="9525"/>
    <xdr:pic>
      <xdr:nvPicPr>
        <xdr:cNvPr id="8" name="Picture 9853" descr="Blank"/>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887200" y="16411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50</xdr:row>
      <xdr:rowOff>0</xdr:rowOff>
    </xdr:from>
    <xdr:ext cx="9525" cy="9525"/>
    <xdr:pic>
      <xdr:nvPicPr>
        <xdr:cNvPr id="9" name="Picture 8"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87200" y="16411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50</xdr:row>
      <xdr:rowOff>0</xdr:rowOff>
    </xdr:from>
    <xdr:ext cx="9525" cy="9525"/>
    <xdr:pic>
      <xdr:nvPicPr>
        <xdr:cNvPr id="10" name="Picture 9"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87200" y="16411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50</xdr:row>
      <xdr:rowOff>0</xdr:rowOff>
    </xdr:from>
    <xdr:ext cx="9525" cy="9525"/>
    <xdr:pic>
      <xdr:nvPicPr>
        <xdr:cNvPr id="11" name="Picture 10"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87200" y="16411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50</xdr:row>
      <xdr:rowOff>0</xdr:rowOff>
    </xdr:from>
    <xdr:ext cx="9525" cy="9525"/>
    <xdr:pic>
      <xdr:nvPicPr>
        <xdr:cNvPr id="12" name="Picture 11"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87200" y="16411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50</xdr:row>
      <xdr:rowOff>0</xdr:rowOff>
    </xdr:from>
    <xdr:ext cx="9525" cy="9525"/>
    <xdr:pic>
      <xdr:nvPicPr>
        <xdr:cNvPr id="13" name="Picture 12"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87200" y="16411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50</xdr:row>
      <xdr:rowOff>0</xdr:rowOff>
    </xdr:from>
    <xdr:ext cx="9525" cy="9525"/>
    <xdr:pic>
      <xdr:nvPicPr>
        <xdr:cNvPr id="14" name="Picture 13"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87200" y="16411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22</xdr:row>
      <xdr:rowOff>0</xdr:rowOff>
    </xdr:from>
    <xdr:ext cx="9525" cy="9525"/>
    <xdr:pic>
      <xdr:nvPicPr>
        <xdr:cNvPr id="15" name="Picture 14"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87200" y="7896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22</xdr:row>
      <xdr:rowOff>0</xdr:rowOff>
    </xdr:from>
    <xdr:ext cx="9525" cy="9525"/>
    <xdr:pic>
      <xdr:nvPicPr>
        <xdr:cNvPr id="16" name="Picture 15"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87200" y="7896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22</xdr:row>
      <xdr:rowOff>0</xdr:rowOff>
    </xdr:from>
    <xdr:ext cx="9525" cy="9525"/>
    <xdr:pic>
      <xdr:nvPicPr>
        <xdr:cNvPr id="17" name="Picture 16"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87200" y="7896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23</xdr:row>
      <xdr:rowOff>0</xdr:rowOff>
    </xdr:from>
    <xdr:ext cx="9525" cy="9525"/>
    <xdr:pic>
      <xdr:nvPicPr>
        <xdr:cNvPr id="18" name="Picture 17" descr="https://doclogix.jpd.gov.lv/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87200" y="8543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23</xdr:row>
      <xdr:rowOff>0</xdr:rowOff>
    </xdr:from>
    <xdr:ext cx="9525" cy="9525"/>
    <xdr:pic>
      <xdr:nvPicPr>
        <xdr:cNvPr id="19" name="Picture 18" descr="https://doclogix.jpd.gov.lv/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87200" y="8543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50</xdr:row>
      <xdr:rowOff>0</xdr:rowOff>
    </xdr:from>
    <xdr:ext cx="9525" cy="9525"/>
    <xdr:pic>
      <xdr:nvPicPr>
        <xdr:cNvPr id="20" name="Picture 19"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87200" y="16411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50</xdr:row>
      <xdr:rowOff>0</xdr:rowOff>
    </xdr:from>
    <xdr:ext cx="9525" cy="9525"/>
    <xdr:pic>
      <xdr:nvPicPr>
        <xdr:cNvPr id="21" name="Picture 9853" descr="Blank"/>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887200" y="16411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50</xdr:row>
      <xdr:rowOff>0</xdr:rowOff>
    </xdr:from>
    <xdr:ext cx="9525" cy="9525"/>
    <xdr:pic>
      <xdr:nvPicPr>
        <xdr:cNvPr id="22" name="Picture 21"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87200" y="16411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50</xdr:row>
      <xdr:rowOff>0</xdr:rowOff>
    </xdr:from>
    <xdr:ext cx="9525" cy="9525"/>
    <xdr:pic>
      <xdr:nvPicPr>
        <xdr:cNvPr id="23" name="Picture 22"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87200" y="16411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50</xdr:row>
      <xdr:rowOff>0</xdr:rowOff>
    </xdr:from>
    <xdr:ext cx="9525" cy="9525"/>
    <xdr:pic>
      <xdr:nvPicPr>
        <xdr:cNvPr id="24" name="Picture 23"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87200" y="16411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50</xdr:row>
      <xdr:rowOff>0</xdr:rowOff>
    </xdr:from>
    <xdr:ext cx="9525" cy="9525"/>
    <xdr:pic>
      <xdr:nvPicPr>
        <xdr:cNvPr id="25" name="Picture 24"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87200" y="16411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50</xdr:row>
      <xdr:rowOff>0</xdr:rowOff>
    </xdr:from>
    <xdr:ext cx="9525" cy="9525"/>
    <xdr:pic>
      <xdr:nvPicPr>
        <xdr:cNvPr id="26" name="Picture 25"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87200" y="16411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50</xdr:row>
      <xdr:rowOff>0</xdr:rowOff>
    </xdr:from>
    <xdr:ext cx="9525" cy="9525"/>
    <xdr:pic>
      <xdr:nvPicPr>
        <xdr:cNvPr id="27" name="Picture 26"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87200" y="16411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29</xdr:row>
      <xdr:rowOff>0</xdr:rowOff>
    </xdr:from>
    <xdr:ext cx="9525" cy="9525"/>
    <xdr:pic>
      <xdr:nvPicPr>
        <xdr:cNvPr id="28" name="Picture 27" descr="https://doclogix.jpd.gov.lv/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87200" y="1060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29</xdr:row>
      <xdr:rowOff>0</xdr:rowOff>
    </xdr:from>
    <xdr:ext cx="9525" cy="9525"/>
    <xdr:pic>
      <xdr:nvPicPr>
        <xdr:cNvPr id="29" name="Picture 28" descr="https://doclogix.jpd.gov.lv/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87200" y="1060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29</xdr:row>
      <xdr:rowOff>0</xdr:rowOff>
    </xdr:from>
    <xdr:ext cx="9525" cy="9525"/>
    <xdr:pic>
      <xdr:nvPicPr>
        <xdr:cNvPr id="30" name="Picture 29" descr="https://doclogix.jpd.gov.lv/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87200" y="1060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29</xdr:row>
      <xdr:rowOff>0</xdr:rowOff>
    </xdr:from>
    <xdr:ext cx="9525" cy="9525"/>
    <xdr:pic>
      <xdr:nvPicPr>
        <xdr:cNvPr id="31" name="Picture 30" descr="https://doclogix.jpd.gov.lv/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87200" y="1060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sheetPr>
  <dimension ref="A1:Q319"/>
  <sheetViews>
    <sheetView showGridLines="0" view="pageLayout" topLeftCell="B1" zoomScaleNormal="100" workbookViewId="0">
      <selection activeCell="AA4" sqref="AA4"/>
    </sheetView>
  </sheetViews>
  <sheetFormatPr defaultRowHeight="12" outlineLevelCol="1" x14ac:dyDescent="0.25"/>
  <cols>
    <col min="1" max="1" width="10.85546875" style="531" customWidth="1"/>
    <col min="2" max="2" width="28" style="531" customWidth="1"/>
    <col min="3" max="3" width="8" style="531" customWidth="1"/>
    <col min="4" max="5" width="8.7109375" style="531" hidden="1" customWidth="1" outlineLevel="1"/>
    <col min="6" max="6" width="8.7109375" style="531" customWidth="1" collapsed="1"/>
    <col min="7" max="8" width="8.7109375" style="531" hidden="1" customWidth="1" outlineLevel="1"/>
    <col min="9" max="9" width="8.7109375" style="531" customWidth="1" collapsed="1"/>
    <col min="10" max="11" width="8.28515625" style="531" hidden="1" customWidth="1" outlineLevel="1"/>
    <col min="12" max="12" width="8.28515625" style="531" customWidth="1" collapsed="1"/>
    <col min="13" max="13" width="7.42578125" style="531" hidden="1" customWidth="1" outlineLevel="1"/>
    <col min="14" max="14" width="7.42578125" style="268" hidden="1" customWidth="1" outlineLevel="1"/>
    <col min="15" max="15" width="6.85546875" style="268" customWidth="1" collapsed="1"/>
    <col min="16" max="16" width="26.7109375" style="268" hidden="1" customWidth="1" outlineLevel="1"/>
    <col min="17" max="17" width="9.140625" style="268" collapsed="1"/>
    <col min="18" max="16384" width="9.140625" style="268"/>
  </cols>
  <sheetData>
    <row r="1" spans="1:17" x14ac:dyDescent="0.25">
      <c r="A1" s="265"/>
      <c r="B1" s="265"/>
      <c r="C1" s="265"/>
      <c r="D1" s="265"/>
      <c r="E1" s="265"/>
      <c r="F1" s="265"/>
      <c r="G1" s="265"/>
      <c r="H1" s="265"/>
      <c r="I1" s="265"/>
      <c r="J1" s="265"/>
      <c r="K1" s="265"/>
      <c r="L1" s="265"/>
      <c r="M1" s="265"/>
      <c r="N1" s="266"/>
      <c r="O1" s="267" t="s">
        <v>369</v>
      </c>
      <c r="P1" s="265"/>
    </row>
    <row r="2" spans="1:17" ht="35.25" customHeight="1" x14ac:dyDescent="0.25">
      <c r="A2" s="1007" t="s">
        <v>0</v>
      </c>
      <c r="B2" s="1008"/>
      <c r="C2" s="1008"/>
      <c r="D2" s="1008"/>
      <c r="E2" s="1008"/>
      <c r="F2" s="1008"/>
      <c r="G2" s="1008"/>
      <c r="H2" s="1008"/>
      <c r="I2" s="1008"/>
      <c r="J2" s="1008"/>
      <c r="K2" s="1008"/>
      <c r="L2" s="1008"/>
      <c r="M2" s="1008"/>
      <c r="N2" s="1008"/>
      <c r="O2" s="1008"/>
      <c r="P2" s="1009"/>
      <c r="Q2" s="532"/>
    </row>
    <row r="3" spans="1:17" ht="12.75" customHeight="1" x14ac:dyDescent="0.25">
      <c r="A3" s="269" t="s">
        <v>1</v>
      </c>
      <c r="B3" s="270"/>
      <c r="C3" s="1010" t="s">
        <v>370</v>
      </c>
      <c r="D3" s="1010"/>
      <c r="E3" s="1010"/>
      <c r="F3" s="1010"/>
      <c r="G3" s="1010"/>
      <c r="H3" s="1010"/>
      <c r="I3" s="1010"/>
      <c r="J3" s="1010"/>
      <c r="K3" s="1010"/>
      <c r="L3" s="1010"/>
      <c r="M3" s="1010"/>
      <c r="N3" s="1010"/>
      <c r="O3" s="1010"/>
      <c r="P3" s="1011"/>
      <c r="Q3" s="532"/>
    </row>
    <row r="4" spans="1:17" ht="12.75" customHeight="1" x14ac:dyDescent="0.25">
      <c r="A4" s="269" t="s">
        <v>3</v>
      </c>
      <c r="B4" s="270"/>
      <c r="C4" s="1010" t="s">
        <v>371</v>
      </c>
      <c r="D4" s="1010"/>
      <c r="E4" s="1010"/>
      <c r="F4" s="1010"/>
      <c r="G4" s="1010"/>
      <c r="H4" s="1010"/>
      <c r="I4" s="1010"/>
      <c r="J4" s="1010"/>
      <c r="K4" s="1010"/>
      <c r="L4" s="1010"/>
      <c r="M4" s="1010"/>
      <c r="N4" s="1010"/>
      <c r="O4" s="1010"/>
      <c r="P4" s="1011"/>
      <c r="Q4" s="532"/>
    </row>
    <row r="5" spans="1:17" ht="12.75" customHeight="1" x14ac:dyDescent="0.25">
      <c r="A5" s="271" t="s">
        <v>5</v>
      </c>
      <c r="B5" s="272"/>
      <c r="C5" s="1005" t="s">
        <v>372</v>
      </c>
      <c r="D5" s="1005"/>
      <c r="E5" s="1005"/>
      <c r="F5" s="1005"/>
      <c r="G5" s="1005"/>
      <c r="H5" s="1005"/>
      <c r="I5" s="1005"/>
      <c r="J5" s="1005"/>
      <c r="K5" s="1005"/>
      <c r="L5" s="1005"/>
      <c r="M5" s="1005"/>
      <c r="N5" s="1005"/>
      <c r="O5" s="1005"/>
      <c r="P5" s="1006"/>
      <c r="Q5" s="532"/>
    </row>
    <row r="6" spans="1:17" ht="12.75" customHeight="1" x14ac:dyDescent="0.25">
      <c r="A6" s="271" t="s">
        <v>7</v>
      </c>
      <c r="B6" s="272"/>
      <c r="C6" s="1005" t="s">
        <v>373</v>
      </c>
      <c r="D6" s="1005"/>
      <c r="E6" s="1005"/>
      <c r="F6" s="1005"/>
      <c r="G6" s="1005"/>
      <c r="H6" s="1005"/>
      <c r="I6" s="1005"/>
      <c r="J6" s="1005"/>
      <c r="K6" s="1005"/>
      <c r="L6" s="1005"/>
      <c r="M6" s="1005"/>
      <c r="N6" s="1005"/>
      <c r="O6" s="1005"/>
      <c r="P6" s="1006"/>
      <c r="Q6" s="532"/>
    </row>
    <row r="7" spans="1:17" ht="24.75" customHeight="1" x14ac:dyDescent="0.25">
      <c r="A7" s="271" t="s">
        <v>9</v>
      </c>
      <c r="B7" s="272"/>
      <c r="C7" s="1010" t="s">
        <v>374</v>
      </c>
      <c r="D7" s="1010"/>
      <c r="E7" s="1010"/>
      <c r="F7" s="1010"/>
      <c r="G7" s="1010"/>
      <c r="H7" s="1010"/>
      <c r="I7" s="1010"/>
      <c r="J7" s="1010"/>
      <c r="K7" s="1010"/>
      <c r="L7" s="1010"/>
      <c r="M7" s="1010"/>
      <c r="N7" s="1010"/>
      <c r="O7" s="1010"/>
      <c r="P7" s="1011"/>
      <c r="Q7" s="532"/>
    </row>
    <row r="8" spans="1:17" ht="12.75" customHeight="1" x14ac:dyDescent="0.25">
      <c r="A8" s="273" t="s">
        <v>11</v>
      </c>
      <c r="B8" s="272"/>
      <c r="C8" s="1012"/>
      <c r="D8" s="1012"/>
      <c r="E8" s="1012"/>
      <c r="F8" s="1012"/>
      <c r="G8" s="1012"/>
      <c r="H8" s="1012"/>
      <c r="I8" s="1012"/>
      <c r="J8" s="1012"/>
      <c r="K8" s="1012"/>
      <c r="L8" s="1012"/>
      <c r="M8" s="1012"/>
      <c r="N8" s="1012"/>
      <c r="O8" s="1012"/>
      <c r="P8" s="1013"/>
      <c r="Q8" s="532"/>
    </row>
    <row r="9" spans="1:17" ht="12.75" customHeight="1" x14ac:dyDescent="0.25">
      <c r="A9" s="271"/>
      <c r="B9" s="272" t="s">
        <v>12</v>
      </c>
      <c r="C9" s="1005" t="s">
        <v>375</v>
      </c>
      <c r="D9" s="1005"/>
      <c r="E9" s="1005"/>
      <c r="F9" s="1005"/>
      <c r="G9" s="1005"/>
      <c r="H9" s="1005"/>
      <c r="I9" s="1005"/>
      <c r="J9" s="1005"/>
      <c r="K9" s="1005"/>
      <c r="L9" s="1005"/>
      <c r="M9" s="1005"/>
      <c r="N9" s="1005"/>
      <c r="O9" s="1005"/>
      <c r="P9" s="1006"/>
      <c r="Q9" s="532"/>
    </row>
    <row r="10" spans="1:17" ht="12.75" customHeight="1" x14ac:dyDescent="0.25">
      <c r="A10" s="271"/>
      <c r="B10" s="272" t="s">
        <v>14</v>
      </c>
      <c r="C10" s="1005"/>
      <c r="D10" s="1005"/>
      <c r="E10" s="1005"/>
      <c r="F10" s="1005"/>
      <c r="G10" s="1005"/>
      <c r="H10" s="1005"/>
      <c r="I10" s="1005"/>
      <c r="J10" s="1005"/>
      <c r="K10" s="1005"/>
      <c r="L10" s="1005"/>
      <c r="M10" s="1005"/>
      <c r="N10" s="1005"/>
      <c r="O10" s="1005"/>
      <c r="P10" s="1006"/>
      <c r="Q10" s="532"/>
    </row>
    <row r="11" spans="1:17" ht="12.75" customHeight="1" x14ac:dyDescent="0.25">
      <c r="A11" s="271"/>
      <c r="B11" s="272" t="s">
        <v>16</v>
      </c>
      <c r="C11" s="1012"/>
      <c r="D11" s="1012"/>
      <c r="E11" s="1012"/>
      <c r="F11" s="1012"/>
      <c r="G11" s="1012"/>
      <c r="H11" s="1012"/>
      <c r="I11" s="1012"/>
      <c r="J11" s="1012"/>
      <c r="K11" s="1012"/>
      <c r="L11" s="1012"/>
      <c r="M11" s="1012"/>
      <c r="N11" s="1012"/>
      <c r="O11" s="1012"/>
      <c r="P11" s="1013"/>
      <c r="Q11" s="532"/>
    </row>
    <row r="12" spans="1:17" ht="12.75" customHeight="1" x14ac:dyDescent="0.25">
      <c r="A12" s="271"/>
      <c r="B12" s="272" t="s">
        <v>17</v>
      </c>
      <c r="C12" s="1005" t="s">
        <v>376</v>
      </c>
      <c r="D12" s="1005"/>
      <c r="E12" s="1005"/>
      <c r="F12" s="1005"/>
      <c r="G12" s="1005"/>
      <c r="H12" s="1005"/>
      <c r="I12" s="1005"/>
      <c r="J12" s="1005"/>
      <c r="K12" s="1005"/>
      <c r="L12" s="1005"/>
      <c r="M12" s="1005"/>
      <c r="N12" s="1005"/>
      <c r="O12" s="1005"/>
      <c r="P12" s="1006"/>
      <c r="Q12" s="532"/>
    </row>
    <row r="13" spans="1:17" ht="12.75" customHeight="1" x14ac:dyDescent="0.25">
      <c r="A13" s="271"/>
      <c r="B13" s="272" t="s">
        <v>19</v>
      </c>
      <c r="C13" s="1005"/>
      <c r="D13" s="1005"/>
      <c r="E13" s="1005"/>
      <c r="F13" s="1005"/>
      <c r="G13" s="1005"/>
      <c r="H13" s="1005"/>
      <c r="I13" s="1005"/>
      <c r="J13" s="1005"/>
      <c r="K13" s="1005"/>
      <c r="L13" s="1005"/>
      <c r="M13" s="1005"/>
      <c r="N13" s="1005"/>
      <c r="O13" s="1005"/>
      <c r="P13" s="1006"/>
      <c r="Q13" s="532"/>
    </row>
    <row r="14" spans="1:17" ht="12.75" customHeight="1" x14ac:dyDescent="0.25">
      <c r="A14" s="274"/>
      <c r="B14" s="275"/>
      <c r="C14" s="1014"/>
      <c r="D14" s="1014"/>
      <c r="E14" s="1014"/>
      <c r="F14" s="1014"/>
      <c r="G14" s="1014"/>
      <c r="H14" s="1014"/>
      <c r="I14" s="1014"/>
      <c r="J14" s="1014"/>
      <c r="K14" s="1014"/>
      <c r="L14" s="1014"/>
      <c r="M14" s="1014"/>
      <c r="N14" s="1014"/>
      <c r="O14" s="1014"/>
      <c r="P14" s="1015"/>
      <c r="Q14" s="532"/>
    </row>
    <row r="15" spans="1:17" s="276" customFormat="1" ht="12.75" customHeight="1" x14ac:dyDescent="0.25">
      <c r="A15" s="1016" t="s">
        <v>20</v>
      </c>
      <c r="B15" s="1019" t="s">
        <v>21</v>
      </c>
      <c r="C15" s="1021" t="s">
        <v>22</v>
      </c>
      <c r="D15" s="1022"/>
      <c r="E15" s="1022"/>
      <c r="F15" s="1022"/>
      <c r="G15" s="1022"/>
      <c r="H15" s="1022"/>
      <c r="I15" s="1022"/>
      <c r="J15" s="1022"/>
      <c r="K15" s="1022"/>
      <c r="L15" s="1022"/>
      <c r="M15" s="1022"/>
      <c r="N15" s="1022"/>
      <c r="O15" s="1022"/>
      <c r="P15" s="1023"/>
      <c r="Q15" s="533"/>
    </row>
    <row r="16" spans="1:17" s="276" customFormat="1" ht="12.75" customHeight="1" x14ac:dyDescent="0.25">
      <c r="A16" s="1017"/>
      <c r="B16" s="1020"/>
      <c r="C16" s="1024" t="s">
        <v>23</v>
      </c>
      <c r="D16" s="1026" t="s">
        <v>24</v>
      </c>
      <c r="E16" s="1028" t="s">
        <v>25</v>
      </c>
      <c r="F16" s="1030" t="s">
        <v>26</v>
      </c>
      <c r="G16" s="1032" t="s">
        <v>27</v>
      </c>
      <c r="H16" s="1033" t="s">
        <v>28</v>
      </c>
      <c r="I16" s="1034" t="s">
        <v>29</v>
      </c>
      <c r="J16" s="1032" t="s">
        <v>30</v>
      </c>
      <c r="K16" s="1033" t="s">
        <v>31</v>
      </c>
      <c r="L16" s="1034" t="s">
        <v>32</v>
      </c>
      <c r="M16" s="1032" t="s">
        <v>33</v>
      </c>
      <c r="N16" s="1033" t="s">
        <v>34</v>
      </c>
      <c r="O16" s="1034" t="s">
        <v>35</v>
      </c>
      <c r="P16" s="1035" t="s">
        <v>36</v>
      </c>
    </row>
    <row r="17" spans="1:16" s="277" customFormat="1" ht="70.5" customHeight="1" thickBot="1" x14ac:dyDescent="0.3">
      <c r="A17" s="1018"/>
      <c r="B17" s="1020"/>
      <c r="C17" s="1025"/>
      <c r="D17" s="1027"/>
      <c r="E17" s="1029"/>
      <c r="F17" s="1031"/>
      <c r="G17" s="1032"/>
      <c r="H17" s="1033"/>
      <c r="I17" s="1034"/>
      <c r="J17" s="1032"/>
      <c r="K17" s="1033"/>
      <c r="L17" s="1034"/>
      <c r="M17" s="1032"/>
      <c r="N17" s="1033"/>
      <c r="O17" s="1034"/>
      <c r="P17" s="1036"/>
    </row>
    <row r="18" spans="1:16" s="277" customFormat="1" ht="9.75" customHeight="1" thickTop="1" x14ac:dyDescent="0.25">
      <c r="A18" s="278" t="s">
        <v>37</v>
      </c>
      <c r="B18" s="278">
        <v>2</v>
      </c>
      <c r="C18" s="279">
        <v>3</v>
      </c>
      <c r="D18" s="280">
        <v>4</v>
      </c>
      <c r="E18" s="281">
        <v>5</v>
      </c>
      <c r="F18" s="282">
        <v>6</v>
      </c>
      <c r="G18" s="280">
        <v>7</v>
      </c>
      <c r="H18" s="283">
        <v>8</v>
      </c>
      <c r="I18" s="284">
        <v>9</v>
      </c>
      <c r="J18" s="283">
        <v>10</v>
      </c>
      <c r="K18" s="281">
        <v>11</v>
      </c>
      <c r="L18" s="285">
        <v>12</v>
      </c>
      <c r="M18" s="279">
        <v>13</v>
      </c>
      <c r="N18" s="281">
        <v>14</v>
      </c>
      <c r="O18" s="284">
        <v>15</v>
      </c>
      <c r="P18" s="284">
        <v>16</v>
      </c>
    </row>
    <row r="19" spans="1:16" s="292" customFormat="1" ht="12" hidden="1" customHeight="1" x14ac:dyDescent="0.25">
      <c r="A19" s="286"/>
      <c r="B19" s="287" t="s">
        <v>38</v>
      </c>
      <c r="C19" s="288"/>
      <c r="D19" s="289"/>
      <c r="E19" s="290"/>
      <c r="F19" s="291"/>
      <c r="G19" s="289"/>
      <c r="H19" s="290"/>
      <c r="I19" s="291"/>
      <c r="J19" s="289"/>
      <c r="K19" s="290"/>
      <c r="L19" s="291"/>
      <c r="M19" s="289"/>
      <c r="N19" s="290"/>
      <c r="O19" s="291"/>
      <c r="P19" s="291"/>
    </row>
    <row r="20" spans="1:16" s="292" customFormat="1" ht="12.75" thickBot="1" x14ac:dyDescent="0.3">
      <c r="A20" s="293"/>
      <c r="B20" s="294" t="s">
        <v>39</v>
      </c>
      <c r="C20" s="295">
        <f t="shared" ref="C20:C83" si="0">F20+I20+L20+O20</f>
        <v>2483050</v>
      </c>
      <c r="D20" s="296">
        <f>SUM(D21,D24,D25,D41,D43)</f>
        <v>2452059</v>
      </c>
      <c r="E20" s="297">
        <f t="shared" ref="E20:F20" si="1">SUM(E21,E24,E25,E41,E43)</f>
        <v>0</v>
      </c>
      <c r="F20" s="298">
        <f t="shared" si="1"/>
        <v>2452059</v>
      </c>
      <c r="G20" s="296">
        <f>SUM(G21,G24,G43)</f>
        <v>0</v>
      </c>
      <c r="H20" s="297">
        <f t="shared" ref="H20:I20" si="2">SUM(H21,H24,H43)</f>
        <v>0</v>
      </c>
      <c r="I20" s="298">
        <f t="shared" si="2"/>
        <v>0</v>
      </c>
      <c r="J20" s="296">
        <f>SUM(J21,J26,J43)</f>
        <v>30991</v>
      </c>
      <c r="K20" s="297">
        <f t="shared" ref="K20:L20" si="3">SUM(K21,K26,K43)</f>
        <v>0</v>
      </c>
      <c r="L20" s="298">
        <f t="shared" si="3"/>
        <v>30991</v>
      </c>
      <c r="M20" s="296">
        <f>SUM(M21,M45)</f>
        <v>0</v>
      </c>
      <c r="N20" s="297">
        <f t="shared" ref="N20:O20" si="4">SUM(N21,N45)</f>
        <v>0</v>
      </c>
      <c r="O20" s="298">
        <f t="shared" si="4"/>
        <v>0</v>
      </c>
      <c r="P20" s="299"/>
    </row>
    <row r="21" spans="1:16" ht="12.75" thickTop="1" x14ac:dyDescent="0.25">
      <c r="A21" s="300"/>
      <c r="B21" s="301" t="s">
        <v>40</v>
      </c>
      <c r="C21" s="302">
        <f t="shared" si="0"/>
        <v>4445</v>
      </c>
      <c r="D21" s="303">
        <f>SUM(D22:D23)</f>
        <v>0</v>
      </c>
      <c r="E21" s="304">
        <f t="shared" ref="E21:F21" si="5">SUM(E22:E23)</f>
        <v>0</v>
      </c>
      <c r="F21" s="305">
        <f t="shared" si="5"/>
        <v>0</v>
      </c>
      <c r="G21" s="303">
        <f>SUM(G22:G23)</f>
        <v>0</v>
      </c>
      <c r="H21" s="304">
        <f t="shared" ref="H21:I21" si="6">SUM(H22:H23)</f>
        <v>0</v>
      </c>
      <c r="I21" s="305">
        <f t="shared" si="6"/>
        <v>0</v>
      </c>
      <c r="J21" s="303">
        <f>SUM(J22:J23)</f>
        <v>4445</v>
      </c>
      <c r="K21" s="304">
        <f t="shared" ref="K21:L21" si="7">SUM(K22:K23)</f>
        <v>0</v>
      </c>
      <c r="L21" s="305">
        <f t="shared" si="7"/>
        <v>4445</v>
      </c>
      <c r="M21" s="303">
        <f>SUM(M22:M23)</f>
        <v>0</v>
      </c>
      <c r="N21" s="304">
        <f t="shared" ref="N21:O21" si="8">SUM(N22:N23)</f>
        <v>0</v>
      </c>
      <c r="O21" s="305">
        <f t="shared" si="8"/>
        <v>0</v>
      </c>
      <c r="P21" s="306"/>
    </row>
    <row r="22" spans="1:16" ht="12" hidden="1" customHeight="1" x14ac:dyDescent="0.25">
      <c r="A22" s="307"/>
      <c r="B22" s="308" t="s">
        <v>41</v>
      </c>
      <c r="C22" s="309">
        <f t="shared" si="0"/>
        <v>0</v>
      </c>
      <c r="D22" s="310"/>
      <c r="E22" s="311"/>
      <c r="F22" s="312">
        <f>D22+E22</f>
        <v>0</v>
      </c>
      <c r="G22" s="310"/>
      <c r="H22" s="311"/>
      <c r="I22" s="312">
        <f>G22+H22</f>
        <v>0</v>
      </c>
      <c r="J22" s="310"/>
      <c r="K22" s="311"/>
      <c r="L22" s="312">
        <f>K22+J22</f>
        <v>0</v>
      </c>
      <c r="M22" s="310"/>
      <c r="N22" s="311"/>
      <c r="O22" s="312">
        <f>N22+M22</f>
        <v>0</v>
      </c>
      <c r="P22" s="313"/>
    </row>
    <row r="23" spans="1:16" x14ac:dyDescent="0.25">
      <c r="A23" s="314"/>
      <c r="B23" s="315" t="s">
        <v>42</v>
      </c>
      <c r="C23" s="316">
        <f t="shared" si="0"/>
        <v>4445</v>
      </c>
      <c r="D23" s="317"/>
      <c r="E23" s="320"/>
      <c r="F23" s="319">
        <f t="shared" ref="F23:F25" si="9">D23+E23</f>
        <v>0</v>
      </c>
      <c r="G23" s="317"/>
      <c r="H23" s="320"/>
      <c r="I23" s="319">
        <f t="shared" ref="I23:I24" si="10">G23+H23</f>
        <v>0</v>
      </c>
      <c r="J23" s="317">
        <v>4445</v>
      </c>
      <c r="K23" s="320"/>
      <c r="L23" s="321">
        <f>K23+J23</f>
        <v>4445</v>
      </c>
      <c r="M23" s="317"/>
      <c r="N23" s="320"/>
      <c r="O23" s="319">
        <f>N23+M23</f>
        <v>0</v>
      </c>
      <c r="P23" s="322"/>
    </row>
    <row r="24" spans="1:16" s="292" customFormat="1" ht="24.75" customHeight="1" thickBot="1" x14ac:dyDescent="0.3">
      <c r="A24" s="323">
        <v>19300</v>
      </c>
      <c r="B24" s="323" t="s">
        <v>43</v>
      </c>
      <c r="C24" s="324">
        <f>F24+I24</f>
        <v>2452059</v>
      </c>
      <c r="D24" s="325">
        <v>2452059</v>
      </c>
      <c r="E24" s="326"/>
      <c r="F24" s="327">
        <f t="shared" si="9"/>
        <v>2452059</v>
      </c>
      <c r="G24" s="325"/>
      <c r="H24" s="326"/>
      <c r="I24" s="327">
        <f t="shared" si="10"/>
        <v>0</v>
      </c>
      <c r="J24" s="328" t="s">
        <v>44</v>
      </c>
      <c r="K24" s="329" t="s">
        <v>44</v>
      </c>
      <c r="L24" s="330" t="s">
        <v>44</v>
      </c>
      <c r="M24" s="328" t="s">
        <v>44</v>
      </c>
      <c r="N24" s="329" t="s">
        <v>44</v>
      </c>
      <c r="O24" s="330" t="s">
        <v>44</v>
      </c>
      <c r="P24" s="331"/>
    </row>
    <row r="25" spans="1:16" s="292" customFormat="1" ht="24.75" hidden="1" customHeight="1" thickTop="1" x14ac:dyDescent="0.25">
      <c r="A25" s="333"/>
      <c r="B25" s="333" t="s">
        <v>45</v>
      </c>
      <c r="C25" s="334">
        <f>F25</f>
        <v>0</v>
      </c>
      <c r="D25" s="335"/>
      <c r="E25" s="336"/>
      <c r="F25" s="337">
        <f t="shared" si="9"/>
        <v>0</v>
      </c>
      <c r="G25" s="338" t="s">
        <v>44</v>
      </c>
      <c r="H25" s="339" t="s">
        <v>44</v>
      </c>
      <c r="I25" s="340" t="s">
        <v>44</v>
      </c>
      <c r="J25" s="338" t="s">
        <v>44</v>
      </c>
      <c r="K25" s="339" t="s">
        <v>44</v>
      </c>
      <c r="L25" s="340" t="s">
        <v>44</v>
      </c>
      <c r="M25" s="338" t="s">
        <v>44</v>
      </c>
      <c r="N25" s="339" t="s">
        <v>44</v>
      </c>
      <c r="O25" s="340" t="s">
        <v>44</v>
      </c>
      <c r="P25" s="341"/>
    </row>
    <row r="26" spans="1:16" s="292" customFormat="1" ht="36" customHeight="1" thickTop="1" x14ac:dyDescent="0.25">
      <c r="A26" s="333">
        <v>21300</v>
      </c>
      <c r="B26" s="333" t="s">
        <v>46</v>
      </c>
      <c r="C26" s="334">
        <f>L26</f>
        <v>21276</v>
      </c>
      <c r="D26" s="338" t="s">
        <v>44</v>
      </c>
      <c r="E26" s="339" t="s">
        <v>44</v>
      </c>
      <c r="F26" s="340" t="s">
        <v>44</v>
      </c>
      <c r="G26" s="338" t="s">
        <v>44</v>
      </c>
      <c r="H26" s="339" t="s">
        <v>44</v>
      </c>
      <c r="I26" s="340" t="s">
        <v>44</v>
      </c>
      <c r="J26" s="342">
        <f>SUM(J27,J31,J33,J36)</f>
        <v>21276</v>
      </c>
      <c r="K26" s="343">
        <f t="shared" ref="K26:L26" si="11">SUM(K27,K31,K33,K36)</f>
        <v>0</v>
      </c>
      <c r="L26" s="344">
        <f t="shared" si="11"/>
        <v>21276</v>
      </c>
      <c r="M26" s="342" t="s">
        <v>44</v>
      </c>
      <c r="N26" s="343" t="s">
        <v>44</v>
      </c>
      <c r="O26" s="344" t="s">
        <v>44</v>
      </c>
      <c r="P26" s="341"/>
    </row>
    <row r="27" spans="1:16" s="292" customFormat="1" ht="24" hidden="1" customHeight="1" x14ac:dyDescent="0.25">
      <c r="A27" s="345">
        <v>21350</v>
      </c>
      <c r="B27" s="333" t="s">
        <v>47</v>
      </c>
      <c r="C27" s="334">
        <f t="shared" ref="C27:C30" si="12">L27</f>
        <v>0</v>
      </c>
      <c r="D27" s="338" t="s">
        <v>44</v>
      </c>
      <c r="E27" s="339" t="s">
        <v>44</v>
      </c>
      <c r="F27" s="340" t="s">
        <v>44</v>
      </c>
      <c r="G27" s="338" t="s">
        <v>44</v>
      </c>
      <c r="H27" s="339" t="s">
        <v>44</v>
      </c>
      <c r="I27" s="340" t="s">
        <v>44</v>
      </c>
      <c r="J27" s="342">
        <f>SUM(J28:J30)</f>
        <v>0</v>
      </c>
      <c r="K27" s="343">
        <f t="shared" ref="K27:L27" si="13">SUM(K28:K30)</f>
        <v>0</v>
      </c>
      <c r="L27" s="344">
        <f t="shared" si="13"/>
        <v>0</v>
      </c>
      <c r="M27" s="342" t="s">
        <v>44</v>
      </c>
      <c r="N27" s="343" t="s">
        <v>44</v>
      </c>
      <c r="O27" s="344" t="s">
        <v>44</v>
      </c>
      <c r="P27" s="341"/>
    </row>
    <row r="28" spans="1:16" ht="12" hidden="1" customHeight="1" x14ac:dyDescent="0.25">
      <c r="A28" s="307">
        <v>21351</v>
      </c>
      <c r="B28" s="346" t="s">
        <v>48</v>
      </c>
      <c r="C28" s="347">
        <f t="shared" si="12"/>
        <v>0</v>
      </c>
      <c r="D28" s="348" t="s">
        <v>44</v>
      </c>
      <c r="E28" s="349" t="s">
        <v>44</v>
      </c>
      <c r="F28" s="350" t="s">
        <v>44</v>
      </c>
      <c r="G28" s="348" t="s">
        <v>44</v>
      </c>
      <c r="H28" s="349" t="s">
        <v>44</v>
      </c>
      <c r="I28" s="350" t="s">
        <v>44</v>
      </c>
      <c r="J28" s="310"/>
      <c r="K28" s="311"/>
      <c r="L28" s="312">
        <f t="shared" ref="L28:L30" si="14">K28+J28</f>
        <v>0</v>
      </c>
      <c r="M28" s="351" t="s">
        <v>44</v>
      </c>
      <c r="N28" s="352" t="s">
        <v>44</v>
      </c>
      <c r="O28" s="312" t="s">
        <v>44</v>
      </c>
      <c r="P28" s="313"/>
    </row>
    <row r="29" spans="1:16" ht="12" hidden="1" customHeight="1" x14ac:dyDescent="0.25">
      <c r="A29" s="314">
        <v>21352</v>
      </c>
      <c r="B29" s="353" t="s">
        <v>49</v>
      </c>
      <c r="C29" s="354">
        <f t="shared" si="12"/>
        <v>0</v>
      </c>
      <c r="D29" s="355" t="s">
        <v>44</v>
      </c>
      <c r="E29" s="356" t="s">
        <v>44</v>
      </c>
      <c r="F29" s="357" t="s">
        <v>44</v>
      </c>
      <c r="G29" s="355" t="s">
        <v>44</v>
      </c>
      <c r="H29" s="356" t="s">
        <v>44</v>
      </c>
      <c r="I29" s="357" t="s">
        <v>44</v>
      </c>
      <c r="J29" s="317"/>
      <c r="K29" s="320"/>
      <c r="L29" s="321">
        <f t="shared" si="14"/>
        <v>0</v>
      </c>
      <c r="M29" s="358" t="s">
        <v>44</v>
      </c>
      <c r="N29" s="359" t="s">
        <v>44</v>
      </c>
      <c r="O29" s="321" t="s">
        <v>44</v>
      </c>
      <c r="P29" s="322"/>
    </row>
    <row r="30" spans="1:16" ht="24" hidden="1" customHeight="1" x14ac:dyDescent="0.25">
      <c r="A30" s="314">
        <v>21359</v>
      </c>
      <c r="B30" s="353" t="s">
        <v>50</v>
      </c>
      <c r="C30" s="354">
        <f t="shared" si="12"/>
        <v>0</v>
      </c>
      <c r="D30" s="355" t="s">
        <v>44</v>
      </c>
      <c r="E30" s="356" t="s">
        <v>44</v>
      </c>
      <c r="F30" s="357" t="s">
        <v>44</v>
      </c>
      <c r="G30" s="355" t="s">
        <v>44</v>
      </c>
      <c r="H30" s="356" t="s">
        <v>44</v>
      </c>
      <c r="I30" s="357" t="s">
        <v>44</v>
      </c>
      <c r="J30" s="317"/>
      <c r="K30" s="320"/>
      <c r="L30" s="321">
        <f t="shared" si="14"/>
        <v>0</v>
      </c>
      <c r="M30" s="358" t="s">
        <v>44</v>
      </c>
      <c r="N30" s="359" t="s">
        <v>44</v>
      </c>
      <c r="O30" s="321" t="s">
        <v>44</v>
      </c>
      <c r="P30" s="322"/>
    </row>
    <row r="31" spans="1:16" s="292" customFormat="1" ht="36" hidden="1" customHeight="1" x14ac:dyDescent="0.25">
      <c r="A31" s="345">
        <v>21370</v>
      </c>
      <c r="B31" s="333" t="s">
        <v>51</v>
      </c>
      <c r="C31" s="334">
        <f>L31</f>
        <v>0</v>
      </c>
      <c r="D31" s="338" t="s">
        <v>44</v>
      </c>
      <c r="E31" s="339" t="s">
        <v>44</v>
      </c>
      <c r="F31" s="340" t="s">
        <v>44</v>
      </c>
      <c r="G31" s="338" t="s">
        <v>44</v>
      </c>
      <c r="H31" s="339" t="s">
        <v>44</v>
      </c>
      <c r="I31" s="340" t="s">
        <v>44</v>
      </c>
      <c r="J31" s="342">
        <f>SUM(J32)</f>
        <v>0</v>
      </c>
      <c r="K31" s="343">
        <f t="shared" ref="K31:L31" si="15">SUM(K32)</f>
        <v>0</v>
      </c>
      <c r="L31" s="344">
        <f t="shared" si="15"/>
        <v>0</v>
      </c>
      <c r="M31" s="342" t="s">
        <v>44</v>
      </c>
      <c r="N31" s="343" t="s">
        <v>44</v>
      </c>
      <c r="O31" s="344" t="s">
        <v>44</v>
      </c>
      <c r="P31" s="341"/>
    </row>
    <row r="32" spans="1:16" ht="36" hidden="1" customHeight="1" x14ac:dyDescent="0.25">
      <c r="A32" s="360">
        <v>21379</v>
      </c>
      <c r="B32" s="361" t="s">
        <v>52</v>
      </c>
      <c r="C32" s="362">
        <f t="shared" ref="C32:C40" si="16">L32</f>
        <v>0</v>
      </c>
      <c r="D32" s="363" t="s">
        <v>44</v>
      </c>
      <c r="E32" s="364" t="s">
        <v>44</v>
      </c>
      <c r="F32" s="365" t="s">
        <v>44</v>
      </c>
      <c r="G32" s="363" t="s">
        <v>44</v>
      </c>
      <c r="H32" s="364" t="s">
        <v>44</v>
      </c>
      <c r="I32" s="365" t="s">
        <v>44</v>
      </c>
      <c r="J32" s="366"/>
      <c r="K32" s="367"/>
      <c r="L32" s="368">
        <f>K32+J32</f>
        <v>0</v>
      </c>
      <c r="M32" s="369" t="s">
        <v>44</v>
      </c>
      <c r="N32" s="370" t="s">
        <v>44</v>
      </c>
      <c r="O32" s="368" t="s">
        <v>44</v>
      </c>
      <c r="P32" s="371"/>
    </row>
    <row r="33" spans="1:16" s="292" customFormat="1" ht="12" hidden="1" customHeight="1" x14ac:dyDescent="0.25">
      <c r="A33" s="345">
        <v>21380</v>
      </c>
      <c r="B33" s="333" t="s">
        <v>53</v>
      </c>
      <c r="C33" s="334">
        <f t="shared" si="16"/>
        <v>0</v>
      </c>
      <c r="D33" s="338" t="s">
        <v>44</v>
      </c>
      <c r="E33" s="339" t="s">
        <v>44</v>
      </c>
      <c r="F33" s="340" t="s">
        <v>44</v>
      </c>
      <c r="G33" s="338" t="s">
        <v>44</v>
      </c>
      <c r="H33" s="339" t="s">
        <v>44</v>
      </c>
      <c r="I33" s="340" t="s">
        <v>44</v>
      </c>
      <c r="J33" s="342">
        <f>SUM(J34:J35)</f>
        <v>0</v>
      </c>
      <c r="K33" s="343">
        <f t="shared" ref="K33:L33" si="17">SUM(K34:K35)</f>
        <v>0</v>
      </c>
      <c r="L33" s="344">
        <f t="shared" si="17"/>
        <v>0</v>
      </c>
      <c r="M33" s="342" t="s">
        <v>44</v>
      </c>
      <c r="N33" s="343" t="s">
        <v>44</v>
      </c>
      <c r="O33" s="344" t="s">
        <v>44</v>
      </c>
      <c r="P33" s="341"/>
    </row>
    <row r="34" spans="1:16" ht="12" hidden="1" customHeight="1" x14ac:dyDescent="0.25">
      <c r="A34" s="308">
        <v>21381</v>
      </c>
      <c r="B34" s="346" t="s">
        <v>54</v>
      </c>
      <c r="C34" s="347">
        <f t="shared" si="16"/>
        <v>0</v>
      </c>
      <c r="D34" s="348" t="s">
        <v>44</v>
      </c>
      <c r="E34" s="349" t="s">
        <v>44</v>
      </c>
      <c r="F34" s="350" t="s">
        <v>44</v>
      </c>
      <c r="G34" s="348" t="s">
        <v>44</v>
      </c>
      <c r="H34" s="349" t="s">
        <v>44</v>
      </c>
      <c r="I34" s="350" t="s">
        <v>44</v>
      </c>
      <c r="J34" s="310"/>
      <c r="K34" s="311"/>
      <c r="L34" s="312">
        <f t="shared" ref="L34:L35" si="18">K34+J34</f>
        <v>0</v>
      </c>
      <c r="M34" s="351" t="s">
        <v>44</v>
      </c>
      <c r="N34" s="352" t="s">
        <v>44</v>
      </c>
      <c r="O34" s="312" t="s">
        <v>44</v>
      </c>
      <c r="P34" s="313"/>
    </row>
    <row r="35" spans="1:16" ht="24" hidden="1" customHeight="1" x14ac:dyDescent="0.25">
      <c r="A35" s="315">
        <v>21383</v>
      </c>
      <c r="B35" s="353" t="s">
        <v>55</v>
      </c>
      <c r="C35" s="354">
        <f t="shared" si="16"/>
        <v>0</v>
      </c>
      <c r="D35" s="355" t="s">
        <v>44</v>
      </c>
      <c r="E35" s="356" t="s">
        <v>44</v>
      </c>
      <c r="F35" s="357" t="s">
        <v>44</v>
      </c>
      <c r="G35" s="355" t="s">
        <v>44</v>
      </c>
      <c r="H35" s="356" t="s">
        <v>44</v>
      </c>
      <c r="I35" s="357" t="s">
        <v>44</v>
      </c>
      <c r="J35" s="317"/>
      <c r="K35" s="320"/>
      <c r="L35" s="321">
        <f t="shared" si="18"/>
        <v>0</v>
      </c>
      <c r="M35" s="358" t="s">
        <v>44</v>
      </c>
      <c r="N35" s="359" t="s">
        <v>44</v>
      </c>
      <c r="O35" s="321" t="s">
        <v>44</v>
      </c>
      <c r="P35" s="322"/>
    </row>
    <row r="36" spans="1:16" s="292" customFormat="1" ht="25.5" customHeight="1" x14ac:dyDescent="0.25">
      <c r="A36" s="345">
        <v>21390</v>
      </c>
      <c r="B36" s="333" t="s">
        <v>56</v>
      </c>
      <c r="C36" s="334">
        <f t="shared" si="16"/>
        <v>21276</v>
      </c>
      <c r="D36" s="338" t="s">
        <v>44</v>
      </c>
      <c r="E36" s="339" t="s">
        <v>44</v>
      </c>
      <c r="F36" s="340" t="s">
        <v>44</v>
      </c>
      <c r="G36" s="338" t="s">
        <v>44</v>
      </c>
      <c r="H36" s="339" t="s">
        <v>44</v>
      </c>
      <c r="I36" s="340" t="s">
        <v>44</v>
      </c>
      <c r="J36" s="342">
        <f>SUM(J37:J40)</f>
        <v>21276</v>
      </c>
      <c r="K36" s="343">
        <f t="shared" ref="K36:L36" si="19">SUM(K37:K40)</f>
        <v>0</v>
      </c>
      <c r="L36" s="344">
        <f t="shared" si="19"/>
        <v>21276</v>
      </c>
      <c r="M36" s="342" t="s">
        <v>44</v>
      </c>
      <c r="N36" s="343" t="s">
        <v>44</v>
      </c>
      <c r="O36" s="344" t="s">
        <v>44</v>
      </c>
      <c r="P36" s="341"/>
    </row>
    <row r="37" spans="1:16" ht="24" hidden="1" customHeight="1" x14ac:dyDescent="0.25">
      <c r="A37" s="308">
        <v>21391</v>
      </c>
      <c r="B37" s="346" t="s">
        <v>57</v>
      </c>
      <c r="C37" s="347">
        <f t="shared" si="16"/>
        <v>0</v>
      </c>
      <c r="D37" s="348" t="s">
        <v>44</v>
      </c>
      <c r="E37" s="349" t="s">
        <v>44</v>
      </c>
      <c r="F37" s="350" t="s">
        <v>44</v>
      </c>
      <c r="G37" s="348" t="s">
        <v>44</v>
      </c>
      <c r="H37" s="349" t="s">
        <v>44</v>
      </c>
      <c r="I37" s="350" t="s">
        <v>44</v>
      </c>
      <c r="J37" s="310"/>
      <c r="K37" s="311"/>
      <c r="L37" s="312">
        <f t="shared" ref="L37:L40" si="20">K37+J37</f>
        <v>0</v>
      </c>
      <c r="M37" s="351" t="s">
        <v>44</v>
      </c>
      <c r="N37" s="352" t="s">
        <v>44</v>
      </c>
      <c r="O37" s="312" t="s">
        <v>44</v>
      </c>
      <c r="P37" s="313"/>
    </row>
    <row r="38" spans="1:16" ht="12" hidden="1" customHeight="1" x14ac:dyDescent="0.25">
      <c r="A38" s="315">
        <v>21393</v>
      </c>
      <c r="B38" s="353" t="s">
        <v>58</v>
      </c>
      <c r="C38" s="354">
        <f t="shared" si="16"/>
        <v>0</v>
      </c>
      <c r="D38" s="355" t="s">
        <v>44</v>
      </c>
      <c r="E38" s="356" t="s">
        <v>44</v>
      </c>
      <c r="F38" s="357" t="s">
        <v>44</v>
      </c>
      <c r="G38" s="355" t="s">
        <v>44</v>
      </c>
      <c r="H38" s="356" t="s">
        <v>44</v>
      </c>
      <c r="I38" s="357" t="s">
        <v>44</v>
      </c>
      <c r="J38" s="317"/>
      <c r="K38" s="320"/>
      <c r="L38" s="321">
        <f t="shared" si="20"/>
        <v>0</v>
      </c>
      <c r="M38" s="358" t="s">
        <v>44</v>
      </c>
      <c r="N38" s="359" t="s">
        <v>44</v>
      </c>
      <c r="O38" s="321" t="s">
        <v>44</v>
      </c>
      <c r="P38" s="322"/>
    </row>
    <row r="39" spans="1:16" ht="12" hidden="1" customHeight="1" x14ac:dyDescent="0.25">
      <c r="A39" s="315">
        <v>21395</v>
      </c>
      <c r="B39" s="353" t="s">
        <v>59</v>
      </c>
      <c r="C39" s="354">
        <f t="shared" si="16"/>
        <v>0</v>
      </c>
      <c r="D39" s="355" t="s">
        <v>44</v>
      </c>
      <c r="E39" s="356" t="s">
        <v>44</v>
      </c>
      <c r="F39" s="357" t="s">
        <v>44</v>
      </c>
      <c r="G39" s="355" t="s">
        <v>44</v>
      </c>
      <c r="H39" s="356" t="s">
        <v>44</v>
      </c>
      <c r="I39" s="357" t="s">
        <v>44</v>
      </c>
      <c r="J39" s="317"/>
      <c r="K39" s="320"/>
      <c r="L39" s="321">
        <f t="shared" si="20"/>
        <v>0</v>
      </c>
      <c r="M39" s="358" t="s">
        <v>44</v>
      </c>
      <c r="N39" s="359" t="s">
        <v>44</v>
      </c>
      <c r="O39" s="321" t="s">
        <v>44</v>
      </c>
      <c r="P39" s="322"/>
    </row>
    <row r="40" spans="1:16" ht="24" customHeight="1" x14ac:dyDescent="0.25">
      <c r="A40" s="372">
        <v>21399</v>
      </c>
      <c r="B40" s="373" t="s">
        <v>60</v>
      </c>
      <c r="C40" s="374">
        <f t="shared" si="16"/>
        <v>21276</v>
      </c>
      <c r="D40" s="375" t="s">
        <v>44</v>
      </c>
      <c r="E40" s="376" t="s">
        <v>44</v>
      </c>
      <c r="F40" s="377" t="s">
        <v>44</v>
      </c>
      <c r="G40" s="375" t="s">
        <v>44</v>
      </c>
      <c r="H40" s="376" t="s">
        <v>44</v>
      </c>
      <c r="I40" s="377" t="s">
        <v>44</v>
      </c>
      <c r="J40" s="378">
        <v>21276</v>
      </c>
      <c r="K40" s="379"/>
      <c r="L40" s="380">
        <f t="shared" si="20"/>
        <v>21276</v>
      </c>
      <c r="M40" s="381" t="s">
        <v>44</v>
      </c>
      <c r="N40" s="382" t="s">
        <v>44</v>
      </c>
      <c r="O40" s="380" t="s">
        <v>44</v>
      </c>
      <c r="P40" s="383"/>
    </row>
    <row r="41" spans="1:16" s="292" customFormat="1" ht="26.25" hidden="1" customHeight="1" x14ac:dyDescent="0.25">
      <c r="A41" s="384">
        <v>21420</v>
      </c>
      <c r="B41" s="385" t="s">
        <v>61</v>
      </c>
      <c r="C41" s="386">
        <f>F41</f>
        <v>0</v>
      </c>
      <c r="D41" s="387">
        <f>SUM(D42)</f>
        <v>0</v>
      </c>
      <c r="E41" s="388">
        <f t="shared" ref="E41:F41" si="21">SUM(E42)</f>
        <v>0</v>
      </c>
      <c r="F41" s="389">
        <f t="shared" si="21"/>
        <v>0</v>
      </c>
      <c r="G41" s="390" t="s">
        <v>44</v>
      </c>
      <c r="H41" s="391" t="s">
        <v>44</v>
      </c>
      <c r="I41" s="392" t="s">
        <v>44</v>
      </c>
      <c r="J41" s="390" t="s">
        <v>44</v>
      </c>
      <c r="K41" s="391" t="s">
        <v>44</v>
      </c>
      <c r="L41" s="392" t="s">
        <v>44</v>
      </c>
      <c r="M41" s="390" t="s">
        <v>44</v>
      </c>
      <c r="N41" s="391" t="s">
        <v>44</v>
      </c>
      <c r="O41" s="392" t="s">
        <v>44</v>
      </c>
      <c r="P41" s="393"/>
    </row>
    <row r="42" spans="1:16" s="292" customFormat="1" ht="26.25" hidden="1" customHeight="1" x14ac:dyDescent="0.25">
      <c r="A42" s="372">
        <v>21429</v>
      </c>
      <c r="B42" s="373" t="s">
        <v>62</v>
      </c>
      <c r="C42" s="394">
        <f>F42</f>
        <v>0</v>
      </c>
      <c r="D42" s="378"/>
      <c r="E42" s="379"/>
      <c r="F42" s="395">
        <f>D42+E42</f>
        <v>0</v>
      </c>
      <c r="G42" s="375" t="s">
        <v>44</v>
      </c>
      <c r="H42" s="376" t="s">
        <v>44</v>
      </c>
      <c r="I42" s="377" t="s">
        <v>44</v>
      </c>
      <c r="J42" s="375" t="s">
        <v>44</v>
      </c>
      <c r="K42" s="376" t="s">
        <v>44</v>
      </c>
      <c r="L42" s="377" t="s">
        <v>44</v>
      </c>
      <c r="M42" s="375" t="s">
        <v>44</v>
      </c>
      <c r="N42" s="376" t="s">
        <v>44</v>
      </c>
      <c r="O42" s="377" t="s">
        <v>44</v>
      </c>
      <c r="P42" s="383"/>
    </row>
    <row r="43" spans="1:16" s="292" customFormat="1" ht="24" x14ac:dyDescent="0.25">
      <c r="A43" s="345">
        <v>21490</v>
      </c>
      <c r="B43" s="333" t="s">
        <v>63</v>
      </c>
      <c r="C43" s="396">
        <f>F43+I43+L43</f>
        <v>5270</v>
      </c>
      <c r="D43" s="342">
        <f>D44</f>
        <v>0</v>
      </c>
      <c r="E43" s="343">
        <f t="shared" ref="E43:L43" si="22">E44</f>
        <v>0</v>
      </c>
      <c r="F43" s="344">
        <f t="shared" si="22"/>
        <v>0</v>
      </c>
      <c r="G43" s="342">
        <f t="shared" si="22"/>
        <v>0</v>
      </c>
      <c r="H43" s="343">
        <f t="shared" si="22"/>
        <v>0</v>
      </c>
      <c r="I43" s="344">
        <f t="shared" si="22"/>
        <v>0</v>
      </c>
      <c r="J43" s="342">
        <f t="shared" si="22"/>
        <v>5270</v>
      </c>
      <c r="K43" s="343">
        <f t="shared" si="22"/>
        <v>0</v>
      </c>
      <c r="L43" s="344">
        <f t="shared" si="22"/>
        <v>5270</v>
      </c>
      <c r="M43" s="342" t="s">
        <v>44</v>
      </c>
      <c r="N43" s="343" t="s">
        <v>44</v>
      </c>
      <c r="O43" s="344" t="s">
        <v>44</v>
      </c>
      <c r="P43" s="341"/>
    </row>
    <row r="44" spans="1:16" s="292" customFormat="1" ht="24" customHeight="1" x14ac:dyDescent="0.25">
      <c r="A44" s="315">
        <v>21499</v>
      </c>
      <c r="B44" s="353" t="s">
        <v>64</v>
      </c>
      <c r="C44" s="397">
        <f>F44+I44+L44</f>
        <v>5270</v>
      </c>
      <c r="D44" s="310"/>
      <c r="E44" s="311"/>
      <c r="F44" s="398">
        <f>D44+E44</f>
        <v>0</v>
      </c>
      <c r="G44" s="310"/>
      <c r="H44" s="311"/>
      <c r="I44" s="398">
        <f>G44+H44</f>
        <v>0</v>
      </c>
      <c r="J44" s="310">
        <v>5270</v>
      </c>
      <c r="K44" s="311"/>
      <c r="L44" s="312">
        <f>K44+J44</f>
        <v>5270</v>
      </c>
      <c r="M44" s="351" t="s">
        <v>44</v>
      </c>
      <c r="N44" s="352" t="s">
        <v>44</v>
      </c>
      <c r="O44" s="312" t="s">
        <v>44</v>
      </c>
      <c r="P44" s="313"/>
    </row>
    <row r="45" spans="1:16" ht="12.75" hidden="1" customHeight="1" x14ac:dyDescent="0.25">
      <c r="A45" s="399">
        <v>23000</v>
      </c>
      <c r="B45" s="400" t="s">
        <v>65</v>
      </c>
      <c r="C45" s="396">
        <f>O45</f>
        <v>0</v>
      </c>
      <c r="D45" s="375" t="s">
        <v>44</v>
      </c>
      <c r="E45" s="376" t="s">
        <v>44</v>
      </c>
      <c r="F45" s="377" t="s">
        <v>44</v>
      </c>
      <c r="G45" s="375" t="s">
        <v>44</v>
      </c>
      <c r="H45" s="376" t="s">
        <v>44</v>
      </c>
      <c r="I45" s="377" t="s">
        <v>44</v>
      </c>
      <c r="J45" s="381" t="s">
        <v>44</v>
      </c>
      <c r="K45" s="382" t="s">
        <v>44</v>
      </c>
      <c r="L45" s="380" t="s">
        <v>44</v>
      </c>
      <c r="M45" s="381">
        <f>SUM(M46:M47)</f>
        <v>0</v>
      </c>
      <c r="N45" s="382">
        <f t="shared" ref="N45:O45" si="23">SUM(N46:N47)</f>
        <v>0</v>
      </c>
      <c r="O45" s="380">
        <f t="shared" si="23"/>
        <v>0</v>
      </c>
      <c r="P45" s="383"/>
    </row>
    <row r="46" spans="1:16" ht="24" hidden="1" customHeight="1" x14ac:dyDescent="0.25">
      <c r="A46" s="401">
        <v>23410</v>
      </c>
      <c r="B46" s="402" t="s">
        <v>66</v>
      </c>
      <c r="C46" s="386">
        <f t="shared" ref="C46:C47" si="24">O46</f>
        <v>0</v>
      </c>
      <c r="D46" s="390" t="s">
        <v>44</v>
      </c>
      <c r="E46" s="391" t="s">
        <v>44</v>
      </c>
      <c r="F46" s="392" t="s">
        <v>44</v>
      </c>
      <c r="G46" s="390" t="s">
        <v>44</v>
      </c>
      <c r="H46" s="391" t="s">
        <v>44</v>
      </c>
      <c r="I46" s="392" t="s">
        <v>44</v>
      </c>
      <c r="J46" s="390" t="s">
        <v>44</v>
      </c>
      <c r="K46" s="391" t="s">
        <v>44</v>
      </c>
      <c r="L46" s="392" t="s">
        <v>44</v>
      </c>
      <c r="M46" s="403"/>
      <c r="N46" s="404"/>
      <c r="O46" s="405">
        <f t="shared" ref="O46:O47" si="25">N46+M46</f>
        <v>0</v>
      </c>
      <c r="P46" s="393"/>
    </row>
    <row r="47" spans="1:16" ht="24" hidden="1" customHeight="1" x14ac:dyDescent="0.25">
      <c r="A47" s="401">
        <v>23510</v>
      </c>
      <c r="B47" s="402" t="s">
        <v>67</v>
      </c>
      <c r="C47" s="386">
        <f t="shared" si="24"/>
        <v>0</v>
      </c>
      <c r="D47" s="390" t="s">
        <v>44</v>
      </c>
      <c r="E47" s="391" t="s">
        <v>44</v>
      </c>
      <c r="F47" s="392" t="s">
        <v>44</v>
      </c>
      <c r="G47" s="390" t="s">
        <v>44</v>
      </c>
      <c r="H47" s="391" t="s">
        <v>44</v>
      </c>
      <c r="I47" s="392" t="s">
        <v>44</v>
      </c>
      <c r="J47" s="390" t="s">
        <v>44</v>
      </c>
      <c r="K47" s="391" t="s">
        <v>44</v>
      </c>
      <c r="L47" s="392" t="s">
        <v>44</v>
      </c>
      <c r="M47" s="403"/>
      <c r="N47" s="404"/>
      <c r="O47" s="405">
        <f t="shared" si="25"/>
        <v>0</v>
      </c>
      <c r="P47" s="393"/>
    </row>
    <row r="48" spans="1:16" ht="12" hidden="1" customHeight="1" x14ac:dyDescent="0.25">
      <c r="A48" s="406"/>
      <c r="B48" s="402"/>
      <c r="C48" s="407"/>
      <c r="D48" s="408"/>
      <c r="E48" s="409"/>
      <c r="F48" s="405"/>
      <c r="G48" s="408"/>
      <c r="H48" s="409"/>
      <c r="I48" s="405"/>
      <c r="J48" s="408"/>
      <c r="K48" s="409"/>
      <c r="L48" s="389"/>
      <c r="M48" s="408"/>
      <c r="N48" s="409"/>
      <c r="O48" s="405"/>
      <c r="P48" s="393"/>
    </row>
    <row r="49" spans="1:16" s="292" customFormat="1" ht="12" hidden="1" customHeight="1" x14ac:dyDescent="0.25">
      <c r="A49" s="410"/>
      <c r="B49" s="411" t="s">
        <v>68</v>
      </c>
      <c r="C49" s="412"/>
      <c r="D49" s="137"/>
      <c r="E49" s="138"/>
      <c r="F49" s="413"/>
      <c r="G49" s="46"/>
      <c r="H49" s="47"/>
      <c r="I49" s="414"/>
      <c r="J49" s="46"/>
      <c r="K49" s="47"/>
      <c r="L49" s="415"/>
      <c r="M49" s="46"/>
      <c r="N49" s="47"/>
      <c r="O49" s="414"/>
      <c r="P49" s="49"/>
    </row>
    <row r="50" spans="1:16" s="292" customFormat="1" ht="12.75" thickBot="1" x14ac:dyDescent="0.3">
      <c r="A50" s="416"/>
      <c r="B50" s="293" t="s">
        <v>69</v>
      </c>
      <c r="C50" s="417">
        <f t="shared" si="0"/>
        <v>2483050</v>
      </c>
      <c r="D50" s="418">
        <f>SUM(D51,D286)</f>
        <v>2452059</v>
      </c>
      <c r="E50" s="419">
        <f t="shared" ref="E50:F50" si="26">SUM(E51,E286)</f>
        <v>0</v>
      </c>
      <c r="F50" s="420">
        <f t="shared" si="26"/>
        <v>2452059</v>
      </c>
      <c r="G50" s="418">
        <f>SUM(G51,G286)</f>
        <v>0</v>
      </c>
      <c r="H50" s="419">
        <f>SUM(H51,H286)</f>
        <v>0</v>
      </c>
      <c r="I50" s="420">
        <f t="shared" ref="I50" si="27">SUM(I51,I286)</f>
        <v>0</v>
      </c>
      <c r="J50" s="296">
        <f>SUM(J51,J286)</f>
        <v>30991</v>
      </c>
      <c r="K50" s="297">
        <f t="shared" ref="K50:L50" si="28">SUM(K51,K286)</f>
        <v>0</v>
      </c>
      <c r="L50" s="298">
        <f t="shared" si="28"/>
        <v>30991</v>
      </c>
      <c r="M50" s="296">
        <f>SUM(M51,M286)</f>
        <v>0</v>
      </c>
      <c r="N50" s="297">
        <f t="shared" ref="N50:O50" si="29">SUM(N51,N286)</f>
        <v>0</v>
      </c>
      <c r="O50" s="298">
        <f t="shared" si="29"/>
        <v>0</v>
      </c>
      <c r="P50" s="299"/>
    </row>
    <row r="51" spans="1:16" s="292" customFormat="1" ht="36.75" thickTop="1" x14ac:dyDescent="0.25">
      <c r="A51" s="421"/>
      <c r="B51" s="422" t="s">
        <v>70</v>
      </c>
      <c r="C51" s="423">
        <f t="shared" si="0"/>
        <v>2483050</v>
      </c>
      <c r="D51" s="424">
        <f>SUM(D52,D194)</f>
        <v>2452059</v>
      </c>
      <c r="E51" s="425">
        <f t="shared" ref="E51:F51" si="30">SUM(E52,E194)</f>
        <v>0</v>
      </c>
      <c r="F51" s="426">
        <f t="shared" si="30"/>
        <v>2452059</v>
      </c>
      <c r="G51" s="424">
        <f>SUM(G52,G194)</f>
        <v>0</v>
      </c>
      <c r="H51" s="425">
        <f t="shared" ref="H51:I51" si="31">SUM(H52,H194)</f>
        <v>0</v>
      </c>
      <c r="I51" s="426">
        <f t="shared" si="31"/>
        <v>0</v>
      </c>
      <c r="J51" s="427">
        <f>SUM(J52,J194)</f>
        <v>30991</v>
      </c>
      <c r="K51" s="428">
        <f t="shared" ref="K51:L51" si="32">SUM(K52,K194)</f>
        <v>0</v>
      </c>
      <c r="L51" s="429">
        <f t="shared" si="32"/>
        <v>30991</v>
      </c>
      <c r="M51" s="427">
        <f>SUM(M52,M194)</f>
        <v>0</v>
      </c>
      <c r="N51" s="428">
        <f t="shared" ref="N51:O51" si="33">SUM(N52,N194)</f>
        <v>0</v>
      </c>
      <c r="O51" s="429">
        <f t="shared" si="33"/>
        <v>0</v>
      </c>
      <c r="P51" s="430"/>
    </row>
    <row r="52" spans="1:16" s="292" customFormat="1" ht="24" x14ac:dyDescent="0.25">
      <c r="A52" s="288"/>
      <c r="B52" s="286" t="s">
        <v>71</v>
      </c>
      <c r="C52" s="431">
        <f t="shared" si="0"/>
        <v>2474850</v>
      </c>
      <c r="D52" s="432">
        <f>SUM(D53,D75,D173,D187)</f>
        <v>2449059</v>
      </c>
      <c r="E52" s="433">
        <f t="shared" ref="E52:F52" si="34">SUM(E53,E75,E173,E187)</f>
        <v>0</v>
      </c>
      <c r="F52" s="434">
        <f t="shared" si="34"/>
        <v>2449059</v>
      </c>
      <c r="G52" s="432">
        <f>SUM(G53,G75,G173,G187)</f>
        <v>0</v>
      </c>
      <c r="H52" s="433">
        <f t="shared" ref="H52:I52" si="35">SUM(H53,H75,H173,H187)</f>
        <v>0</v>
      </c>
      <c r="I52" s="434">
        <f t="shared" si="35"/>
        <v>0</v>
      </c>
      <c r="J52" s="432">
        <f>SUM(J53,J75,J173,J187)</f>
        <v>25791</v>
      </c>
      <c r="K52" s="433">
        <f t="shared" ref="K52:L52" si="36">SUM(K53,K75,K173,K187)</f>
        <v>0</v>
      </c>
      <c r="L52" s="434">
        <f t="shared" si="36"/>
        <v>25791</v>
      </c>
      <c r="M52" s="432">
        <f>SUM(M53,M75,M173,M187)</f>
        <v>0</v>
      </c>
      <c r="N52" s="433">
        <f t="shared" ref="N52:O52" si="37">SUM(N53,N75,N173,N187)</f>
        <v>0</v>
      </c>
      <c r="O52" s="434">
        <f t="shared" si="37"/>
        <v>0</v>
      </c>
      <c r="P52" s="435"/>
    </row>
    <row r="53" spans="1:16" s="292" customFormat="1" x14ac:dyDescent="0.25">
      <c r="A53" s="436">
        <v>1000</v>
      </c>
      <c r="B53" s="436" t="s">
        <v>72</v>
      </c>
      <c r="C53" s="437">
        <f t="shared" si="0"/>
        <v>2097130</v>
      </c>
      <c r="D53" s="438">
        <f>SUM(D54,D67)</f>
        <v>2092007</v>
      </c>
      <c r="E53" s="439">
        <f t="shared" ref="E53:F53" si="38">SUM(E54,E67)</f>
        <v>0</v>
      </c>
      <c r="F53" s="440">
        <f t="shared" si="38"/>
        <v>2092007</v>
      </c>
      <c r="G53" s="438">
        <f>SUM(G54,G67)</f>
        <v>0</v>
      </c>
      <c r="H53" s="439">
        <f t="shared" ref="H53:I53" si="39">SUM(H54,H67)</f>
        <v>0</v>
      </c>
      <c r="I53" s="440">
        <f t="shared" si="39"/>
        <v>0</v>
      </c>
      <c r="J53" s="438">
        <f>SUM(J54,J67)</f>
        <v>5123</v>
      </c>
      <c r="K53" s="439">
        <f t="shared" ref="K53:L53" si="40">SUM(K54,K67)</f>
        <v>0</v>
      </c>
      <c r="L53" s="440">
        <f t="shared" si="40"/>
        <v>5123</v>
      </c>
      <c r="M53" s="438">
        <f>SUM(M54,M67)</f>
        <v>0</v>
      </c>
      <c r="N53" s="439">
        <f t="shared" ref="N53:O53" si="41">SUM(N54,N67)</f>
        <v>0</v>
      </c>
      <c r="O53" s="440">
        <f t="shared" si="41"/>
        <v>0</v>
      </c>
      <c r="P53" s="163"/>
    </row>
    <row r="54" spans="1:16" x14ac:dyDescent="0.25">
      <c r="A54" s="333">
        <v>1100</v>
      </c>
      <c r="B54" s="441" t="s">
        <v>73</v>
      </c>
      <c r="C54" s="334">
        <f t="shared" si="0"/>
        <v>1547613</v>
      </c>
      <c r="D54" s="442">
        <f>SUM(D55,D58,D66)</f>
        <v>1543485</v>
      </c>
      <c r="E54" s="443">
        <f t="shared" ref="E54:F54" si="42">SUM(E55,E58,E66)</f>
        <v>0</v>
      </c>
      <c r="F54" s="337">
        <f t="shared" si="42"/>
        <v>1543485</v>
      </c>
      <c r="G54" s="442">
        <f>SUM(G55,G58,G66)</f>
        <v>0</v>
      </c>
      <c r="H54" s="443">
        <f t="shared" ref="H54:I54" si="43">SUM(H55,H58,H66)</f>
        <v>0</v>
      </c>
      <c r="I54" s="337">
        <f t="shared" si="43"/>
        <v>0</v>
      </c>
      <c r="J54" s="442">
        <f>SUM(J55,J58,J66)</f>
        <v>4128</v>
      </c>
      <c r="K54" s="443">
        <f t="shared" ref="K54:L54" si="44">SUM(K55,K58,K66)</f>
        <v>0</v>
      </c>
      <c r="L54" s="337">
        <f t="shared" si="44"/>
        <v>4128</v>
      </c>
      <c r="M54" s="442">
        <f>SUM(M55,M58,M66)</f>
        <v>0</v>
      </c>
      <c r="N54" s="443">
        <f t="shared" ref="N54:O54" si="45">SUM(N55,N58,N66)</f>
        <v>0</v>
      </c>
      <c r="O54" s="337">
        <f t="shared" si="45"/>
        <v>0</v>
      </c>
      <c r="P54" s="341"/>
    </row>
    <row r="55" spans="1:16" x14ac:dyDescent="0.25">
      <c r="A55" s="444">
        <v>1110</v>
      </c>
      <c r="B55" s="402" t="s">
        <v>74</v>
      </c>
      <c r="C55" s="407">
        <f t="shared" si="0"/>
        <v>1305468</v>
      </c>
      <c r="D55" s="445">
        <f>SUM(D56:D57)</f>
        <v>1301340</v>
      </c>
      <c r="E55" s="446">
        <f t="shared" ref="E55:F55" si="46">SUM(E56:E57)</f>
        <v>0</v>
      </c>
      <c r="F55" s="405">
        <f t="shared" si="46"/>
        <v>1301340</v>
      </c>
      <c r="G55" s="445">
        <f>SUM(G56:G57)</f>
        <v>0</v>
      </c>
      <c r="H55" s="446">
        <f t="shared" ref="H55:I55" si="47">SUM(H56:H57)</f>
        <v>0</v>
      </c>
      <c r="I55" s="405">
        <f t="shared" si="47"/>
        <v>0</v>
      </c>
      <c r="J55" s="445">
        <f>SUM(J56:J57)</f>
        <v>4128</v>
      </c>
      <c r="K55" s="446">
        <f t="shared" ref="K55:L55" si="48">SUM(K56:K57)</f>
        <v>0</v>
      </c>
      <c r="L55" s="405">
        <f t="shared" si="48"/>
        <v>4128</v>
      </c>
      <c r="M55" s="445">
        <f>SUM(M56:M57)</f>
        <v>0</v>
      </c>
      <c r="N55" s="446">
        <f t="shared" ref="N55:O55" si="49">SUM(N56:N57)</f>
        <v>0</v>
      </c>
      <c r="O55" s="405">
        <f t="shared" si="49"/>
        <v>0</v>
      </c>
      <c r="P55" s="393"/>
    </row>
    <row r="56" spans="1:16" ht="12" hidden="1" customHeight="1" x14ac:dyDescent="0.25">
      <c r="A56" s="308">
        <v>1111</v>
      </c>
      <c r="B56" s="346" t="s">
        <v>75</v>
      </c>
      <c r="C56" s="347">
        <f t="shared" si="0"/>
        <v>0</v>
      </c>
      <c r="D56" s="310"/>
      <c r="E56" s="311"/>
      <c r="F56" s="398">
        <f t="shared" ref="F56:F57" si="50">D56+E56</f>
        <v>0</v>
      </c>
      <c r="G56" s="310"/>
      <c r="H56" s="311"/>
      <c r="I56" s="398">
        <f t="shared" ref="I56:I57" si="51">G56+H56</f>
        <v>0</v>
      </c>
      <c r="J56" s="310"/>
      <c r="K56" s="311"/>
      <c r="L56" s="398">
        <f t="shared" ref="L56:L57" si="52">K56+J56</f>
        <v>0</v>
      </c>
      <c r="M56" s="310"/>
      <c r="N56" s="311"/>
      <c r="O56" s="398">
        <f t="shared" ref="O56:O57" si="53">N56+M56</f>
        <v>0</v>
      </c>
      <c r="P56" s="313"/>
    </row>
    <row r="57" spans="1:16" ht="24" customHeight="1" x14ac:dyDescent="0.25">
      <c r="A57" s="315">
        <v>1119</v>
      </c>
      <c r="B57" s="353" t="s">
        <v>76</v>
      </c>
      <c r="C57" s="354">
        <f t="shared" si="0"/>
        <v>1305468</v>
      </c>
      <c r="D57" s="317">
        <v>1301340</v>
      </c>
      <c r="E57" s="320"/>
      <c r="F57" s="319">
        <f t="shared" si="50"/>
        <v>1301340</v>
      </c>
      <c r="G57" s="317"/>
      <c r="H57" s="320"/>
      <c r="I57" s="319">
        <f t="shared" si="51"/>
        <v>0</v>
      </c>
      <c r="J57" s="317">
        <v>4128</v>
      </c>
      <c r="K57" s="320"/>
      <c r="L57" s="319">
        <f t="shared" si="52"/>
        <v>4128</v>
      </c>
      <c r="M57" s="317"/>
      <c r="N57" s="320"/>
      <c r="O57" s="319">
        <f t="shared" si="53"/>
        <v>0</v>
      </c>
      <c r="P57" s="322"/>
    </row>
    <row r="58" spans="1:16" x14ac:dyDescent="0.25">
      <c r="A58" s="447">
        <v>1140</v>
      </c>
      <c r="B58" s="353" t="s">
        <v>77</v>
      </c>
      <c r="C58" s="354">
        <f t="shared" si="0"/>
        <v>242145</v>
      </c>
      <c r="D58" s="448">
        <f>SUM(D59:D65)</f>
        <v>242145</v>
      </c>
      <c r="E58" s="449">
        <f>SUM(E59:E65)</f>
        <v>0</v>
      </c>
      <c r="F58" s="319">
        <f t="shared" ref="F58" si="54">SUM(F59:F65)</f>
        <v>242145</v>
      </c>
      <c r="G58" s="448">
        <f>SUM(G59:G65)</f>
        <v>0</v>
      </c>
      <c r="H58" s="449">
        <f t="shared" ref="H58:I58" si="55">SUM(H59:H65)</f>
        <v>0</v>
      </c>
      <c r="I58" s="319">
        <f t="shared" si="55"/>
        <v>0</v>
      </c>
      <c r="J58" s="448">
        <f>SUM(J59:J65)</f>
        <v>0</v>
      </c>
      <c r="K58" s="449">
        <f t="shared" ref="K58:L58" si="56">SUM(K59:K65)</f>
        <v>0</v>
      </c>
      <c r="L58" s="319">
        <f t="shared" si="56"/>
        <v>0</v>
      </c>
      <c r="M58" s="448">
        <f>SUM(M59:M65)</f>
        <v>0</v>
      </c>
      <c r="N58" s="449">
        <f t="shared" ref="N58:O58" si="57">SUM(N59:N65)</f>
        <v>0</v>
      </c>
      <c r="O58" s="319">
        <f t="shared" si="57"/>
        <v>0</v>
      </c>
      <c r="P58" s="322"/>
    </row>
    <row r="59" spans="1:16" ht="12" customHeight="1" x14ac:dyDescent="0.25">
      <c r="A59" s="315">
        <v>1141</v>
      </c>
      <c r="B59" s="353" t="s">
        <v>78</v>
      </c>
      <c r="C59" s="354">
        <f t="shared" si="0"/>
        <v>53520</v>
      </c>
      <c r="D59" s="317">
        <v>53520</v>
      </c>
      <c r="E59" s="320"/>
      <c r="F59" s="319">
        <f t="shared" ref="F59:F66" si="58">D59+E59</f>
        <v>53520</v>
      </c>
      <c r="G59" s="317"/>
      <c r="H59" s="320"/>
      <c r="I59" s="319">
        <f t="shared" ref="I59:I66" si="59">G59+H59</f>
        <v>0</v>
      </c>
      <c r="J59" s="317"/>
      <c r="K59" s="320"/>
      <c r="L59" s="319">
        <f t="shared" ref="L59:L66" si="60">K59+J59</f>
        <v>0</v>
      </c>
      <c r="M59" s="317"/>
      <c r="N59" s="320"/>
      <c r="O59" s="319">
        <f t="shared" ref="O59:O66" si="61">N59+M59</f>
        <v>0</v>
      </c>
      <c r="P59" s="322"/>
    </row>
    <row r="60" spans="1:16" ht="24.75" customHeight="1" x14ac:dyDescent="0.25">
      <c r="A60" s="315">
        <v>1142</v>
      </c>
      <c r="B60" s="353" t="s">
        <v>79</v>
      </c>
      <c r="C60" s="354">
        <f t="shared" si="0"/>
        <v>94879</v>
      </c>
      <c r="D60" s="317">
        <v>94879</v>
      </c>
      <c r="E60" s="320"/>
      <c r="F60" s="319">
        <f t="shared" si="58"/>
        <v>94879</v>
      </c>
      <c r="G60" s="317"/>
      <c r="H60" s="320"/>
      <c r="I60" s="319">
        <f t="shared" si="59"/>
        <v>0</v>
      </c>
      <c r="J60" s="317"/>
      <c r="K60" s="320"/>
      <c r="L60" s="319">
        <f t="shared" si="60"/>
        <v>0</v>
      </c>
      <c r="M60" s="317"/>
      <c r="N60" s="320"/>
      <c r="O60" s="319">
        <f t="shared" si="61"/>
        <v>0</v>
      </c>
      <c r="P60" s="322"/>
    </row>
    <row r="61" spans="1:16" ht="24" hidden="1" customHeight="1" x14ac:dyDescent="0.25">
      <c r="A61" s="315">
        <v>1145</v>
      </c>
      <c r="B61" s="353" t="s">
        <v>80</v>
      </c>
      <c r="C61" s="354">
        <f t="shared" si="0"/>
        <v>0</v>
      </c>
      <c r="D61" s="317"/>
      <c r="E61" s="320"/>
      <c r="F61" s="319">
        <f t="shared" si="58"/>
        <v>0</v>
      </c>
      <c r="G61" s="317"/>
      <c r="H61" s="320"/>
      <c r="I61" s="319">
        <f t="shared" si="59"/>
        <v>0</v>
      </c>
      <c r="J61" s="317"/>
      <c r="K61" s="320"/>
      <c r="L61" s="319">
        <f t="shared" si="60"/>
        <v>0</v>
      </c>
      <c r="M61" s="317"/>
      <c r="N61" s="320"/>
      <c r="O61" s="319">
        <f t="shared" si="61"/>
        <v>0</v>
      </c>
      <c r="P61" s="322"/>
    </row>
    <row r="62" spans="1:16" ht="27.75" hidden="1" customHeight="1" x14ac:dyDescent="0.25">
      <c r="A62" s="315">
        <v>1146</v>
      </c>
      <c r="B62" s="353" t="s">
        <v>81</v>
      </c>
      <c r="C62" s="354">
        <f t="shared" si="0"/>
        <v>0</v>
      </c>
      <c r="D62" s="317"/>
      <c r="E62" s="320"/>
      <c r="F62" s="319">
        <f t="shared" si="58"/>
        <v>0</v>
      </c>
      <c r="G62" s="317"/>
      <c r="H62" s="320"/>
      <c r="I62" s="319">
        <f t="shared" si="59"/>
        <v>0</v>
      </c>
      <c r="J62" s="317"/>
      <c r="K62" s="320"/>
      <c r="L62" s="319">
        <f t="shared" si="60"/>
        <v>0</v>
      </c>
      <c r="M62" s="317"/>
      <c r="N62" s="320"/>
      <c r="O62" s="319">
        <f t="shared" si="61"/>
        <v>0</v>
      </c>
      <c r="P62" s="322"/>
    </row>
    <row r="63" spans="1:16" ht="12" customHeight="1" x14ac:dyDescent="0.25">
      <c r="A63" s="315">
        <v>1147</v>
      </c>
      <c r="B63" s="353" t="s">
        <v>82</v>
      </c>
      <c r="C63" s="354">
        <f t="shared" si="0"/>
        <v>30074</v>
      </c>
      <c r="D63" s="317">
        <v>30074</v>
      </c>
      <c r="E63" s="320"/>
      <c r="F63" s="319">
        <f t="shared" si="58"/>
        <v>30074</v>
      </c>
      <c r="G63" s="317"/>
      <c r="H63" s="320"/>
      <c r="I63" s="319">
        <f t="shared" si="59"/>
        <v>0</v>
      </c>
      <c r="J63" s="317"/>
      <c r="K63" s="320"/>
      <c r="L63" s="319">
        <f t="shared" si="60"/>
        <v>0</v>
      </c>
      <c r="M63" s="317"/>
      <c r="N63" s="320"/>
      <c r="O63" s="319">
        <f t="shared" si="61"/>
        <v>0</v>
      </c>
      <c r="P63" s="322"/>
    </row>
    <row r="64" spans="1:16" ht="12" customHeight="1" x14ac:dyDescent="0.25">
      <c r="A64" s="315">
        <v>1148</v>
      </c>
      <c r="B64" s="353" t="s">
        <v>83</v>
      </c>
      <c r="C64" s="354">
        <f t="shared" si="0"/>
        <v>63672</v>
      </c>
      <c r="D64" s="317">
        <v>63672</v>
      </c>
      <c r="E64" s="320"/>
      <c r="F64" s="319">
        <f t="shared" si="58"/>
        <v>63672</v>
      </c>
      <c r="G64" s="317"/>
      <c r="H64" s="320"/>
      <c r="I64" s="319">
        <f t="shared" si="59"/>
        <v>0</v>
      </c>
      <c r="J64" s="317"/>
      <c r="K64" s="320"/>
      <c r="L64" s="319">
        <f t="shared" si="60"/>
        <v>0</v>
      </c>
      <c r="M64" s="317"/>
      <c r="N64" s="320"/>
      <c r="O64" s="319">
        <f t="shared" si="61"/>
        <v>0</v>
      </c>
      <c r="P64" s="322"/>
    </row>
    <row r="65" spans="1:16" ht="24" hidden="1" customHeight="1" x14ac:dyDescent="0.25">
      <c r="A65" s="315">
        <v>1149</v>
      </c>
      <c r="B65" s="353" t="s">
        <v>84</v>
      </c>
      <c r="C65" s="354">
        <f t="shared" si="0"/>
        <v>0</v>
      </c>
      <c r="D65" s="317"/>
      <c r="E65" s="320"/>
      <c r="F65" s="319">
        <f t="shared" si="58"/>
        <v>0</v>
      </c>
      <c r="G65" s="317"/>
      <c r="H65" s="320"/>
      <c r="I65" s="319">
        <f t="shared" si="59"/>
        <v>0</v>
      </c>
      <c r="J65" s="317"/>
      <c r="K65" s="320"/>
      <c r="L65" s="319">
        <f t="shared" si="60"/>
        <v>0</v>
      </c>
      <c r="M65" s="317"/>
      <c r="N65" s="320"/>
      <c r="O65" s="319">
        <f t="shared" si="61"/>
        <v>0</v>
      </c>
      <c r="P65" s="322"/>
    </row>
    <row r="66" spans="1:16" ht="36" hidden="1" customHeight="1" x14ac:dyDescent="0.25">
      <c r="A66" s="444">
        <v>1150</v>
      </c>
      <c r="B66" s="402" t="s">
        <v>85</v>
      </c>
      <c r="C66" s="407">
        <f t="shared" si="0"/>
        <v>0</v>
      </c>
      <c r="D66" s="408"/>
      <c r="E66" s="409"/>
      <c r="F66" s="405">
        <f t="shared" si="58"/>
        <v>0</v>
      </c>
      <c r="G66" s="408"/>
      <c r="H66" s="409"/>
      <c r="I66" s="405">
        <f t="shared" si="59"/>
        <v>0</v>
      </c>
      <c r="J66" s="408"/>
      <c r="K66" s="409"/>
      <c r="L66" s="405">
        <f t="shared" si="60"/>
        <v>0</v>
      </c>
      <c r="M66" s="408"/>
      <c r="N66" s="409"/>
      <c r="O66" s="405">
        <f t="shared" si="61"/>
        <v>0</v>
      </c>
      <c r="P66" s="393"/>
    </row>
    <row r="67" spans="1:16" ht="24" x14ac:dyDescent="0.25">
      <c r="A67" s="333">
        <v>1200</v>
      </c>
      <c r="B67" s="441" t="s">
        <v>86</v>
      </c>
      <c r="C67" s="334">
        <f t="shared" si="0"/>
        <v>549517</v>
      </c>
      <c r="D67" s="442">
        <f>SUM(D68:D69)</f>
        <v>548522</v>
      </c>
      <c r="E67" s="443">
        <f t="shared" ref="E67:F67" si="62">SUM(E68:E69)</f>
        <v>0</v>
      </c>
      <c r="F67" s="337">
        <f t="shared" si="62"/>
        <v>548522</v>
      </c>
      <c r="G67" s="442">
        <f>SUM(G68:G69)</f>
        <v>0</v>
      </c>
      <c r="H67" s="443">
        <f t="shared" ref="H67:I67" si="63">SUM(H68:H69)</f>
        <v>0</v>
      </c>
      <c r="I67" s="337">
        <f t="shared" si="63"/>
        <v>0</v>
      </c>
      <c r="J67" s="442">
        <f>SUM(J68:J69)</f>
        <v>995</v>
      </c>
      <c r="K67" s="443">
        <f t="shared" ref="K67:L67" si="64">SUM(K68:K69)</f>
        <v>0</v>
      </c>
      <c r="L67" s="337">
        <f t="shared" si="64"/>
        <v>995</v>
      </c>
      <c r="M67" s="442">
        <f>SUM(M68:M69)</f>
        <v>0</v>
      </c>
      <c r="N67" s="443">
        <f t="shared" ref="N67:O67" si="65">SUM(N68:N69)</f>
        <v>0</v>
      </c>
      <c r="O67" s="337">
        <f t="shared" si="65"/>
        <v>0</v>
      </c>
      <c r="P67" s="341"/>
    </row>
    <row r="68" spans="1:16" ht="43.5" customHeight="1" x14ac:dyDescent="0.25">
      <c r="A68" s="540">
        <v>1210</v>
      </c>
      <c r="B68" s="346" t="s">
        <v>87</v>
      </c>
      <c r="C68" s="347">
        <f t="shared" si="0"/>
        <v>389879</v>
      </c>
      <c r="D68" s="310">
        <v>388919</v>
      </c>
      <c r="E68" s="311">
        <v>-35</v>
      </c>
      <c r="F68" s="398">
        <f>D68+E68</f>
        <v>388884</v>
      </c>
      <c r="G68" s="310"/>
      <c r="H68" s="311"/>
      <c r="I68" s="398">
        <f>G68+H68</f>
        <v>0</v>
      </c>
      <c r="J68" s="310">
        <v>995</v>
      </c>
      <c r="K68" s="311"/>
      <c r="L68" s="398">
        <f>K68+J68</f>
        <v>995</v>
      </c>
      <c r="M68" s="310"/>
      <c r="N68" s="311"/>
      <c r="O68" s="398">
        <f>N68+M68</f>
        <v>0</v>
      </c>
      <c r="P68" s="313" t="s">
        <v>377</v>
      </c>
    </row>
    <row r="69" spans="1:16" ht="24" x14ac:dyDescent="0.25">
      <c r="A69" s="447">
        <v>1220</v>
      </c>
      <c r="B69" s="353" t="s">
        <v>88</v>
      </c>
      <c r="C69" s="354">
        <f t="shared" si="0"/>
        <v>159638</v>
      </c>
      <c r="D69" s="448">
        <f>SUM(D70:D74)</f>
        <v>159603</v>
      </c>
      <c r="E69" s="449">
        <f t="shared" ref="E69:F69" si="66">SUM(E70:E74)</f>
        <v>35</v>
      </c>
      <c r="F69" s="319">
        <f t="shared" si="66"/>
        <v>159638</v>
      </c>
      <c r="G69" s="448">
        <f>SUM(G70:G74)</f>
        <v>0</v>
      </c>
      <c r="H69" s="449">
        <f t="shared" ref="H69:I69" si="67">SUM(H70:H74)</f>
        <v>0</v>
      </c>
      <c r="I69" s="319">
        <f t="shared" si="67"/>
        <v>0</v>
      </c>
      <c r="J69" s="448">
        <f>SUM(J70:J74)</f>
        <v>0</v>
      </c>
      <c r="K69" s="449">
        <f t="shared" ref="K69:L69" si="68">SUM(K70:K74)</f>
        <v>0</v>
      </c>
      <c r="L69" s="319">
        <f t="shared" si="68"/>
        <v>0</v>
      </c>
      <c r="M69" s="448">
        <f>SUM(M70:M74)</f>
        <v>0</v>
      </c>
      <c r="N69" s="449">
        <f t="shared" ref="N69:O69" si="69">SUM(N70:N74)</f>
        <v>0</v>
      </c>
      <c r="O69" s="319">
        <f t="shared" si="69"/>
        <v>0</v>
      </c>
      <c r="P69" s="322"/>
    </row>
    <row r="70" spans="1:16" ht="48" customHeight="1" x14ac:dyDescent="0.25">
      <c r="A70" s="315">
        <v>1221</v>
      </c>
      <c r="B70" s="353" t="s">
        <v>89</v>
      </c>
      <c r="C70" s="354">
        <f t="shared" si="0"/>
        <v>70620</v>
      </c>
      <c r="D70" s="317">
        <v>70835</v>
      </c>
      <c r="E70" s="728">
        <v>-215</v>
      </c>
      <c r="F70" s="319">
        <f t="shared" ref="F70:F74" si="70">D70+E70</f>
        <v>70620</v>
      </c>
      <c r="G70" s="317"/>
      <c r="H70" s="320"/>
      <c r="I70" s="319">
        <f t="shared" ref="I70:I74" si="71">G70+H70</f>
        <v>0</v>
      </c>
      <c r="J70" s="317"/>
      <c r="K70" s="320"/>
      <c r="L70" s="319">
        <f t="shared" ref="L70:L74" si="72">K70+J70</f>
        <v>0</v>
      </c>
      <c r="M70" s="317"/>
      <c r="N70" s="320"/>
      <c r="O70" s="319">
        <f t="shared" ref="O70:O74" si="73">N70+M70</f>
        <v>0</v>
      </c>
      <c r="P70" s="322" t="s">
        <v>378</v>
      </c>
    </row>
    <row r="71" spans="1:16" ht="12" hidden="1" customHeight="1" x14ac:dyDescent="0.25">
      <c r="A71" s="315">
        <v>1223</v>
      </c>
      <c r="B71" s="353" t="s">
        <v>90</v>
      </c>
      <c r="C71" s="354">
        <f t="shared" si="0"/>
        <v>0</v>
      </c>
      <c r="D71" s="317"/>
      <c r="E71" s="320"/>
      <c r="F71" s="319">
        <f t="shared" si="70"/>
        <v>0</v>
      </c>
      <c r="G71" s="317"/>
      <c r="H71" s="320"/>
      <c r="I71" s="319">
        <f t="shared" si="71"/>
        <v>0</v>
      </c>
      <c r="J71" s="317"/>
      <c r="K71" s="320"/>
      <c r="L71" s="319">
        <f t="shared" si="72"/>
        <v>0</v>
      </c>
      <c r="M71" s="317"/>
      <c r="N71" s="320"/>
      <c r="O71" s="319">
        <f t="shared" si="73"/>
        <v>0</v>
      </c>
      <c r="P71" s="322"/>
    </row>
    <row r="72" spans="1:16" ht="16.5" customHeight="1" x14ac:dyDescent="0.25">
      <c r="A72" s="315">
        <v>1225</v>
      </c>
      <c r="B72" s="353" t="s">
        <v>91</v>
      </c>
      <c r="C72" s="354">
        <f t="shared" si="0"/>
        <v>63000</v>
      </c>
      <c r="D72" s="317">
        <v>63000</v>
      </c>
      <c r="E72" s="320"/>
      <c r="F72" s="319">
        <f t="shared" si="70"/>
        <v>63000</v>
      </c>
      <c r="G72" s="317"/>
      <c r="H72" s="320"/>
      <c r="I72" s="319">
        <f t="shared" si="71"/>
        <v>0</v>
      </c>
      <c r="J72" s="317"/>
      <c r="K72" s="320"/>
      <c r="L72" s="319">
        <f t="shared" si="72"/>
        <v>0</v>
      </c>
      <c r="M72" s="317"/>
      <c r="N72" s="320"/>
      <c r="O72" s="319">
        <f t="shared" si="73"/>
        <v>0</v>
      </c>
      <c r="P72" s="322"/>
    </row>
    <row r="73" spans="1:16" ht="36" customHeight="1" x14ac:dyDescent="0.25">
      <c r="A73" s="315">
        <v>1227</v>
      </c>
      <c r="B73" s="353" t="s">
        <v>92</v>
      </c>
      <c r="C73" s="354">
        <f t="shared" si="0"/>
        <v>25018</v>
      </c>
      <c r="D73" s="317">
        <v>25018</v>
      </c>
      <c r="E73" s="320"/>
      <c r="F73" s="319">
        <f t="shared" si="70"/>
        <v>25018</v>
      </c>
      <c r="G73" s="317"/>
      <c r="H73" s="320"/>
      <c r="I73" s="319">
        <f t="shared" si="71"/>
        <v>0</v>
      </c>
      <c r="J73" s="317"/>
      <c r="K73" s="320"/>
      <c r="L73" s="319">
        <f t="shared" si="72"/>
        <v>0</v>
      </c>
      <c r="M73" s="317"/>
      <c r="N73" s="320"/>
      <c r="O73" s="319">
        <f t="shared" si="73"/>
        <v>0</v>
      </c>
      <c r="P73" s="322"/>
    </row>
    <row r="74" spans="1:16" ht="48" customHeight="1" x14ac:dyDescent="0.25">
      <c r="A74" s="315">
        <v>1228</v>
      </c>
      <c r="B74" s="353" t="s">
        <v>93</v>
      </c>
      <c r="C74" s="354">
        <f t="shared" si="0"/>
        <v>1000</v>
      </c>
      <c r="D74" s="317">
        <v>750</v>
      </c>
      <c r="E74" s="320">
        <v>250</v>
      </c>
      <c r="F74" s="319">
        <f t="shared" si="70"/>
        <v>1000</v>
      </c>
      <c r="G74" s="317"/>
      <c r="H74" s="320"/>
      <c r="I74" s="319">
        <f t="shared" si="71"/>
        <v>0</v>
      </c>
      <c r="J74" s="317"/>
      <c r="K74" s="320"/>
      <c r="L74" s="319">
        <f t="shared" si="72"/>
        <v>0</v>
      </c>
      <c r="M74" s="317"/>
      <c r="N74" s="320"/>
      <c r="O74" s="319">
        <f t="shared" si="73"/>
        <v>0</v>
      </c>
      <c r="P74" s="322" t="s">
        <v>379</v>
      </c>
    </row>
    <row r="75" spans="1:16" x14ac:dyDescent="0.25">
      <c r="A75" s="436">
        <v>2000</v>
      </c>
      <c r="B75" s="436" t="s">
        <v>94</v>
      </c>
      <c r="C75" s="437">
        <f t="shared" si="0"/>
        <v>377720</v>
      </c>
      <c r="D75" s="438">
        <f>SUM(D76,D83,D130,D164,D165,D172)</f>
        <v>357052</v>
      </c>
      <c r="E75" s="439">
        <f t="shared" ref="E75:F75" si="74">SUM(E76,E83,E130,E164,E165,E172)</f>
        <v>0</v>
      </c>
      <c r="F75" s="440">
        <f t="shared" si="74"/>
        <v>357052</v>
      </c>
      <c r="G75" s="438">
        <f>SUM(G76,G83,G130,G164,G165,G172)</f>
        <v>0</v>
      </c>
      <c r="H75" s="439">
        <f t="shared" ref="H75:I75" si="75">SUM(H76,H83,H130,H164,H165,H172)</f>
        <v>0</v>
      </c>
      <c r="I75" s="440">
        <f t="shared" si="75"/>
        <v>0</v>
      </c>
      <c r="J75" s="438">
        <f>SUM(J76,J83,J130,J164,J165,J172)</f>
        <v>20668</v>
      </c>
      <c r="K75" s="439">
        <f t="shared" ref="K75:L75" si="76">SUM(K76,K83,K130,K164,K165,K172)</f>
        <v>0</v>
      </c>
      <c r="L75" s="440">
        <f t="shared" si="76"/>
        <v>20668</v>
      </c>
      <c r="M75" s="438">
        <f>SUM(M76,M83,M130,M164,M165,M172)</f>
        <v>0</v>
      </c>
      <c r="N75" s="439">
        <f t="shared" ref="N75:O75" si="77">SUM(N76,N83,N130,N164,N165,N172)</f>
        <v>0</v>
      </c>
      <c r="O75" s="440">
        <f t="shared" si="77"/>
        <v>0</v>
      </c>
      <c r="P75" s="163"/>
    </row>
    <row r="76" spans="1:16" ht="24" hidden="1" x14ac:dyDescent="0.25">
      <c r="A76" s="333">
        <v>2100</v>
      </c>
      <c r="B76" s="441" t="s">
        <v>95</v>
      </c>
      <c r="C76" s="334">
        <f t="shared" si="0"/>
        <v>0</v>
      </c>
      <c r="D76" s="442">
        <f>SUM(D77,D80)</f>
        <v>0</v>
      </c>
      <c r="E76" s="443">
        <f t="shared" ref="E76:F76" si="78">SUM(E77,E80)</f>
        <v>0</v>
      </c>
      <c r="F76" s="337">
        <f t="shared" si="78"/>
        <v>0</v>
      </c>
      <c r="G76" s="442">
        <f>SUM(G77,G80)</f>
        <v>0</v>
      </c>
      <c r="H76" s="443">
        <f t="shared" ref="H76:I76" si="79">SUM(H77,H80)</f>
        <v>0</v>
      </c>
      <c r="I76" s="337">
        <f t="shared" si="79"/>
        <v>0</v>
      </c>
      <c r="J76" s="442">
        <f>SUM(J77,J80)</f>
        <v>0</v>
      </c>
      <c r="K76" s="443">
        <f t="shared" ref="K76:L76" si="80">SUM(K77,K80)</f>
        <v>0</v>
      </c>
      <c r="L76" s="337">
        <f t="shared" si="80"/>
        <v>0</v>
      </c>
      <c r="M76" s="442">
        <f>SUM(M77,M80)</f>
        <v>0</v>
      </c>
      <c r="N76" s="443">
        <f t="shared" ref="N76:O76" si="81">SUM(N77,N80)</f>
        <v>0</v>
      </c>
      <c r="O76" s="337">
        <f t="shared" si="81"/>
        <v>0</v>
      </c>
      <c r="P76" s="341"/>
    </row>
    <row r="77" spans="1:16" ht="24" hidden="1" x14ac:dyDescent="0.25">
      <c r="A77" s="540">
        <v>2110</v>
      </c>
      <c r="B77" s="346" t="s">
        <v>96</v>
      </c>
      <c r="C77" s="347">
        <f t="shared" si="0"/>
        <v>0</v>
      </c>
      <c r="D77" s="451">
        <f>SUM(D78:D79)</f>
        <v>0</v>
      </c>
      <c r="E77" s="452">
        <f t="shared" ref="E77:F77" si="82">SUM(E78:E79)</f>
        <v>0</v>
      </c>
      <c r="F77" s="398">
        <f t="shared" si="82"/>
        <v>0</v>
      </c>
      <c r="G77" s="451">
        <f>SUM(G78:G79)</f>
        <v>0</v>
      </c>
      <c r="H77" s="452">
        <f t="shared" ref="H77:I77" si="83">SUM(H78:H79)</f>
        <v>0</v>
      </c>
      <c r="I77" s="398">
        <f t="shared" si="83"/>
        <v>0</v>
      </c>
      <c r="J77" s="451">
        <f>SUM(J78:J79)</f>
        <v>0</v>
      </c>
      <c r="K77" s="452">
        <f t="shared" ref="K77:L77" si="84">SUM(K78:K79)</f>
        <v>0</v>
      </c>
      <c r="L77" s="398">
        <f t="shared" si="84"/>
        <v>0</v>
      </c>
      <c r="M77" s="451">
        <f>SUM(M78:M79)</f>
        <v>0</v>
      </c>
      <c r="N77" s="452">
        <f t="shared" ref="N77:O77" si="85">SUM(N78:N79)</f>
        <v>0</v>
      </c>
      <c r="O77" s="398">
        <f t="shared" si="85"/>
        <v>0</v>
      </c>
      <c r="P77" s="313"/>
    </row>
    <row r="78" spans="1:16" ht="12" hidden="1" customHeight="1" x14ac:dyDescent="0.25">
      <c r="A78" s="315">
        <v>2111</v>
      </c>
      <c r="B78" s="353" t="s">
        <v>97</v>
      </c>
      <c r="C78" s="354">
        <f t="shared" si="0"/>
        <v>0</v>
      </c>
      <c r="D78" s="453"/>
      <c r="E78" s="454"/>
      <c r="F78" s="319">
        <f t="shared" ref="F78:F79" si="86">D78+E78</f>
        <v>0</v>
      </c>
      <c r="G78" s="317"/>
      <c r="H78" s="320"/>
      <c r="I78" s="319">
        <f t="shared" ref="I78:I79" si="87">G78+H78</f>
        <v>0</v>
      </c>
      <c r="J78" s="317"/>
      <c r="K78" s="320"/>
      <c r="L78" s="319">
        <f t="shared" ref="L78:L79" si="88">K78+J78</f>
        <v>0</v>
      </c>
      <c r="M78" s="317"/>
      <c r="N78" s="320"/>
      <c r="O78" s="319">
        <f t="shared" ref="O78:O79" si="89">N78+M78</f>
        <v>0</v>
      </c>
      <c r="P78" s="322"/>
    </row>
    <row r="79" spans="1:16" ht="24" hidden="1" customHeight="1" x14ac:dyDescent="0.25">
      <c r="A79" s="315">
        <v>2112</v>
      </c>
      <c r="B79" s="353" t="s">
        <v>98</v>
      </c>
      <c r="C79" s="354">
        <f t="shared" si="0"/>
        <v>0</v>
      </c>
      <c r="D79" s="453"/>
      <c r="E79" s="454"/>
      <c r="F79" s="319">
        <f t="shared" si="86"/>
        <v>0</v>
      </c>
      <c r="G79" s="317"/>
      <c r="H79" s="320"/>
      <c r="I79" s="319">
        <f t="shared" si="87"/>
        <v>0</v>
      </c>
      <c r="J79" s="317"/>
      <c r="K79" s="320"/>
      <c r="L79" s="319">
        <f t="shared" si="88"/>
        <v>0</v>
      </c>
      <c r="M79" s="317"/>
      <c r="N79" s="320"/>
      <c r="O79" s="319">
        <f t="shared" si="89"/>
        <v>0</v>
      </c>
      <c r="P79" s="322"/>
    </row>
    <row r="80" spans="1:16" ht="24" hidden="1" x14ac:dyDescent="0.25">
      <c r="A80" s="447">
        <v>2120</v>
      </c>
      <c r="B80" s="353" t="s">
        <v>99</v>
      </c>
      <c r="C80" s="354">
        <f t="shared" si="0"/>
        <v>0</v>
      </c>
      <c r="D80" s="448">
        <f>SUM(D81:D82)</f>
        <v>0</v>
      </c>
      <c r="E80" s="449">
        <f t="shared" ref="E80:F80" si="90">SUM(E81:E82)</f>
        <v>0</v>
      </c>
      <c r="F80" s="319">
        <f t="shared" si="90"/>
        <v>0</v>
      </c>
      <c r="G80" s="448">
        <f>SUM(G81:G82)</f>
        <v>0</v>
      </c>
      <c r="H80" s="449">
        <f t="shared" ref="H80:I80" si="91">SUM(H81:H82)</f>
        <v>0</v>
      </c>
      <c r="I80" s="319">
        <f t="shared" si="91"/>
        <v>0</v>
      </c>
      <c r="J80" s="448">
        <f>SUM(J81:J82)</f>
        <v>0</v>
      </c>
      <c r="K80" s="449">
        <f t="shared" ref="K80:L80" si="92">SUM(K81:K82)</f>
        <v>0</v>
      </c>
      <c r="L80" s="319">
        <f t="shared" si="92"/>
        <v>0</v>
      </c>
      <c r="M80" s="448">
        <f>SUM(M81:M82)</f>
        <v>0</v>
      </c>
      <c r="N80" s="449">
        <f t="shared" ref="N80:O80" si="93">SUM(N81:N82)</f>
        <v>0</v>
      </c>
      <c r="O80" s="319">
        <f t="shared" si="93"/>
        <v>0</v>
      </c>
      <c r="P80" s="322"/>
    </row>
    <row r="81" spans="1:16" ht="12" hidden="1" customHeight="1" x14ac:dyDescent="0.25">
      <c r="A81" s="315">
        <v>2121</v>
      </c>
      <c r="B81" s="353" t="s">
        <v>97</v>
      </c>
      <c r="C81" s="354">
        <f t="shared" si="0"/>
        <v>0</v>
      </c>
      <c r="D81" s="453"/>
      <c r="E81" s="454"/>
      <c r="F81" s="319">
        <f t="shared" ref="F81:F82" si="94">D81+E81</f>
        <v>0</v>
      </c>
      <c r="G81" s="317"/>
      <c r="H81" s="320"/>
      <c r="I81" s="319">
        <f t="shared" ref="I81:I82" si="95">G81+H81</f>
        <v>0</v>
      </c>
      <c r="J81" s="317"/>
      <c r="K81" s="320"/>
      <c r="L81" s="319">
        <f t="shared" ref="L81:L82" si="96">K81+J81</f>
        <v>0</v>
      </c>
      <c r="M81" s="317"/>
      <c r="N81" s="320"/>
      <c r="O81" s="319">
        <f t="shared" ref="O81:O82" si="97">N81+M81</f>
        <v>0</v>
      </c>
      <c r="P81" s="322"/>
    </row>
    <row r="82" spans="1:16" ht="24" hidden="1" customHeight="1" x14ac:dyDescent="0.25">
      <c r="A82" s="315">
        <v>2122</v>
      </c>
      <c r="B82" s="353" t="s">
        <v>98</v>
      </c>
      <c r="C82" s="354">
        <f t="shared" si="0"/>
        <v>0</v>
      </c>
      <c r="D82" s="453"/>
      <c r="E82" s="454"/>
      <c r="F82" s="319">
        <f t="shared" si="94"/>
        <v>0</v>
      </c>
      <c r="G82" s="317"/>
      <c r="H82" s="320"/>
      <c r="I82" s="319">
        <f t="shared" si="95"/>
        <v>0</v>
      </c>
      <c r="J82" s="317"/>
      <c r="K82" s="320"/>
      <c r="L82" s="319">
        <f t="shared" si="96"/>
        <v>0</v>
      </c>
      <c r="M82" s="317"/>
      <c r="N82" s="320"/>
      <c r="O82" s="319">
        <f t="shared" si="97"/>
        <v>0</v>
      </c>
      <c r="P82" s="322"/>
    </row>
    <row r="83" spans="1:16" x14ac:dyDescent="0.25">
      <c r="A83" s="333">
        <v>2200</v>
      </c>
      <c r="B83" s="441" t="s">
        <v>100</v>
      </c>
      <c r="C83" s="334">
        <f t="shared" si="0"/>
        <v>271374</v>
      </c>
      <c r="D83" s="442">
        <f>SUM(D84,D89,D95,D103,D112,D116,D122,D128)</f>
        <v>262369</v>
      </c>
      <c r="E83" s="443">
        <f t="shared" ref="E83:F83" si="98">SUM(E84,E89,E95,E103,E112,E116,E122,E128)</f>
        <v>0</v>
      </c>
      <c r="F83" s="337">
        <f t="shared" si="98"/>
        <v>262369</v>
      </c>
      <c r="G83" s="442">
        <f>SUM(G84,G89,G95,G103,G112,G116,G122,G128)</f>
        <v>0</v>
      </c>
      <c r="H83" s="443">
        <f t="shared" ref="H83:I83" si="99">SUM(H84,H89,H95,H103,H112,H116,H122,H128)</f>
        <v>0</v>
      </c>
      <c r="I83" s="337">
        <f t="shared" si="99"/>
        <v>0</v>
      </c>
      <c r="J83" s="442">
        <f>SUM(J84,J89,J95,J103,J112,J116,J122,J128)</f>
        <v>9005</v>
      </c>
      <c r="K83" s="443">
        <f t="shared" ref="K83:L83" si="100">SUM(K84,K89,K95,K103,K112,K116,K122,K128)</f>
        <v>0</v>
      </c>
      <c r="L83" s="337">
        <f t="shared" si="100"/>
        <v>9005</v>
      </c>
      <c r="M83" s="442">
        <f>SUM(M84,M89,M95,M103,M112,M116,M122,M128)</f>
        <v>0</v>
      </c>
      <c r="N83" s="443">
        <f t="shared" ref="N83:O83" si="101">SUM(N84,N89,N95,N103,N112,N116,N122,N128)</f>
        <v>0</v>
      </c>
      <c r="O83" s="337">
        <f t="shared" si="101"/>
        <v>0</v>
      </c>
      <c r="P83" s="341"/>
    </row>
    <row r="84" spans="1:16" x14ac:dyDescent="0.25">
      <c r="A84" s="444">
        <v>2210</v>
      </c>
      <c r="B84" s="402" t="s">
        <v>101</v>
      </c>
      <c r="C84" s="407">
        <f t="shared" ref="C84:C147" si="102">F84+I84+L84+O84</f>
        <v>61728</v>
      </c>
      <c r="D84" s="445">
        <f>SUM(D85:D88)</f>
        <v>61658</v>
      </c>
      <c r="E84" s="446">
        <f t="shared" ref="E84:F84" si="103">SUM(E85:E88)</f>
        <v>0</v>
      </c>
      <c r="F84" s="405">
        <f t="shared" si="103"/>
        <v>61658</v>
      </c>
      <c r="G84" s="445">
        <f>SUM(G85:G88)</f>
        <v>0</v>
      </c>
      <c r="H84" s="446">
        <f t="shared" ref="H84:I84" si="104">SUM(H85:H88)</f>
        <v>0</v>
      </c>
      <c r="I84" s="405">
        <f t="shared" si="104"/>
        <v>0</v>
      </c>
      <c r="J84" s="445">
        <f>SUM(J85:J88)</f>
        <v>70</v>
      </c>
      <c r="K84" s="446">
        <f t="shared" ref="K84:L84" si="105">SUM(K85:K88)</f>
        <v>0</v>
      </c>
      <c r="L84" s="405">
        <f t="shared" si="105"/>
        <v>70</v>
      </c>
      <c r="M84" s="445">
        <f>SUM(M85:M88)</f>
        <v>0</v>
      </c>
      <c r="N84" s="446">
        <f t="shared" ref="N84:O84" si="106">SUM(N85:N88)</f>
        <v>0</v>
      </c>
      <c r="O84" s="405">
        <f t="shared" si="106"/>
        <v>0</v>
      </c>
      <c r="P84" s="393"/>
    </row>
    <row r="85" spans="1:16" ht="24" hidden="1" customHeight="1" x14ac:dyDescent="0.25">
      <c r="A85" s="308">
        <v>2211</v>
      </c>
      <c r="B85" s="346" t="s">
        <v>102</v>
      </c>
      <c r="C85" s="347">
        <f t="shared" si="102"/>
        <v>0</v>
      </c>
      <c r="D85" s="455"/>
      <c r="E85" s="456"/>
      <c r="F85" s="398">
        <f t="shared" ref="F85:F88" si="107">D85+E85</f>
        <v>0</v>
      </c>
      <c r="G85" s="310"/>
      <c r="H85" s="311"/>
      <c r="I85" s="398">
        <f t="shared" ref="I85:I88" si="108">G85+H85</f>
        <v>0</v>
      </c>
      <c r="J85" s="310"/>
      <c r="K85" s="311"/>
      <c r="L85" s="398">
        <f t="shared" ref="L85:L88" si="109">K85+J85</f>
        <v>0</v>
      </c>
      <c r="M85" s="310"/>
      <c r="N85" s="311"/>
      <c r="O85" s="398">
        <f t="shared" ref="O85:O88" si="110">N85+M85</f>
        <v>0</v>
      </c>
      <c r="P85" s="313"/>
    </row>
    <row r="86" spans="1:16" ht="36" customHeight="1" x14ac:dyDescent="0.25">
      <c r="A86" s="315">
        <v>2212</v>
      </c>
      <c r="B86" s="353" t="s">
        <v>103</v>
      </c>
      <c r="C86" s="354">
        <f t="shared" si="102"/>
        <v>4484</v>
      </c>
      <c r="D86" s="453">
        <v>4464</v>
      </c>
      <c r="E86" s="454"/>
      <c r="F86" s="319">
        <f t="shared" si="107"/>
        <v>4464</v>
      </c>
      <c r="G86" s="317"/>
      <c r="H86" s="320"/>
      <c r="I86" s="319">
        <f t="shared" si="108"/>
        <v>0</v>
      </c>
      <c r="J86" s="317">
        <v>20</v>
      </c>
      <c r="K86" s="320"/>
      <c r="L86" s="319">
        <f t="shared" si="109"/>
        <v>20</v>
      </c>
      <c r="M86" s="317"/>
      <c r="N86" s="320"/>
      <c r="O86" s="319">
        <f t="shared" si="110"/>
        <v>0</v>
      </c>
      <c r="P86" s="322"/>
    </row>
    <row r="87" spans="1:16" ht="24" customHeight="1" x14ac:dyDescent="0.25">
      <c r="A87" s="315">
        <v>2214</v>
      </c>
      <c r="B87" s="353" t="s">
        <v>104</v>
      </c>
      <c r="C87" s="354">
        <f t="shared" si="102"/>
        <v>1627</v>
      </c>
      <c r="D87" s="453">
        <v>1577</v>
      </c>
      <c r="E87" s="454"/>
      <c r="F87" s="319">
        <f t="shared" si="107"/>
        <v>1577</v>
      </c>
      <c r="G87" s="317"/>
      <c r="H87" s="320"/>
      <c r="I87" s="319">
        <f t="shared" si="108"/>
        <v>0</v>
      </c>
      <c r="J87" s="317">
        <v>50</v>
      </c>
      <c r="K87" s="320"/>
      <c r="L87" s="319">
        <f t="shared" si="109"/>
        <v>50</v>
      </c>
      <c r="M87" s="317"/>
      <c r="N87" s="320"/>
      <c r="O87" s="319">
        <f t="shared" si="110"/>
        <v>0</v>
      </c>
      <c r="P87" s="322"/>
    </row>
    <row r="88" spans="1:16" ht="12" customHeight="1" x14ac:dyDescent="0.25">
      <c r="A88" s="315">
        <v>2219</v>
      </c>
      <c r="B88" s="353" t="s">
        <v>105</v>
      </c>
      <c r="C88" s="354">
        <f t="shared" si="102"/>
        <v>55617</v>
      </c>
      <c r="D88" s="453">
        <v>55617</v>
      </c>
      <c r="E88" s="454"/>
      <c r="F88" s="319">
        <f t="shared" si="107"/>
        <v>55617</v>
      </c>
      <c r="G88" s="317"/>
      <c r="H88" s="320"/>
      <c r="I88" s="319">
        <f t="shared" si="108"/>
        <v>0</v>
      </c>
      <c r="J88" s="317"/>
      <c r="K88" s="320"/>
      <c r="L88" s="319">
        <f t="shared" si="109"/>
        <v>0</v>
      </c>
      <c r="M88" s="317"/>
      <c r="N88" s="320"/>
      <c r="O88" s="319">
        <f t="shared" si="110"/>
        <v>0</v>
      </c>
      <c r="P88" s="322"/>
    </row>
    <row r="89" spans="1:16" ht="24" x14ac:dyDescent="0.25">
      <c r="A89" s="447">
        <v>2220</v>
      </c>
      <c r="B89" s="353" t="s">
        <v>106</v>
      </c>
      <c r="C89" s="354">
        <f t="shared" si="102"/>
        <v>51697</v>
      </c>
      <c r="D89" s="448">
        <f>SUM(D90:D94)</f>
        <v>43083</v>
      </c>
      <c r="E89" s="449">
        <f t="shared" ref="E89:F89" si="111">SUM(E90:E94)</f>
        <v>0</v>
      </c>
      <c r="F89" s="319">
        <f t="shared" si="111"/>
        <v>43083</v>
      </c>
      <c r="G89" s="448">
        <f>SUM(G90:G94)</f>
        <v>0</v>
      </c>
      <c r="H89" s="449">
        <f t="shared" ref="H89:I89" si="112">SUM(H90:H94)</f>
        <v>0</v>
      </c>
      <c r="I89" s="319">
        <f t="shared" si="112"/>
        <v>0</v>
      </c>
      <c r="J89" s="448">
        <f>SUM(J90:J94)</f>
        <v>8614</v>
      </c>
      <c r="K89" s="449">
        <f t="shared" ref="K89:L89" si="113">SUM(K90:K94)</f>
        <v>0</v>
      </c>
      <c r="L89" s="319">
        <f t="shared" si="113"/>
        <v>8614</v>
      </c>
      <c r="M89" s="448">
        <f>SUM(M90:M94)</f>
        <v>0</v>
      </c>
      <c r="N89" s="449">
        <f t="shared" ref="N89:O89" si="114">SUM(N90:N94)</f>
        <v>0</v>
      </c>
      <c r="O89" s="319">
        <f t="shared" si="114"/>
        <v>0</v>
      </c>
      <c r="P89" s="322"/>
    </row>
    <row r="90" spans="1:16" ht="24" customHeight="1" x14ac:dyDescent="0.25">
      <c r="A90" s="315">
        <v>2221</v>
      </c>
      <c r="B90" s="353" t="s">
        <v>107</v>
      </c>
      <c r="C90" s="354">
        <f t="shared" si="102"/>
        <v>16480</v>
      </c>
      <c r="D90" s="453">
        <v>16480</v>
      </c>
      <c r="E90" s="454"/>
      <c r="F90" s="319">
        <f t="shared" ref="F90:F94" si="115">D90+E90</f>
        <v>16480</v>
      </c>
      <c r="G90" s="317"/>
      <c r="H90" s="320"/>
      <c r="I90" s="319">
        <f t="shared" ref="I90:I94" si="116">G90+H90</f>
        <v>0</v>
      </c>
      <c r="J90" s="317"/>
      <c r="K90" s="320"/>
      <c r="L90" s="319">
        <f t="shared" ref="L90:L94" si="117">K90+J90</f>
        <v>0</v>
      </c>
      <c r="M90" s="317"/>
      <c r="N90" s="320"/>
      <c r="O90" s="319">
        <f t="shared" ref="O90:O94" si="118">N90+M90</f>
        <v>0</v>
      </c>
      <c r="P90" s="322"/>
    </row>
    <row r="91" spans="1:16" ht="51" customHeight="1" x14ac:dyDescent="0.25">
      <c r="A91" s="315">
        <v>2222</v>
      </c>
      <c r="B91" s="353" t="s">
        <v>108</v>
      </c>
      <c r="C91" s="354">
        <f t="shared" si="102"/>
        <v>5066</v>
      </c>
      <c r="D91" s="453">
        <v>2015</v>
      </c>
      <c r="E91" s="454"/>
      <c r="F91" s="319">
        <f t="shared" si="115"/>
        <v>2015</v>
      </c>
      <c r="G91" s="317"/>
      <c r="H91" s="320"/>
      <c r="I91" s="319">
        <f t="shared" si="116"/>
        <v>0</v>
      </c>
      <c r="J91" s="317">
        <v>3051</v>
      </c>
      <c r="K91" s="320"/>
      <c r="L91" s="319">
        <f t="shared" si="117"/>
        <v>3051</v>
      </c>
      <c r="M91" s="317"/>
      <c r="N91" s="320"/>
      <c r="O91" s="319">
        <f t="shared" si="118"/>
        <v>0</v>
      </c>
      <c r="P91" s="322"/>
    </row>
    <row r="92" spans="1:16" ht="12" customHeight="1" x14ac:dyDescent="0.25">
      <c r="A92" s="315">
        <v>2223</v>
      </c>
      <c r="B92" s="353" t="s">
        <v>109</v>
      </c>
      <c r="C92" s="354">
        <f t="shared" si="102"/>
        <v>29274</v>
      </c>
      <c r="D92" s="453">
        <v>23911</v>
      </c>
      <c r="E92" s="454"/>
      <c r="F92" s="319">
        <f t="shared" si="115"/>
        <v>23911</v>
      </c>
      <c r="G92" s="317"/>
      <c r="H92" s="320"/>
      <c r="I92" s="319">
        <f t="shared" si="116"/>
        <v>0</v>
      </c>
      <c r="J92" s="317">
        <v>5363</v>
      </c>
      <c r="K92" s="320"/>
      <c r="L92" s="319">
        <f t="shared" si="117"/>
        <v>5363</v>
      </c>
      <c r="M92" s="317"/>
      <c r="N92" s="320"/>
      <c r="O92" s="319">
        <f t="shared" si="118"/>
        <v>0</v>
      </c>
      <c r="P92" s="322"/>
    </row>
    <row r="93" spans="1:16" ht="48" customHeight="1" x14ac:dyDescent="0.25">
      <c r="A93" s="315">
        <v>2224</v>
      </c>
      <c r="B93" s="353" t="s">
        <v>110</v>
      </c>
      <c r="C93" s="354">
        <f t="shared" si="102"/>
        <v>877</v>
      </c>
      <c r="D93" s="453">
        <v>677</v>
      </c>
      <c r="E93" s="454"/>
      <c r="F93" s="319">
        <f t="shared" si="115"/>
        <v>677</v>
      </c>
      <c r="G93" s="317"/>
      <c r="H93" s="320"/>
      <c r="I93" s="319">
        <f t="shared" si="116"/>
        <v>0</v>
      </c>
      <c r="J93" s="317">
        <v>200</v>
      </c>
      <c r="K93" s="320"/>
      <c r="L93" s="319">
        <f t="shared" si="117"/>
        <v>200</v>
      </c>
      <c r="M93" s="317"/>
      <c r="N93" s="320"/>
      <c r="O93" s="319">
        <f t="shared" si="118"/>
        <v>0</v>
      </c>
      <c r="P93" s="322"/>
    </row>
    <row r="94" spans="1:16" ht="24" hidden="1" customHeight="1" x14ac:dyDescent="0.25">
      <c r="A94" s="315">
        <v>2229</v>
      </c>
      <c r="B94" s="353" t="s">
        <v>111</v>
      </c>
      <c r="C94" s="354">
        <f t="shared" si="102"/>
        <v>0</v>
      </c>
      <c r="D94" s="453"/>
      <c r="E94" s="454"/>
      <c r="F94" s="319">
        <f t="shared" si="115"/>
        <v>0</v>
      </c>
      <c r="G94" s="317"/>
      <c r="H94" s="320"/>
      <c r="I94" s="319">
        <f t="shared" si="116"/>
        <v>0</v>
      </c>
      <c r="J94" s="317"/>
      <c r="K94" s="320"/>
      <c r="L94" s="319">
        <f t="shared" si="117"/>
        <v>0</v>
      </c>
      <c r="M94" s="317"/>
      <c r="N94" s="320"/>
      <c r="O94" s="319">
        <f t="shared" si="118"/>
        <v>0</v>
      </c>
      <c r="P94" s="322"/>
    </row>
    <row r="95" spans="1:16" ht="36" x14ac:dyDescent="0.25">
      <c r="A95" s="447">
        <v>2230</v>
      </c>
      <c r="B95" s="353" t="s">
        <v>112</v>
      </c>
      <c r="C95" s="354">
        <f t="shared" si="102"/>
        <v>2315</v>
      </c>
      <c r="D95" s="448">
        <f>SUM(D96:D102)</f>
        <v>2315</v>
      </c>
      <c r="E95" s="449">
        <f t="shared" ref="E95:F95" si="119">SUM(E96:E102)</f>
        <v>0</v>
      </c>
      <c r="F95" s="319">
        <f t="shared" si="119"/>
        <v>2315</v>
      </c>
      <c r="G95" s="448">
        <f>SUM(G96:G102)</f>
        <v>0</v>
      </c>
      <c r="H95" s="449">
        <f t="shared" ref="H95:I95" si="120">SUM(H96:H102)</f>
        <v>0</v>
      </c>
      <c r="I95" s="319">
        <f t="shared" si="120"/>
        <v>0</v>
      </c>
      <c r="J95" s="448">
        <f>SUM(J96:J102)</f>
        <v>0</v>
      </c>
      <c r="K95" s="449">
        <f t="shared" ref="K95:L95" si="121">SUM(K96:K102)</f>
        <v>0</v>
      </c>
      <c r="L95" s="319">
        <f t="shared" si="121"/>
        <v>0</v>
      </c>
      <c r="M95" s="448">
        <f>SUM(M96:M102)</f>
        <v>0</v>
      </c>
      <c r="N95" s="449">
        <f t="shared" ref="N95:O95" si="122">SUM(N96:N102)</f>
        <v>0</v>
      </c>
      <c r="O95" s="319">
        <f t="shared" si="122"/>
        <v>0</v>
      </c>
      <c r="P95" s="322"/>
    </row>
    <row r="96" spans="1:16" ht="24" hidden="1" customHeight="1" x14ac:dyDescent="0.25">
      <c r="A96" s="315">
        <v>2231</v>
      </c>
      <c r="B96" s="353" t="s">
        <v>113</v>
      </c>
      <c r="C96" s="354">
        <f t="shared" si="102"/>
        <v>0</v>
      </c>
      <c r="D96" s="453"/>
      <c r="E96" s="454"/>
      <c r="F96" s="319">
        <f t="shared" ref="F96:F102" si="123">D96+E96</f>
        <v>0</v>
      </c>
      <c r="G96" s="317"/>
      <c r="H96" s="320"/>
      <c r="I96" s="319">
        <f t="shared" ref="I96:I102" si="124">G96+H96</f>
        <v>0</v>
      </c>
      <c r="J96" s="317"/>
      <c r="K96" s="320"/>
      <c r="L96" s="319">
        <f t="shared" ref="L96:L102" si="125">K96+J96</f>
        <v>0</v>
      </c>
      <c r="M96" s="317"/>
      <c r="N96" s="320"/>
      <c r="O96" s="319">
        <f t="shared" ref="O96:O102" si="126">N96+M96</f>
        <v>0</v>
      </c>
      <c r="P96" s="322"/>
    </row>
    <row r="97" spans="1:16" ht="24.75" hidden="1" customHeight="1" x14ac:dyDescent="0.25">
      <c r="A97" s="315">
        <v>2232</v>
      </c>
      <c r="B97" s="353" t="s">
        <v>114</v>
      </c>
      <c r="C97" s="354">
        <f t="shared" si="102"/>
        <v>0</v>
      </c>
      <c r="D97" s="453"/>
      <c r="E97" s="454"/>
      <c r="F97" s="319">
        <f t="shared" si="123"/>
        <v>0</v>
      </c>
      <c r="G97" s="317"/>
      <c r="H97" s="320"/>
      <c r="I97" s="319">
        <f t="shared" si="124"/>
        <v>0</v>
      </c>
      <c r="J97" s="317"/>
      <c r="K97" s="320"/>
      <c r="L97" s="319">
        <f t="shared" si="125"/>
        <v>0</v>
      </c>
      <c r="M97" s="317"/>
      <c r="N97" s="320"/>
      <c r="O97" s="319">
        <f t="shared" si="126"/>
        <v>0</v>
      </c>
      <c r="P97" s="322"/>
    </row>
    <row r="98" spans="1:16" ht="24" customHeight="1" x14ac:dyDescent="0.25">
      <c r="A98" s="308">
        <v>2233</v>
      </c>
      <c r="B98" s="346" t="s">
        <v>115</v>
      </c>
      <c r="C98" s="347">
        <f t="shared" si="102"/>
        <v>320</v>
      </c>
      <c r="D98" s="455">
        <v>320</v>
      </c>
      <c r="E98" s="456"/>
      <c r="F98" s="398">
        <f t="shared" si="123"/>
        <v>320</v>
      </c>
      <c r="G98" s="310"/>
      <c r="H98" s="311"/>
      <c r="I98" s="398">
        <f t="shared" si="124"/>
        <v>0</v>
      </c>
      <c r="J98" s="310"/>
      <c r="K98" s="311"/>
      <c r="L98" s="398">
        <f t="shared" si="125"/>
        <v>0</v>
      </c>
      <c r="M98" s="310"/>
      <c r="N98" s="311"/>
      <c r="O98" s="398">
        <f t="shared" si="126"/>
        <v>0</v>
      </c>
      <c r="P98" s="313"/>
    </row>
    <row r="99" spans="1:16" ht="36" hidden="1" customHeight="1" x14ac:dyDescent="0.25">
      <c r="A99" s="315">
        <v>2234</v>
      </c>
      <c r="B99" s="353" t="s">
        <v>116</v>
      </c>
      <c r="C99" s="354">
        <f t="shared" si="102"/>
        <v>0</v>
      </c>
      <c r="D99" s="453"/>
      <c r="E99" s="454"/>
      <c r="F99" s="319">
        <f t="shared" si="123"/>
        <v>0</v>
      </c>
      <c r="G99" s="317"/>
      <c r="H99" s="320"/>
      <c r="I99" s="319">
        <f t="shared" si="124"/>
        <v>0</v>
      </c>
      <c r="J99" s="317"/>
      <c r="K99" s="320"/>
      <c r="L99" s="319">
        <f t="shared" si="125"/>
        <v>0</v>
      </c>
      <c r="M99" s="317"/>
      <c r="N99" s="320"/>
      <c r="O99" s="319">
        <f t="shared" si="126"/>
        <v>0</v>
      </c>
      <c r="P99" s="322"/>
    </row>
    <row r="100" spans="1:16" ht="24" hidden="1" customHeight="1" x14ac:dyDescent="0.25">
      <c r="A100" s="315">
        <v>2235</v>
      </c>
      <c r="B100" s="353" t="s">
        <v>117</v>
      </c>
      <c r="C100" s="354">
        <f t="shared" si="102"/>
        <v>0</v>
      </c>
      <c r="D100" s="453"/>
      <c r="E100" s="454"/>
      <c r="F100" s="319">
        <f t="shared" si="123"/>
        <v>0</v>
      </c>
      <c r="G100" s="317"/>
      <c r="H100" s="320"/>
      <c r="I100" s="319">
        <f t="shared" si="124"/>
        <v>0</v>
      </c>
      <c r="J100" s="317"/>
      <c r="K100" s="320"/>
      <c r="L100" s="319">
        <f t="shared" si="125"/>
        <v>0</v>
      </c>
      <c r="M100" s="317"/>
      <c r="N100" s="320"/>
      <c r="O100" s="319">
        <f t="shared" si="126"/>
        <v>0</v>
      </c>
      <c r="P100" s="322"/>
    </row>
    <row r="101" spans="1:16" ht="12" hidden="1" customHeight="1" x14ac:dyDescent="0.25">
      <c r="A101" s="315">
        <v>2236</v>
      </c>
      <c r="B101" s="353" t="s">
        <v>118</v>
      </c>
      <c r="C101" s="354">
        <f t="shared" si="102"/>
        <v>0</v>
      </c>
      <c r="D101" s="453"/>
      <c r="E101" s="454"/>
      <c r="F101" s="319">
        <f t="shared" si="123"/>
        <v>0</v>
      </c>
      <c r="G101" s="317"/>
      <c r="H101" s="320"/>
      <c r="I101" s="319">
        <f t="shared" si="124"/>
        <v>0</v>
      </c>
      <c r="J101" s="317"/>
      <c r="K101" s="320"/>
      <c r="L101" s="319">
        <f t="shared" si="125"/>
        <v>0</v>
      </c>
      <c r="M101" s="317"/>
      <c r="N101" s="320"/>
      <c r="O101" s="319">
        <f t="shared" si="126"/>
        <v>0</v>
      </c>
      <c r="P101" s="322"/>
    </row>
    <row r="102" spans="1:16" ht="24" customHeight="1" x14ac:dyDescent="0.25">
      <c r="A102" s="315">
        <v>2239</v>
      </c>
      <c r="B102" s="353" t="s">
        <v>119</v>
      </c>
      <c r="C102" s="354">
        <f t="shared" si="102"/>
        <v>1995</v>
      </c>
      <c r="D102" s="453">
        <v>1995</v>
      </c>
      <c r="E102" s="454"/>
      <c r="F102" s="319">
        <f t="shared" si="123"/>
        <v>1995</v>
      </c>
      <c r="G102" s="317"/>
      <c r="H102" s="320"/>
      <c r="I102" s="319">
        <f t="shared" si="124"/>
        <v>0</v>
      </c>
      <c r="J102" s="317"/>
      <c r="K102" s="320"/>
      <c r="L102" s="319">
        <f t="shared" si="125"/>
        <v>0</v>
      </c>
      <c r="M102" s="317"/>
      <c r="N102" s="320"/>
      <c r="O102" s="319">
        <f t="shared" si="126"/>
        <v>0</v>
      </c>
      <c r="P102" s="322"/>
    </row>
    <row r="103" spans="1:16" ht="36" x14ac:dyDescent="0.25">
      <c r="A103" s="447">
        <v>2240</v>
      </c>
      <c r="B103" s="353" t="s">
        <v>121</v>
      </c>
      <c r="C103" s="354">
        <f t="shared" si="102"/>
        <v>43747</v>
      </c>
      <c r="D103" s="448">
        <f>SUM(D104:D111)</f>
        <v>43604</v>
      </c>
      <c r="E103" s="449">
        <f t="shared" ref="E103:F103" si="127">SUM(E104:E111)</f>
        <v>0</v>
      </c>
      <c r="F103" s="319">
        <f t="shared" si="127"/>
        <v>43604</v>
      </c>
      <c r="G103" s="448">
        <f>SUM(G104:G111)</f>
        <v>0</v>
      </c>
      <c r="H103" s="449">
        <f t="shared" ref="H103:I103" si="128">SUM(H104:H111)</f>
        <v>0</v>
      </c>
      <c r="I103" s="319">
        <f t="shared" si="128"/>
        <v>0</v>
      </c>
      <c r="J103" s="448">
        <f>SUM(J104:J111)</f>
        <v>143</v>
      </c>
      <c r="K103" s="449">
        <f t="shared" ref="K103:L103" si="129">SUM(K104:K111)</f>
        <v>0</v>
      </c>
      <c r="L103" s="319">
        <f t="shared" si="129"/>
        <v>143</v>
      </c>
      <c r="M103" s="448">
        <f>SUM(M104:M111)</f>
        <v>0</v>
      </c>
      <c r="N103" s="449">
        <f t="shared" ref="N103:O103" si="130">SUM(N104:N111)</f>
        <v>0</v>
      </c>
      <c r="O103" s="319">
        <f t="shared" si="130"/>
        <v>0</v>
      </c>
      <c r="P103" s="322"/>
    </row>
    <row r="104" spans="1:16" ht="12" hidden="1" customHeight="1" x14ac:dyDescent="0.25">
      <c r="A104" s="315">
        <v>2241</v>
      </c>
      <c r="B104" s="353" t="s">
        <v>122</v>
      </c>
      <c r="C104" s="354">
        <f t="shared" si="102"/>
        <v>0</v>
      </c>
      <c r="D104" s="453"/>
      <c r="E104" s="454"/>
      <c r="F104" s="319">
        <f t="shared" ref="F104:F111" si="131">D104+E104</f>
        <v>0</v>
      </c>
      <c r="G104" s="317"/>
      <c r="H104" s="320"/>
      <c r="I104" s="319">
        <f t="shared" ref="I104:I111" si="132">G104+H104</f>
        <v>0</v>
      </c>
      <c r="J104" s="317"/>
      <c r="K104" s="320"/>
      <c r="L104" s="319">
        <f t="shared" ref="L104:L111" si="133">K104+J104</f>
        <v>0</v>
      </c>
      <c r="M104" s="317"/>
      <c r="N104" s="320"/>
      <c r="O104" s="319">
        <f t="shared" ref="O104:O111" si="134">N104+M104</f>
        <v>0</v>
      </c>
      <c r="P104" s="322"/>
    </row>
    <row r="105" spans="1:16" ht="24" customHeight="1" x14ac:dyDescent="0.25">
      <c r="A105" s="315">
        <v>2242</v>
      </c>
      <c r="B105" s="353" t="s">
        <v>124</v>
      </c>
      <c r="C105" s="354">
        <f t="shared" si="102"/>
        <v>28895</v>
      </c>
      <c r="D105" s="453">
        <v>28895</v>
      </c>
      <c r="E105" s="454"/>
      <c r="F105" s="319">
        <f t="shared" si="131"/>
        <v>28895</v>
      </c>
      <c r="G105" s="317"/>
      <c r="H105" s="320"/>
      <c r="I105" s="319">
        <f t="shared" si="132"/>
        <v>0</v>
      </c>
      <c r="J105" s="317"/>
      <c r="K105" s="320"/>
      <c r="L105" s="319">
        <f t="shared" si="133"/>
        <v>0</v>
      </c>
      <c r="M105" s="317"/>
      <c r="N105" s="320"/>
      <c r="O105" s="319">
        <f t="shared" si="134"/>
        <v>0</v>
      </c>
      <c r="P105" s="322"/>
    </row>
    <row r="106" spans="1:16" ht="24" customHeight="1" x14ac:dyDescent="0.25">
      <c r="A106" s="315">
        <v>2243</v>
      </c>
      <c r="B106" s="353" t="s">
        <v>125</v>
      </c>
      <c r="C106" s="354">
        <f t="shared" si="102"/>
        <v>3687</v>
      </c>
      <c r="D106" s="453">
        <v>3687</v>
      </c>
      <c r="E106" s="454"/>
      <c r="F106" s="319">
        <f t="shared" si="131"/>
        <v>3687</v>
      </c>
      <c r="G106" s="317"/>
      <c r="H106" s="320"/>
      <c r="I106" s="319">
        <f t="shared" si="132"/>
        <v>0</v>
      </c>
      <c r="J106" s="317"/>
      <c r="K106" s="320"/>
      <c r="L106" s="319">
        <f t="shared" si="133"/>
        <v>0</v>
      </c>
      <c r="M106" s="317"/>
      <c r="N106" s="320"/>
      <c r="O106" s="319">
        <f t="shared" si="134"/>
        <v>0</v>
      </c>
      <c r="P106" s="322"/>
    </row>
    <row r="107" spans="1:16" ht="12" customHeight="1" x14ac:dyDescent="0.25">
      <c r="A107" s="315">
        <v>2244</v>
      </c>
      <c r="B107" s="353" t="s">
        <v>126</v>
      </c>
      <c r="C107" s="354">
        <f t="shared" si="102"/>
        <v>10759</v>
      </c>
      <c r="D107" s="453">
        <v>10616</v>
      </c>
      <c r="E107" s="454"/>
      <c r="F107" s="319">
        <f t="shared" si="131"/>
        <v>10616</v>
      </c>
      <c r="G107" s="317"/>
      <c r="H107" s="320"/>
      <c r="I107" s="319">
        <f t="shared" si="132"/>
        <v>0</v>
      </c>
      <c r="J107" s="317">
        <v>143</v>
      </c>
      <c r="K107" s="320"/>
      <c r="L107" s="319">
        <f t="shared" si="133"/>
        <v>143</v>
      </c>
      <c r="M107" s="317"/>
      <c r="N107" s="320"/>
      <c r="O107" s="319">
        <f t="shared" si="134"/>
        <v>0</v>
      </c>
      <c r="P107" s="322"/>
    </row>
    <row r="108" spans="1:16" ht="24" hidden="1" customHeight="1" x14ac:dyDescent="0.25">
      <c r="A108" s="315">
        <v>2246</v>
      </c>
      <c r="B108" s="353" t="s">
        <v>127</v>
      </c>
      <c r="C108" s="354">
        <f t="shared" si="102"/>
        <v>0</v>
      </c>
      <c r="D108" s="453"/>
      <c r="E108" s="454"/>
      <c r="F108" s="319">
        <f t="shared" si="131"/>
        <v>0</v>
      </c>
      <c r="G108" s="317"/>
      <c r="H108" s="320"/>
      <c r="I108" s="319">
        <f t="shared" si="132"/>
        <v>0</v>
      </c>
      <c r="J108" s="317"/>
      <c r="K108" s="320"/>
      <c r="L108" s="319">
        <f t="shared" si="133"/>
        <v>0</v>
      </c>
      <c r="M108" s="317"/>
      <c r="N108" s="320"/>
      <c r="O108" s="319">
        <f t="shared" si="134"/>
        <v>0</v>
      </c>
      <c r="P108" s="322"/>
    </row>
    <row r="109" spans="1:16" ht="12" customHeight="1" x14ac:dyDescent="0.25">
      <c r="A109" s="315">
        <v>2247</v>
      </c>
      <c r="B109" s="353" t="s">
        <v>128</v>
      </c>
      <c r="C109" s="354">
        <f t="shared" si="102"/>
        <v>336</v>
      </c>
      <c r="D109" s="453">
        <v>336</v>
      </c>
      <c r="E109" s="454"/>
      <c r="F109" s="319">
        <f t="shared" si="131"/>
        <v>336</v>
      </c>
      <c r="G109" s="317"/>
      <c r="H109" s="320"/>
      <c r="I109" s="319">
        <f t="shared" si="132"/>
        <v>0</v>
      </c>
      <c r="J109" s="317"/>
      <c r="K109" s="320"/>
      <c r="L109" s="319">
        <f t="shared" si="133"/>
        <v>0</v>
      </c>
      <c r="M109" s="317"/>
      <c r="N109" s="320"/>
      <c r="O109" s="319">
        <f t="shared" si="134"/>
        <v>0</v>
      </c>
      <c r="P109" s="322"/>
    </row>
    <row r="110" spans="1:16" ht="24" hidden="1" customHeight="1" x14ac:dyDescent="0.25">
      <c r="A110" s="315">
        <v>2248</v>
      </c>
      <c r="B110" s="353" t="s">
        <v>129</v>
      </c>
      <c r="C110" s="354">
        <f t="shared" si="102"/>
        <v>0</v>
      </c>
      <c r="D110" s="453"/>
      <c r="E110" s="454"/>
      <c r="F110" s="319">
        <f t="shared" si="131"/>
        <v>0</v>
      </c>
      <c r="G110" s="317"/>
      <c r="H110" s="320"/>
      <c r="I110" s="319">
        <f t="shared" si="132"/>
        <v>0</v>
      </c>
      <c r="J110" s="317"/>
      <c r="K110" s="320"/>
      <c r="L110" s="319">
        <f t="shared" si="133"/>
        <v>0</v>
      </c>
      <c r="M110" s="317"/>
      <c r="N110" s="320"/>
      <c r="O110" s="319">
        <f t="shared" si="134"/>
        <v>0</v>
      </c>
      <c r="P110" s="322"/>
    </row>
    <row r="111" spans="1:16" ht="24" customHeight="1" x14ac:dyDescent="0.25">
      <c r="A111" s="315">
        <v>2249</v>
      </c>
      <c r="B111" s="353" t="s">
        <v>130</v>
      </c>
      <c r="C111" s="354">
        <f t="shared" si="102"/>
        <v>70</v>
      </c>
      <c r="D111" s="453">
        <v>70</v>
      </c>
      <c r="E111" s="454"/>
      <c r="F111" s="319">
        <f t="shared" si="131"/>
        <v>70</v>
      </c>
      <c r="G111" s="317"/>
      <c r="H111" s="320"/>
      <c r="I111" s="319">
        <f t="shared" si="132"/>
        <v>0</v>
      </c>
      <c r="J111" s="317"/>
      <c r="K111" s="320"/>
      <c r="L111" s="319">
        <f t="shared" si="133"/>
        <v>0</v>
      </c>
      <c r="M111" s="317"/>
      <c r="N111" s="320"/>
      <c r="O111" s="319">
        <f t="shared" si="134"/>
        <v>0</v>
      </c>
      <c r="P111" s="322"/>
    </row>
    <row r="112" spans="1:16" x14ac:dyDescent="0.25">
      <c r="A112" s="447">
        <v>2250</v>
      </c>
      <c r="B112" s="353" t="s">
        <v>131</v>
      </c>
      <c r="C112" s="354">
        <f t="shared" si="102"/>
        <v>1035</v>
      </c>
      <c r="D112" s="448">
        <f>SUM(D113:D115)</f>
        <v>1035</v>
      </c>
      <c r="E112" s="449">
        <f t="shared" ref="E112:F112" si="135">SUM(E113:E115)</f>
        <v>0</v>
      </c>
      <c r="F112" s="319">
        <f t="shared" si="135"/>
        <v>1035</v>
      </c>
      <c r="G112" s="448">
        <f>SUM(G113:G115)</f>
        <v>0</v>
      </c>
      <c r="H112" s="449">
        <f t="shared" ref="H112:I112" si="136">SUM(H113:H115)</f>
        <v>0</v>
      </c>
      <c r="I112" s="319">
        <f t="shared" si="136"/>
        <v>0</v>
      </c>
      <c r="J112" s="448">
        <f>SUM(J113:J115)</f>
        <v>0</v>
      </c>
      <c r="K112" s="449">
        <f t="shared" ref="K112:L112" si="137">SUM(K113:K115)</f>
        <v>0</v>
      </c>
      <c r="L112" s="319">
        <f t="shared" si="137"/>
        <v>0</v>
      </c>
      <c r="M112" s="448">
        <f>SUM(M113:M115)</f>
        <v>0</v>
      </c>
      <c r="N112" s="449">
        <f t="shared" ref="N112:O112" si="138">SUM(N113:N115)</f>
        <v>0</v>
      </c>
      <c r="O112" s="319">
        <f t="shared" si="138"/>
        <v>0</v>
      </c>
      <c r="P112" s="322"/>
    </row>
    <row r="113" spans="1:16" ht="12" customHeight="1" x14ac:dyDescent="0.25">
      <c r="A113" s="315">
        <v>2251</v>
      </c>
      <c r="B113" s="353" t="s">
        <v>132</v>
      </c>
      <c r="C113" s="354">
        <f t="shared" si="102"/>
        <v>454</v>
      </c>
      <c r="D113" s="453">
        <v>454</v>
      </c>
      <c r="E113" s="454"/>
      <c r="F113" s="319">
        <f t="shared" ref="F113:F115" si="139">D113+E113</f>
        <v>454</v>
      </c>
      <c r="G113" s="317"/>
      <c r="H113" s="320"/>
      <c r="I113" s="319">
        <f t="shared" ref="I113:I115" si="140">G113+H113</f>
        <v>0</v>
      </c>
      <c r="J113" s="317"/>
      <c r="K113" s="320"/>
      <c r="L113" s="319">
        <f t="shared" ref="L113:L115" si="141">K113+J113</f>
        <v>0</v>
      </c>
      <c r="M113" s="317"/>
      <c r="N113" s="320"/>
      <c r="O113" s="319">
        <f t="shared" ref="O113:O115" si="142">N113+M113</f>
        <v>0</v>
      </c>
      <c r="P113" s="322"/>
    </row>
    <row r="114" spans="1:16" ht="24" hidden="1" customHeight="1" x14ac:dyDescent="0.25">
      <c r="A114" s="315">
        <v>2252</v>
      </c>
      <c r="B114" s="353" t="s">
        <v>133</v>
      </c>
      <c r="C114" s="354">
        <f t="shared" si="102"/>
        <v>0</v>
      </c>
      <c r="D114" s="453"/>
      <c r="E114" s="454"/>
      <c r="F114" s="319">
        <f t="shared" si="139"/>
        <v>0</v>
      </c>
      <c r="G114" s="317"/>
      <c r="H114" s="320"/>
      <c r="I114" s="319">
        <f t="shared" si="140"/>
        <v>0</v>
      </c>
      <c r="J114" s="317"/>
      <c r="K114" s="320"/>
      <c r="L114" s="319">
        <f t="shared" si="141"/>
        <v>0</v>
      </c>
      <c r="M114" s="317"/>
      <c r="N114" s="320"/>
      <c r="O114" s="319">
        <f t="shared" si="142"/>
        <v>0</v>
      </c>
      <c r="P114" s="322"/>
    </row>
    <row r="115" spans="1:16" ht="24" customHeight="1" x14ac:dyDescent="0.25">
      <c r="A115" s="315">
        <v>2259</v>
      </c>
      <c r="B115" s="353" t="s">
        <v>134</v>
      </c>
      <c r="C115" s="354">
        <f t="shared" si="102"/>
        <v>581</v>
      </c>
      <c r="D115" s="453">
        <v>581</v>
      </c>
      <c r="E115" s="454"/>
      <c r="F115" s="319">
        <f t="shared" si="139"/>
        <v>581</v>
      </c>
      <c r="G115" s="317"/>
      <c r="H115" s="320"/>
      <c r="I115" s="319">
        <f t="shared" si="140"/>
        <v>0</v>
      </c>
      <c r="J115" s="317"/>
      <c r="K115" s="320"/>
      <c r="L115" s="319">
        <f t="shared" si="141"/>
        <v>0</v>
      </c>
      <c r="M115" s="317"/>
      <c r="N115" s="320"/>
      <c r="O115" s="319">
        <f t="shared" si="142"/>
        <v>0</v>
      </c>
      <c r="P115" s="322"/>
    </row>
    <row r="116" spans="1:16" x14ac:dyDescent="0.25">
      <c r="A116" s="447">
        <v>2260</v>
      </c>
      <c r="B116" s="353" t="s">
        <v>135</v>
      </c>
      <c r="C116" s="354">
        <f t="shared" si="102"/>
        <v>110752</v>
      </c>
      <c r="D116" s="448">
        <f>SUM(D117:D121)</f>
        <v>110674</v>
      </c>
      <c r="E116" s="449">
        <f t="shared" ref="E116:F116" si="143">SUM(E117:E121)</f>
        <v>0</v>
      </c>
      <c r="F116" s="319">
        <f t="shared" si="143"/>
        <v>110674</v>
      </c>
      <c r="G116" s="448">
        <f>SUM(G117:G121)</f>
        <v>0</v>
      </c>
      <c r="H116" s="449">
        <f t="shared" ref="H116:I116" si="144">SUM(H117:H121)</f>
        <v>0</v>
      </c>
      <c r="I116" s="319">
        <f t="shared" si="144"/>
        <v>0</v>
      </c>
      <c r="J116" s="448">
        <f>SUM(J117:J121)</f>
        <v>78</v>
      </c>
      <c r="K116" s="449">
        <f t="shared" ref="K116:L116" si="145">SUM(K117:K121)</f>
        <v>0</v>
      </c>
      <c r="L116" s="319">
        <f t="shared" si="145"/>
        <v>78</v>
      </c>
      <c r="M116" s="448">
        <f>SUM(M117:M121)</f>
        <v>0</v>
      </c>
      <c r="N116" s="449">
        <f t="shared" ref="N116:O116" si="146">SUM(N117:N121)</f>
        <v>0</v>
      </c>
      <c r="O116" s="319">
        <f t="shared" si="146"/>
        <v>0</v>
      </c>
      <c r="P116" s="322"/>
    </row>
    <row r="117" spans="1:16" ht="12" customHeight="1" x14ac:dyDescent="0.25">
      <c r="A117" s="315">
        <v>2261</v>
      </c>
      <c r="B117" s="353" t="s">
        <v>136</v>
      </c>
      <c r="C117" s="354">
        <f t="shared" si="102"/>
        <v>105547</v>
      </c>
      <c r="D117" s="453">
        <v>105547</v>
      </c>
      <c r="E117" s="454"/>
      <c r="F117" s="319">
        <f t="shared" ref="F117:F121" si="147">D117+E117</f>
        <v>105547</v>
      </c>
      <c r="G117" s="317"/>
      <c r="H117" s="320"/>
      <c r="I117" s="319">
        <f t="shared" ref="I117:I121" si="148">G117+H117</f>
        <v>0</v>
      </c>
      <c r="J117" s="317"/>
      <c r="K117" s="320"/>
      <c r="L117" s="319">
        <f t="shared" ref="L117:L121" si="149">K117+J117</f>
        <v>0</v>
      </c>
      <c r="M117" s="317"/>
      <c r="N117" s="320"/>
      <c r="O117" s="319">
        <f t="shared" ref="O117:O121" si="150">N117+M117</f>
        <v>0</v>
      </c>
      <c r="P117" s="322"/>
    </row>
    <row r="118" spans="1:16" ht="12" hidden="1" customHeight="1" x14ac:dyDescent="0.25">
      <c r="A118" s="315">
        <v>2262</v>
      </c>
      <c r="B118" s="353" t="s">
        <v>137</v>
      </c>
      <c r="C118" s="354">
        <f t="shared" si="102"/>
        <v>0</v>
      </c>
      <c r="D118" s="453"/>
      <c r="E118" s="454"/>
      <c r="F118" s="319">
        <f t="shared" si="147"/>
        <v>0</v>
      </c>
      <c r="G118" s="317"/>
      <c r="H118" s="320"/>
      <c r="I118" s="319">
        <f t="shared" si="148"/>
        <v>0</v>
      </c>
      <c r="J118" s="317"/>
      <c r="K118" s="320"/>
      <c r="L118" s="319">
        <f t="shared" si="149"/>
        <v>0</v>
      </c>
      <c r="M118" s="317"/>
      <c r="N118" s="320"/>
      <c r="O118" s="319">
        <f t="shared" si="150"/>
        <v>0</v>
      </c>
      <c r="P118" s="322"/>
    </row>
    <row r="119" spans="1:16" ht="12" customHeight="1" x14ac:dyDescent="0.25">
      <c r="A119" s="315">
        <v>2263</v>
      </c>
      <c r="B119" s="353" t="s">
        <v>138</v>
      </c>
      <c r="C119" s="354">
        <f t="shared" si="102"/>
        <v>2721</v>
      </c>
      <c r="D119" s="453">
        <v>2721</v>
      </c>
      <c r="E119" s="454"/>
      <c r="F119" s="319">
        <f t="shared" si="147"/>
        <v>2721</v>
      </c>
      <c r="G119" s="317"/>
      <c r="H119" s="320"/>
      <c r="I119" s="319">
        <f t="shared" si="148"/>
        <v>0</v>
      </c>
      <c r="J119" s="317"/>
      <c r="K119" s="320"/>
      <c r="L119" s="319">
        <f t="shared" si="149"/>
        <v>0</v>
      </c>
      <c r="M119" s="317"/>
      <c r="N119" s="320"/>
      <c r="O119" s="319">
        <f t="shared" si="150"/>
        <v>0</v>
      </c>
      <c r="P119" s="322"/>
    </row>
    <row r="120" spans="1:16" ht="24" hidden="1" customHeight="1" x14ac:dyDescent="0.25">
      <c r="A120" s="315">
        <v>2264</v>
      </c>
      <c r="B120" s="353" t="s">
        <v>139</v>
      </c>
      <c r="C120" s="354">
        <f t="shared" si="102"/>
        <v>0</v>
      </c>
      <c r="D120" s="453"/>
      <c r="E120" s="454"/>
      <c r="F120" s="319">
        <f t="shared" si="147"/>
        <v>0</v>
      </c>
      <c r="G120" s="317"/>
      <c r="H120" s="320"/>
      <c r="I120" s="319">
        <f t="shared" si="148"/>
        <v>0</v>
      </c>
      <c r="J120" s="317"/>
      <c r="K120" s="320"/>
      <c r="L120" s="319">
        <f t="shared" si="149"/>
        <v>0</v>
      </c>
      <c r="M120" s="317"/>
      <c r="N120" s="320"/>
      <c r="O120" s="319">
        <f t="shared" si="150"/>
        <v>0</v>
      </c>
      <c r="P120" s="322"/>
    </row>
    <row r="121" spans="1:16" ht="12" customHeight="1" x14ac:dyDescent="0.25">
      <c r="A121" s="315">
        <v>2269</v>
      </c>
      <c r="B121" s="353" t="s">
        <v>140</v>
      </c>
      <c r="C121" s="354">
        <f t="shared" si="102"/>
        <v>2484</v>
      </c>
      <c r="D121" s="453">
        <v>2406</v>
      </c>
      <c r="E121" s="454"/>
      <c r="F121" s="319">
        <f t="shared" si="147"/>
        <v>2406</v>
      </c>
      <c r="G121" s="317"/>
      <c r="H121" s="320"/>
      <c r="I121" s="319">
        <f t="shared" si="148"/>
        <v>0</v>
      </c>
      <c r="J121" s="317">
        <v>78</v>
      </c>
      <c r="K121" s="320"/>
      <c r="L121" s="319">
        <f t="shared" si="149"/>
        <v>78</v>
      </c>
      <c r="M121" s="317"/>
      <c r="N121" s="320"/>
      <c r="O121" s="319">
        <f t="shared" si="150"/>
        <v>0</v>
      </c>
      <c r="P121" s="322"/>
    </row>
    <row r="122" spans="1:16" x14ac:dyDescent="0.25">
      <c r="A122" s="447">
        <v>2270</v>
      </c>
      <c r="B122" s="353" t="s">
        <v>141</v>
      </c>
      <c r="C122" s="354">
        <f t="shared" si="102"/>
        <v>100</v>
      </c>
      <c r="D122" s="448">
        <f>SUM(D123:D127)</f>
        <v>0</v>
      </c>
      <c r="E122" s="449">
        <f t="shared" ref="E122:F122" si="151">SUM(E123:E127)</f>
        <v>0</v>
      </c>
      <c r="F122" s="319">
        <f t="shared" si="151"/>
        <v>0</v>
      </c>
      <c r="G122" s="448">
        <f>SUM(G123:G127)</f>
        <v>0</v>
      </c>
      <c r="H122" s="449">
        <f t="shared" ref="H122:I122" si="152">SUM(H123:H127)</f>
        <v>0</v>
      </c>
      <c r="I122" s="319">
        <f t="shared" si="152"/>
        <v>0</v>
      </c>
      <c r="J122" s="448">
        <f>SUM(J123:J127)</f>
        <v>100</v>
      </c>
      <c r="K122" s="449">
        <f t="shared" ref="K122:L122" si="153">SUM(K123:K127)</f>
        <v>0</v>
      </c>
      <c r="L122" s="319">
        <f t="shared" si="153"/>
        <v>100</v>
      </c>
      <c r="M122" s="448">
        <f>SUM(M123:M127)</f>
        <v>0</v>
      </c>
      <c r="N122" s="449">
        <f t="shared" ref="N122:O122" si="154">SUM(N123:N127)</f>
        <v>0</v>
      </c>
      <c r="O122" s="319">
        <f t="shared" si="154"/>
        <v>0</v>
      </c>
      <c r="P122" s="322"/>
    </row>
    <row r="123" spans="1:16" ht="12" hidden="1" customHeight="1" x14ac:dyDescent="0.25">
      <c r="A123" s="315">
        <v>2272</v>
      </c>
      <c r="B123" s="458" t="s">
        <v>142</v>
      </c>
      <c r="C123" s="354">
        <f t="shared" si="102"/>
        <v>0</v>
      </c>
      <c r="D123" s="453"/>
      <c r="E123" s="454"/>
      <c r="F123" s="319">
        <f t="shared" ref="F123:F127" si="155">D123+E123</f>
        <v>0</v>
      </c>
      <c r="G123" s="317"/>
      <c r="H123" s="320"/>
      <c r="I123" s="319">
        <f t="shared" ref="I123:I127" si="156">G123+H123</f>
        <v>0</v>
      </c>
      <c r="J123" s="317"/>
      <c r="K123" s="320"/>
      <c r="L123" s="319">
        <f t="shared" ref="L123:L127" si="157">K123+J123</f>
        <v>0</v>
      </c>
      <c r="M123" s="317"/>
      <c r="N123" s="320"/>
      <c r="O123" s="319">
        <f t="shared" ref="O123:O127" si="158">N123+M123</f>
        <v>0</v>
      </c>
      <c r="P123" s="322"/>
    </row>
    <row r="124" spans="1:16" ht="24" hidden="1" customHeight="1" x14ac:dyDescent="0.25">
      <c r="A124" s="315">
        <v>2274</v>
      </c>
      <c r="B124" s="459" t="s">
        <v>143</v>
      </c>
      <c r="C124" s="354">
        <f t="shared" si="102"/>
        <v>0</v>
      </c>
      <c r="D124" s="453"/>
      <c r="E124" s="454"/>
      <c r="F124" s="319">
        <f t="shared" si="155"/>
        <v>0</v>
      </c>
      <c r="G124" s="317"/>
      <c r="H124" s="320"/>
      <c r="I124" s="319">
        <f t="shared" si="156"/>
        <v>0</v>
      </c>
      <c r="J124" s="317"/>
      <c r="K124" s="320"/>
      <c r="L124" s="319">
        <f t="shared" si="157"/>
        <v>0</v>
      </c>
      <c r="M124" s="317"/>
      <c r="N124" s="320"/>
      <c r="O124" s="319">
        <f t="shared" si="158"/>
        <v>0</v>
      </c>
      <c r="P124" s="322"/>
    </row>
    <row r="125" spans="1:16" ht="24" hidden="1" customHeight="1" x14ac:dyDescent="0.25">
      <c r="A125" s="315">
        <v>2275</v>
      </c>
      <c r="B125" s="353" t="s">
        <v>144</v>
      </c>
      <c r="C125" s="354">
        <f t="shared" si="102"/>
        <v>0</v>
      </c>
      <c r="D125" s="453"/>
      <c r="E125" s="454"/>
      <c r="F125" s="319">
        <f t="shared" si="155"/>
        <v>0</v>
      </c>
      <c r="G125" s="317"/>
      <c r="H125" s="320"/>
      <c r="I125" s="319">
        <f t="shared" si="156"/>
        <v>0</v>
      </c>
      <c r="J125" s="317"/>
      <c r="K125" s="320"/>
      <c r="L125" s="319">
        <f t="shared" si="157"/>
        <v>0</v>
      </c>
      <c r="M125" s="317"/>
      <c r="N125" s="320"/>
      <c r="O125" s="319">
        <f t="shared" si="158"/>
        <v>0</v>
      </c>
      <c r="P125" s="322"/>
    </row>
    <row r="126" spans="1:16" ht="36" hidden="1" customHeight="1" x14ac:dyDescent="0.25">
      <c r="A126" s="315">
        <v>2276</v>
      </c>
      <c r="B126" s="353" t="s">
        <v>145</v>
      </c>
      <c r="C126" s="354">
        <f t="shared" si="102"/>
        <v>0</v>
      </c>
      <c r="D126" s="453"/>
      <c r="E126" s="454"/>
      <c r="F126" s="319">
        <f t="shared" si="155"/>
        <v>0</v>
      </c>
      <c r="G126" s="317"/>
      <c r="H126" s="320"/>
      <c r="I126" s="319">
        <f t="shared" si="156"/>
        <v>0</v>
      </c>
      <c r="J126" s="317"/>
      <c r="K126" s="320"/>
      <c r="L126" s="319">
        <f t="shared" si="157"/>
        <v>0</v>
      </c>
      <c r="M126" s="317"/>
      <c r="N126" s="320"/>
      <c r="O126" s="319">
        <f t="shared" si="158"/>
        <v>0</v>
      </c>
      <c r="P126" s="322"/>
    </row>
    <row r="127" spans="1:16" ht="24" customHeight="1" x14ac:dyDescent="0.25">
      <c r="A127" s="315">
        <v>2279</v>
      </c>
      <c r="B127" s="353" t="s">
        <v>146</v>
      </c>
      <c r="C127" s="354">
        <f t="shared" si="102"/>
        <v>100</v>
      </c>
      <c r="D127" s="453"/>
      <c r="E127" s="454"/>
      <c r="F127" s="319">
        <f t="shared" si="155"/>
        <v>0</v>
      </c>
      <c r="G127" s="317"/>
      <c r="H127" s="320"/>
      <c r="I127" s="319">
        <f t="shared" si="156"/>
        <v>0</v>
      </c>
      <c r="J127" s="317">
        <v>100</v>
      </c>
      <c r="K127" s="320"/>
      <c r="L127" s="319">
        <f t="shared" si="157"/>
        <v>100</v>
      </c>
      <c r="M127" s="317"/>
      <c r="N127" s="320"/>
      <c r="O127" s="319">
        <f t="shared" si="158"/>
        <v>0</v>
      </c>
      <c r="P127" s="322"/>
    </row>
    <row r="128" spans="1:16" ht="48" hidden="1" x14ac:dyDescent="0.25">
      <c r="A128" s="540">
        <v>2280</v>
      </c>
      <c r="B128" s="346" t="s">
        <v>147</v>
      </c>
      <c r="C128" s="347">
        <f t="shared" si="102"/>
        <v>0</v>
      </c>
      <c r="D128" s="451">
        <f t="shared" ref="D128:O128" si="159">SUM(D129)</f>
        <v>0</v>
      </c>
      <c r="E128" s="452">
        <f t="shared" si="159"/>
        <v>0</v>
      </c>
      <c r="F128" s="398">
        <f t="shared" si="159"/>
        <v>0</v>
      </c>
      <c r="G128" s="451">
        <f t="shared" si="159"/>
        <v>0</v>
      </c>
      <c r="H128" s="452">
        <f t="shared" si="159"/>
        <v>0</v>
      </c>
      <c r="I128" s="398">
        <f t="shared" si="159"/>
        <v>0</v>
      </c>
      <c r="J128" s="451">
        <f t="shared" si="159"/>
        <v>0</v>
      </c>
      <c r="K128" s="452">
        <f t="shared" si="159"/>
        <v>0</v>
      </c>
      <c r="L128" s="398">
        <f t="shared" si="159"/>
        <v>0</v>
      </c>
      <c r="M128" s="451">
        <f t="shared" si="159"/>
        <v>0</v>
      </c>
      <c r="N128" s="452">
        <f t="shared" si="159"/>
        <v>0</v>
      </c>
      <c r="O128" s="398">
        <f t="shared" si="159"/>
        <v>0</v>
      </c>
      <c r="P128" s="313"/>
    </row>
    <row r="129" spans="1:16" ht="24" hidden="1" customHeight="1" x14ac:dyDescent="0.25">
      <c r="A129" s="315">
        <v>2283</v>
      </c>
      <c r="B129" s="353" t="s">
        <v>148</v>
      </c>
      <c r="C129" s="354">
        <f t="shared" si="102"/>
        <v>0</v>
      </c>
      <c r="D129" s="453"/>
      <c r="E129" s="454"/>
      <c r="F129" s="319">
        <f>D129+E129</f>
        <v>0</v>
      </c>
      <c r="G129" s="317"/>
      <c r="H129" s="320"/>
      <c r="I129" s="319">
        <f>G129+H129</f>
        <v>0</v>
      </c>
      <c r="J129" s="317"/>
      <c r="K129" s="320"/>
      <c r="L129" s="319">
        <f>K129+J129</f>
        <v>0</v>
      </c>
      <c r="M129" s="317"/>
      <c r="N129" s="320"/>
      <c r="O129" s="319">
        <f>N129+M129</f>
        <v>0</v>
      </c>
      <c r="P129" s="322"/>
    </row>
    <row r="130" spans="1:16" ht="38.25" customHeight="1" x14ac:dyDescent="0.25">
      <c r="A130" s="333">
        <v>2300</v>
      </c>
      <c r="B130" s="441" t="s">
        <v>149</v>
      </c>
      <c r="C130" s="334">
        <f t="shared" si="102"/>
        <v>75428</v>
      </c>
      <c r="D130" s="442">
        <f>SUM(D131,D136,D140,D141,D144,D151,D159,D160,D163)</f>
        <v>69765</v>
      </c>
      <c r="E130" s="443">
        <f t="shared" ref="E130:F130" si="160">SUM(E131,E136,E140,E141,E144,E151,E159,E160,E163)</f>
        <v>0</v>
      </c>
      <c r="F130" s="337">
        <f t="shared" si="160"/>
        <v>69765</v>
      </c>
      <c r="G130" s="442">
        <f>SUM(G131,G136,G140,G141,G144,G151,G159,G160,G163)</f>
        <v>0</v>
      </c>
      <c r="H130" s="443">
        <f t="shared" ref="H130:I130" si="161">SUM(H131,H136,H140,H141,H144,H151,H159,H160,H163)</f>
        <v>0</v>
      </c>
      <c r="I130" s="337">
        <f t="shared" si="161"/>
        <v>0</v>
      </c>
      <c r="J130" s="442">
        <f>SUM(J131,J136,J140,J141,J144,J151,J159,J160,J163)</f>
        <v>5663</v>
      </c>
      <c r="K130" s="443">
        <f t="shared" ref="K130:L130" si="162">SUM(K131,K136,K140,K141,K144,K151,K159,K160,K163)</f>
        <v>0</v>
      </c>
      <c r="L130" s="337">
        <f t="shared" si="162"/>
        <v>5663</v>
      </c>
      <c r="M130" s="442">
        <f>SUM(M131,M136,M140,M141,M144,M151,M159,M160,M163)</f>
        <v>0</v>
      </c>
      <c r="N130" s="443">
        <f t="shared" ref="N130:O130" si="163">SUM(N131,N136,N140,N141,N144,N151,N159,N160,N163)</f>
        <v>0</v>
      </c>
      <c r="O130" s="337">
        <f t="shared" si="163"/>
        <v>0</v>
      </c>
      <c r="P130" s="341"/>
    </row>
    <row r="131" spans="1:16" ht="24" x14ac:dyDescent="0.25">
      <c r="A131" s="540">
        <v>2310</v>
      </c>
      <c r="B131" s="346" t="s">
        <v>150</v>
      </c>
      <c r="C131" s="347">
        <f t="shared" si="102"/>
        <v>15656</v>
      </c>
      <c r="D131" s="451">
        <f t="shared" ref="D131:O131" si="164">SUM(D132:D135)</f>
        <v>15156</v>
      </c>
      <c r="E131" s="452">
        <f t="shared" si="164"/>
        <v>0</v>
      </c>
      <c r="F131" s="398">
        <f t="shared" si="164"/>
        <v>15156</v>
      </c>
      <c r="G131" s="451">
        <f t="shared" si="164"/>
        <v>0</v>
      </c>
      <c r="H131" s="452">
        <f t="shared" si="164"/>
        <v>0</v>
      </c>
      <c r="I131" s="398">
        <f t="shared" si="164"/>
        <v>0</v>
      </c>
      <c r="J131" s="451">
        <f t="shared" si="164"/>
        <v>500</v>
      </c>
      <c r="K131" s="452">
        <f t="shared" si="164"/>
        <v>0</v>
      </c>
      <c r="L131" s="398">
        <f t="shared" si="164"/>
        <v>500</v>
      </c>
      <c r="M131" s="451">
        <f t="shared" si="164"/>
        <v>0</v>
      </c>
      <c r="N131" s="452">
        <f t="shared" si="164"/>
        <v>0</v>
      </c>
      <c r="O131" s="398">
        <f t="shared" si="164"/>
        <v>0</v>
      </c>
      <c r="P131" s="313"/>
    </row>
    <row r="132" spans="1:16" ht="12" customHeight="1" x14ac:dyDescent="0.25">
      <c r="A132" s="315">
        <v>2311</v>
      </c>
      <c r="B132" s="353" t="s">
        <v>151</v>
      </c>
      <c r="C132" s="354">
        <f t="shared" si="102"/>
        <v>11709</v>
      </c>
      <c r="D132" s="453">
        <v>11209</v>
      </c>
      <c r="E132" s="454"/>
      <c r="F132" s="319">
        <f t="shared" ref="F132:F135" si="165">D132+E132</f>
        <v>11209</v>
      </c>
      <c r="G132" s="317"/>
      <c r="H132" s="320"/>
      <c r="I132" s="319">
        <f t="shared" ref="I132:I135" si="166">G132+H132</f>
        <v>0</v>
      </c>
      <c r="J132" s="317">
        <v>500</v>
      </c>
      <c r="K132" s="320"/>
      <c r="L132" s="319">
        <f t="shared" ref="L132:L135" si="167">K132+J132</f>
        <v>500</v>
      </c>
      <c r="M132" s="317"/>
      <c r="N132" s="320"/>
      <c r="O132" s="319">
        <f t="shared" ref="O132:O135" si="168">N132+M132</f>
        <v>0</v>
      </c>
      <c r="P132" s="322"/>
    </row>
    <row r="133" spans="1:16" ht="12" customHeight="1" x14ac:dyDescent="0.25">
      <c r="A133" s="315">
        <v>2312</v>
      </c>
      <c r="B133" s="353" t="s">
        <v>152</v>
      </c>
      <c r="C133" s="354">
        <f t="shared" si="102"/>
        <v>1915</v>
      </c>
      <c r="D133" s="453">
        <v>1915</v>
      </c>
      <c r="E133" s="454"/>
      <c r="F133" s="319">
        <f t="shared" si="165"/>
        <v>1915</v>
      </c>
      <c r="G133" s="317"/>
      <c r="H133" s="320"/>
      <c r="I133" s="319">
        <f t="shared" si="166"/>
        <v>0</v>
      </c>
      <c r="J133" s="317"/>
      <c r="K133" s="320"/>
      <c r="L133" s="319">
        <f t="shared" si="167"/>
        <v>0</v>
      </c>
      <c r="M133" s="317"/>
      <c r="N133" s="320"/>
      <c r="O133" s="319">
        <f t="shared" si="168"/>
        <v>0</v>
      </c>
      <c r="P133" s="322"/>
    </row>
    <row r="134" spans="1:16" ht="12" customHeight="1" x14ac:dyDescent="0.25">
      <c r="A134" s="315">
        <v>2313</v>
      </c>
      <c r="B134" s="353" t="s">
        <v>153</v>
      </c>
      <c r="C134" s="354">
        <f t="shared" si="102"/>
        <v>1682</v>
      </c>
      <c r="D134" s="453">
        <v>1682</v>
      </c>
      <c r="E134" s="454"/>
      <c r="F134" s="319">
        <f t="shared" si="165"/>
        <v>1682</v>
      </c>
      <c r="G134" s="317"/>
      <c r="H134" s="320"/>
      <c r="I134" s="319">
        <f t="shared" si="166"/>
        <v>0</v>
      </c>
      <c r="J134" s="317"/>
      <c r="K134" s="320"/>
      <c r="L134" s="319">
        <f t="shared" si="167"/>
        <v>0</v>
      </c>
      <c r="M134" s="317"/>
      <c r="N134" s="320"/>
      <c r="O134" s="319">
        <f t="shared" si="168"/>
        <v>0</v>
      </c>
      <c r="P134" s="322"/>
    </row>
    <row r="135" spans="1:16" ht="36" customHeight="1" x14ac:dyDescent="0.25">
      <c r="A135" s="315">
        <v>2314</v>
      </c>
      <c r="B135" s="353" t="s">
        <v>154</v>
      </c>
      <c r="C135" s="354">
        <f t="shared" si="102"/>
        <v>350</v>
      </c>
      <c r="D135" s="453">
        <v>350</v>
      </c>
      <c r="E135" s="454"/>
      <c r="F135" s="319">
        <f t="shared" si="165"/>
        <v>350</v>
      </c>
      <c r="G135" s="317"/>
      <c r="H135" s="320"/>
      <c r="I135" s="319">
        <f t="shared" si="166"/>
        <v>0</v>
      </c>
      <c r="J135" s="317"/>
      <c r="K135" s="320"/>
      <c r="L135" s="319">
        <f t="shared" si="167"/>
        <v>0</v>
      </c>
      <c r="M135" s="317"/>
      <c r="N135" s="320"/>
      <c r="O135" s="319">
        <f t="shared" si="168"/>
        <v>0</v>
      </c>
      <c r="P135" s="322"/>
    </row>
    <row r="136" spans="1:16" x14ac:dyDescent="0.25">
      <c r="A136" s="447">
        <v>2320</v>
      </c>
      <c r="B136" s="353" t="s">
        <v>155</v>
      </c>
      <c r="C136" s="354">
        <f t="shared" si="102"/>
        <v>37204</v>
      </c>
      <c r="D136" s="448">
        <f>SUM(D137:D139)</f>
        <v>32041</v>
      </c>
      <c r="E136" s="449">
        <f t="shared" ref="E136:F136" si="169">SUM(E137:E139)</f>
        <v>0</v>
      </c>
      <c r="F136" s="319">
        <f t="shared" si="169"/>
        <v>32041</v>
      </c>
      <c r="G136" s="448">
        <f>SUM(G137:G139)</f>
        <v>0</v>
      </c>
      <c r="H136" s="449">
        <f t="shared" ref="H136:I136" si="170">SUM(H137:H139)</f>
        <v>0</v>
      </c>
      <c r="I136" s="319">
        <f t="shared" si="170"/>
        <v>0</v>
      </c>
      <c r="J136" s="448">
        <f>SUM(J137:J139)</f>
        <v>5163</v>
      </c>
      <c r="K136" s="449">
        <f t="shared" ref="K136:L136" si="171">SUM(K137:K139)</f>
        <v>0</v>
      </c>
      <c r="L136" s="319">
        <f t="shared" si="171"/>
        <v>5163</v>
      </c>
      <c r="M136" s="448">
        <f>SUM(M137:M139)</f>
        <v>0</v>
      </c>
      <c r="N136" s="449">
        <f t="shared" ref="N136:O136" si="172">SUM(N137:N139)</f>
        <v>0</v>
      </c>
      <c r="O136" s="319">
        <f t="shared" si="172"/>
        <v>0</v>
      </c>
      <c r="P136" s="322"/>
    </row>
    <row r="137" spans="1:16" ht="12" customHeight="1" x14ac:dyDescent="0.25">
      <c r="A137" s="315">
        <v>2321</v>
      </c>
      <c r="B137" s="353" t="s">
        <v>156</v>
      </c>
      <c r="C137" s="354">
        <f t="shared" si="102"/>
        <v>8582</v>
      </c>
      <c r="D137" s="453">
        <v>5023</v>
      </c>
      <c r="E137" s="454"/>
      <c r="F137" s="319">
        <f t="shared" ref="F137:F140" si="173">D137+E137</f>
        <v>5023</v>
      </c>
      <c r="G137" s="317"/>
      <c r="H137" s="320"/>
      <c r="I137" s="319">
        <f t="shared" ref="I137:I140" si="174">G137+H137</f>
        <v>0</v>
      </c>
      <c r="J137" s="317">
        <v>3559</v>
      </c>
      <c r="K137" s="320"/>
      <c r="L137" s="319">
        <f t="shared" ref="L137:L140" si="175">K137+J137</f>
        <v>3559</v>
      </c>
      <c r="M137" s="317"/>
      <c r="N137" s="320"/>
      <c r="O137" s="319">
        <f t="shared" ref="O137:O140" si="176">N137+M137</f>
        <v>0</v>
      </c>
      <c r="P137" s="322"/>
    </row>
    <row r="138" spans="1:16" ht="14.25" customHeight="1" x14ac:dyDescent="0.25">
      <c r="A138" s="315">
        <v>2322</v>
      </c>
      <c r="B138" s="353" t="s">
        <v>157</v>
      </c>
      <c r="C138" s="354">
        <f t="shared" si="102"/>
        <v>28622</v>
      </c>
      <c r="D138" s="453">
        <v>27018</v>
      </c>
      <c r="E138" s="454"/>
      <c r="F138" s="319">
        <f t="shared" si="173"/>
        <v>27018</v>
      </c>
      <c r="G138" s="317"/>
      <c r="H138" s="320"/>
      <c r="I138" s="319">
        <f t="shared" si="174"/>
        <v>0</v>
      </c>
      <c r="J138" s="317">
        <v>1604</v>
      </c>
      <c r="K138" s="320"/>
      <c r="L138" s="319">
        <f t="shared" si="175"/>
        <v>1604</v>
      </c>
      <c r="M138" s="317"/>
      <c r="N138" s="320"/>
      <c r="O138" s="319">
        <f t="shared" si="176"/>
        <v>0</v>
      </c>
      <c r="P138" s="322"/>
    </row>
    <row r="139" spans="1:16" ht="10.5" hidden="1" customHeight="1" x14ac:dyDescent="0.25">
      <c r="A139" s="315">
        <v>2329</v>
      </c>
      <c r="B139" s="353" t="s">
        <v>158</v>
      </c>
      <c r="C139" s="354">
        <f t="shared" si="102"/>
        <v>0</v>
      </c>
      <c r="D139" s="453"/>
      <c r="E139" s="454"/>
      <c r="F139" s="319">
        <f t="shared" si="173"/>
        <v>0</v>
      </c>
      <c r="G139" s="317"/>
      <c r="H139" s="320"/>
      <c r="I139" s="319">
        <f t="shared" si="174"/>
        <v>0</v>
      </c>
      <c r="J139" s="317"/>
      <c r="K139" s="320"/>
      <c r="L139" s="319">
        <f t="shared" si="175"/>
        <v>0</v>
      </c>
      <c r="M139" s="317"/>
      <c r="N139" s="320"/>
      <c r="O139" s="319">
        <f t="shared" si="176"/>
        <v>0</v>
      </c>
      <c r="P139" s="322"/>
    </row>
    <row r="140" spans="1:16" ht="12" hidden="1" customHeight="1" x14ac:dyDescent="0.25">
      <c r="A140" s="447">
        <v>2330</v>
      </c>
      <c r="B140" s="353" t="s">
        <v>159</v>
      </c>
      <c r="C140" s="354">
        <f t="shared" si="102"/>
        <v>0</v>
      </c>
      <c r="D140" s="453"/>
      <c r="E140" s="454"/>
      <c r="F140" s="319">
        <f t="shared" si="173"/>
        <v>0</v>
      </c>
      <c r="G140" s="317"/>
      <c r="H140" s="320"/>
      <c r="I140" s="319">
        <f t="shared" si="174"/>
        <v>0</v>
      </c>
      <c r="J140" s="317"/>
      <c r="K140" s="320"/>
      <c r="L140" s="319">
        <f t="shared" si="175"/>
        <v>0</v>
      </c>
      <c r="M140" s="317"/>
      <c r="N140" s="320"/>
      <c r="O140" s="319">
        <f t="shared" si="176"/>
        <v>0</v>
      </c>
      <c r="P140" s="322"/>
    </row>
    <row r="141" spans="1:16" ht="48" x14ac:dyDescent="0.25">
      <c r="A141" s="447">
        <v>2340</v>
      </c>
      <c r="B141" s="353" t="s">
        <v>160</v>
      </c>
      <c r="C141" s="354">
        <f t="shared" si="102"/>
        <v>500</v>
      </c>
      <c r="D141" s="448">
        <f>SUM(D142:D143)</f>
        <v>500</v>
      </c>
      <c r="E141" s="449">
        <f t="shared" ref="E141:F141" si="177">SUM(E142:E143)</f>
        <v>0</v>
      </c>
      <c r="F141" s="319">
        <f t="shared" si="177"/>
        <v>500</v>
      </c>
      <c r="G141" s="448">
        <f>SUM(G142:G143)</f>
        <v>0</v>
      </c>
      <c r="H141" s="449">
        <f t="shared" ref="H141:I141" si="178">SUM(H142:H143)</f>
        <v>0</v>
      </c>
      <c r="I141" s="319">
        <f t="shared" si="178"/>
        <v>0</v>
      </c>
      <c r="J141" s="448">
        <f>SUM(J142:J143)</f>
        <v>0</v>
      </c>
      <c r="K141" s="449">
        <f t="shared" ref="K141:L141" si="179">SUM(K142:K143)</f>
        <v>0</v>
      </c>
      <c r="L141" s="319">
        <f t="shared" si="179"/>
        <v>0</v>
      </c>
      <c r="M141" s="448">
        <f>SUM(M142:M143)</f>
        <v>0</v>
      </c>
      <c r="N141" s="449">
        <f t="shared" ref="N141:O141" si="180">SUM(N142:N143)</f>
        <v>0</v>
      </c>
      <c r="O141" s="319">
        <f t="shared" si="180"/>
        <v>0</v>
      </c>
      <c r="P141" s="322"/>
    </row>
    <row r="142" spans="1:16" ht="12" customHeight="1" x14ac:dyDescent="0.25">
      <c r="A142" s="315">
        <v>2341</v>
      </c>
      <c r="B142" s="353" t="s">
        <v>161</v>
      </c>
      <c r="C142" s="354">
        <f t="shared" si="102"/>
        <v>500</v>
      </c>
      <c r="D142" s="453">
        <v>500</v>
      </c>
      <c r="E142" s="454"/>
      <c r="F142" s="319">
        <f t="shared" ref="F142:F143" si="181">D142+E142</f>
        <v>500</v>
      </c>
      <c r="G142" s="317"/>
      <c r="H142" s="320"/>
      <c r="I142" s="319">
        <f t="shared" ref="I142:I143" si="182">G142+H142</f>
        <v>0</v>
      </c>
      <c r="J142" s="317"/>
      <c r="K142" s="320"/>
      <c r="L142" s="319">
        <f t="shared" ref="L142:L143" si="183">K142+J142</f>
        <v>0</v>
      </c>
      <c r="M142" s="317"/>
      <c r="N142" s="320"/>
      <c r="O142" s="319">
        <f t="shared" ref="O142:O143" si="184">N142+M142</f>
        <v>0</v>
      </c>
      <c r="P142" s="322"/>
    </row>
    <row r="143" spans="1:16" ht="24" hidden="1" customHeight="1" x14ac:dyDescent="0.25">
      <c r="A143" s="315">
        <v>2344</v>
      </c>
      <c r="B143" s="353" t="s">
        <v>162</v>
      </c>
      <c r="C143" s="354">
        <f t="shared" si="102"/>
        <v>0</v>
      </c>
      <c r="D143" s="453"/>
      <c r="E143" s="454"/>
      <c r="F143" s="319">
        <f t="shared" si="181"/>
        <v>0</v>
      </c>
      <c r="G143" s="317"/>
      <c r="H143" s="320"/>
      <c r="I143" s="319">
        <f t="shared" si="182"/>
        <v>0</v>
      </c>
      <c r="J143" s="317"/>
      <c r="K143" s="320"/>
      <c r="L143" s="319">
        <f t="shared" si="183"/>
        <v>0</v>
      </c>
      <c r="M143" s="317"/>
      <c r="N143" s="320"/>
      <c r="O143" s="319">
        <f t="shared" si="184"/>
        <v>0</v>
      </c>
      <c r="P143" s="322"/>
    </row>
    <row r="144" spans="1:16" ht="24" x14ac:dyDescent="0.25">
      <c r="A144" s="444">
        <v>2350</v>
      </c>
      <c r="B144" s="402" t="s">
        <v>163</v>
      </c>
      <c r="C144" s="407">
        <f t="shared" si="102"/>
        <v>8042</v>
      </c>
      <c r="D144" s="445">
        <f>SUM(D145:D150)</f>
        <v>8042</v>
      </c>
      <c r="E144" s="446">
        <f t="shared" ref="E144:F144" si="185">SUM(E145:E150)</f>
        <v>0</v>
      </c>
      <c r="F144" s="405">
        <f t="shared" si="185"/>
        <v>8042</v>
      </c>
      <c r="G144" s="445">
        <f>SUM(G145:G150)</f>
        <v>0</v>
      </c>
      <c r="H144" s="446">
        <f t="shared" ref="H144:I144" si="186">SUM(H145:H150)</f>
        <v>0</v>
      </c>
      <c r="I144" s="405">
        <f t="shared" si="186"/>
        <v>0</v>
      </c>
      <c r="J144" s="445">
        <f>SUM(J145:J150)</f>
        <v>0</v>
      </c>
      <c r="K144" s="446">
        <f t="shared" ref="K144:L144" si="187">SUM(K145:K150)</f>
        <v>0</v>
      </c>
      <c r="L144" s="405">
        <f t="shared" si="187"/>
        <v>0</v>
      </c>
      <c r="M144" s="445">
        <f>SUM(M145:M150)</f>
        <v>0</v>
      </c>
      <c r="N144" s="446">
        <f t="shared" ref="N144:O144" si="188">SUM(N145:N150)</f>
        <v>0</v>
      </c>
      <c r="O144" s="405">
        <f t="shared" si="188"/>
        <v>0</v>
      </c>
      <c r="P144" s="393"/>
    </row>
    <row r="145" spans="1:16" ht="12" customHeight="1" x14ac:dyDescent="0.25">
      <c r="A145" s="308">
        <v>2351</v>
      </c>
      <c r="B145" s="346" t="s">
        <v>164</v>
      </c>
      <c r="C145" s="347">
        <f t="shared" si="102"/>
        <v>815</v>
      </c>
      <c r="D145" s="455">
        <v>815</v>
      </c>
      <c r="E145" s="456"/>
      <c r="F145" s="398">
        <f t="shared" ref="F145:F150" si="189">D145+E145</f>
        <v>815</v>
      </c>
      <c r="G145" s="310"/>
      <c r="H145" s="311"/>
      <c r="I145" s="398">
        <f t="shared" ref="I145:I150" si="190">G145+H145</f>
        <v>0</v>
      </c>
      <c r="J145" s="310"/>
      <c r="K145" s="311"/>
      <c r="L145" s="398">
        <f t="shared" ref="L145:L150" si="191">K145+J145</f>
        <v>0</v>
      </c>
      <c r="M145" s="310"/>
      <c r="N145" s="311"/>
      <c r="O145" s="398">
        <f t="shared" ref="O145:O150" si="192">N145+M145</f>
        <v>0</v>
      </c>
      <c r="P145" s="313"/>
    </row>
    <row r="146" spans="1:16" ht="12" customHeight="1" x14ac:dyDescent="0.25">
      <c r="A146" s="315">
        <v>2352</v>
      </c>
      <c r="B146" s="353" t="s">
        <v>166</v>
      </c>
      <c r="C146" s="354">
        <f t="shared" si="102"/>
        <v>3459</v>
      </c>
      <c r="D146" s="453">
        <v>3459</v>
      </c>
      <c r="E146" s="454"/>
      <c r="F146" s="319">
        <f t="shared" si="189"/>
        <v>3459</v>
      </c>
      <c r="G146" s="317"/>
      <c r="H146" s="320"/>
      <c r="I146" s="319">
        <f t="shared" si="190"/>
        <v>0</v>
      </c>
      <c r="J146" s="317"/>
      <c r="K146" s="320"/>
      <c r="L146" s="319">
        <f t="shared" si="191"/>
        <v>0</v>
      </c>
      <c r="M146" s="317"/>
      <c r="N146" s="320"/>
      <c r="O146" s="319">
        <f t="shared" si="192"/>
        <v>0</v>
      </c>
      <c r="P146" s="322"/>
    </row>
    <row r="147" spans="1:16" ht="24" customHeight="1" x14ac:dyDescent="0.25">
      <c r="A147" s="315">
        <v>2353</v>
      </c>
      <c r="B147" s="353" t="s">
        <v>167</v>
      </c>
      <c r="C147" s="354">
        <f t="shared" si="102"/>
        <v>102</v>
      </c>
      <c r="D147" s="453">
        <v>102</v>
      </c>
      <c r="E147" s="454"/>
      <c r="F147" s="319">
        <f t="shared" si="189"/>
        <v>102</v>
      </c>
      <c r="G147" s="317"/>
      <c r="H147" s="320"/>
      <c r="I147" s="319">
        <f t="shared" si="190"/>
        <v>0</v>
      </c>
      <c r="J147" s="317"/>
      <c r="K147" s="320"/>
      <c r="L147" s="319">
        <f t="shared" si="191"/>
        <v>0</v>
      </c>
      <c r="M147" s="317"/>
      <c r="N147" s="320"/>
      <c r="O147" s="319">
        <f t="shared" si="192"/>
        <v>0</v>
      </c>
      <c r="P147" s="322"/>
    </row>
    <row r="148" spans="1:16" ht="24" customHeight="1" x14ac:dyDescent="0.25">
      <c r="A148" s="315">
        <v>2354</v>
      </c>
      <c r="B148" s="353" t="s">
        <v>168</v>
      </c>
      <c r="C148" s="354">
        <f t="shared" ref="C148:C211" si="193">F148+I148+L148+O148</f>
        <v>3666</v>
      </c>
      <c r="D148" s="453">
        <v>3666</v>
      </c>
      <c r="E148" s="454"/>
      <c r="F148" s="319">
        <f t="shared" si="189"/>
        <v>3666</v>
      </c>
      <c r="G148" s="317"/>
      <c r="H148" s="320"/>
      <c r="I148" s="319">
        <f t="shared" si="190"/>
        <v>0</v>
      </c>
      <c r="J148" s="317"/>
      <c r="K148" s="320"/>
      <c r="L148" s="319">
        <f t="shared" si="191"/>
        <v>0</v>
      </c>
      <c r="M148" s="317"/>
      <c r="N148" s="320"/>
      <c r="O148" s="319">
        <f t="shared" si="192"/>
        <v>0</v>
      </c>
      <c r="P148" s="322"/>
    </row>
    <row r="149" spans="1:16" ht="24" hidden="1" customHeight="1" x14ac:dyDescent="0.25">
      <c r="A149" s="315">
        <v>2355</v>
      </c>
      <c r="B149" s="353" t="s">
        <v>169</v>
      </c>
      <c r="C149" s="354">
        <f t="shared" si="193"/>
        <v>0</v>
      </c>
      <c r="D149" s="453"/>
      <c r="E149" s="454"/>
      <c r="F149" s="319">
        <f t="shared" si="189"/>
        <v>0</v>
      </c>
      <c r="G149" s="317"/>
      <c r="H149" s="320"/>
      <c r="I149" s="319">
        <f t="shared" si="190"/>
        <v>0</v>
      </c>
      <c r="J149" s="317"/>
      <c r="K149" s="320"/>
      <c r="L149" s="319">
        <f t="shared" si="191"/>
        <v>0</v>
      </c>
      <c r="M149" s="317"/>
      <c r="N149" s="320"/>
      <c r="O149" s="319">
        <f t="shared" si="192"/>
        <v>0</v>
      </c>
      <c r="P149" s="322"/>
    </row>
    <row r="150" spans="1:16" ht="24" hidden="1" customHeight="1" x14ac:dyDescent="0.25">
      <c r="A150" s="315">
        <v>2359</v>
      </c>
      <c r="B150" s="353" t="s">
        <v>170</v>
      </c>
      <c r="C150" s="354">
        <f t="shared" si="193"/>
        <v>0</v>
      </c>
      <c r="D150" s="453"/>
      <c r="E150" s="454"/>
      <c r="F150" s="319">
        <f t="shared" si="189"/>
        <v>0</v>
      </c>
      <c r="G150" s="317"/>
      <c r="H150" s="320"/>
      <c r="I150" s="319">
        <f t="shared" si="190"/>
        <v>0</v>
      </c>
      <c r="J150" s="317"/>
      <c r="K150" s="320"/>
      <c r="L150" s="319">
        <f t="shared" si="191"/>
        <v>0</v>
      </c>
      <c r="M150" s="317"/>
      <c r="N150" s="320"/>
      <c r="O150" s="319">
        <f t="shared" si="192"/>
        <v>0</v>
      </c>
      <c r="P150" s="322"/>
    </row>
    <row r="151" spans="1:16" ht="24.75" customHeight="1" x14ac:dyDescent="0.25">
      <c r="A151" s="447">
        <v>2360</v>
      </c>
      <c r="B151" s="353" t="s">
        <v>171</v>
      </c>
      <c r="C151" s="354">
        <f t="shared" si="193"/>
        <v>13466</v>
      </c>
      <c r="D151" s="448">
        <f>SUM(D152:D158)</f>
        <v>13466</v>
      </c>
      <c r="E151" s="449">
        <f t="shared" ref="E151:F151" si="194">SUM(E152:E158)</f>
        <v>0</v>
      </c>
      <c r="F151" s="319">
        <f t="shared" si="194"/>
        <v>13466</v>
      </c>
      <c r="G151" s="448">
        <f>SUM(G152:G158)</f>
        <v>0</v>
      </c>
      <c r="H151" s="449">
        <f t="shared" ref="H151:I151" si="195">SUM(H152:H158)</f>
        <v>0</v>
      </c>
      <c r="I151" s="319">
        <f t="shared" si="195"/>
        <v>0</v>
      </c>
      <c r="J151" s="448">
        <f>SUM(J152:J158)</f>
        <v>0</v>
      </c>
      <c r="K151" s="449">
        <f t="shared" ref="K151:L151" si="196">SUM(K152:K158)</f>
        <v>0</v>
      </c>
      <c r="L151" s="319">
        <f t="shared" si="196"/>
        <v>0</v>
      </c>
      <c r="M151" s="448">
        <f>SUM(M152:M158)</f>
        <v>0</v>
      </c>
      <c r="N151" s="449">
        <f t="shared" ref="N151:O151" si="197">SUM(N152:N158)</f>
        <v>0</v>
      </c>
      <c r="O151" s="319">
        <f t="shared" si="197"/>
        <v>0</v>
      </c>
      <c r="P151" s="322"/>
    </row>
    <row r="152" spans="1:16" ht="12" customHeight="1" x14ac:dyDescent="0.25">
      <c r="A152" s="314">
        <v>2361</v>
      </c>
      <c r="B152" s="353" t="s">
        <v>172</v>
      </c>
      <c r="C152" s="354">
        <f t="shared" si="193"/>
        <v>160</v>
      </c>
      <c r="D152" s="453">
        <v>160</v>
      </c>
      <c r="E152" s="454"/>
      <c r="F152" s="319">
        <f t="shared" ref="F152:F159" si="198">D152+E152</f>
        <v>160</v>
      </c>
      <c r="G152" s="317"/>
      <c r="H152" s="320"/>
      <c r="I152" s="319">
        <f t="shared" ref="I152:I159" si="199">G152+H152</f>
        <v>0</v>
      </c>
      <c r="J152" s="317"/>
      <c r="K152" s="320"/>
      <c r="L152" s="319">
        <f t="shared" ref="L152:L159" si="200">K152+J152</f>
        <v>0</v>
      </c>
      <c r="M152" s="317"/>
      <c r="N152" s="320"/>
      <c r="O152" s="319">
        <f t="shared" ref="O152:O159" si="201">N152+M152</f>
        <v>0</v>
      </c>
      <c r="P152" s="322"/>
    </row>
    <row r="153" spans="1:16" ht="24" hidden="1" customHeight="1" x14ac:dyDescent="0.25">
      <c r="A153" s="314">
        <v>2362</v>
      </c>
      <c r="B153" s="353" t="s">
        <v>173</v>
      </c>
      <c r="C153" s="354">
        <f t="shared" si="193"/>
        <v>0</v>
      </c>
      <c r="D153" s="453"/>
      <c r="E153" s="454"/>
      <c r="F153" s="319">
        <f t="shared" si="198"/>
        <v>0</v>
      </c>
      <c r="G153" s="317"/>
      <c r="H153" s="320"/>
      <c r="I153" s="319">
        <f t="shared" si="199"/>
        <v>0</v>
      </c>
      <c r="J153" s="317"/>
      <c r="K153" s="320"/>
      <c r="L153" s="319">
        <f t="shared" si="200"/>
        <v>0</v>
      </c>
      <c r="M153" s="317"/>
      <c r="N153" s="320"/>
      <c r="O153" s="319">
        <f t="shared" si="201"/>
        <v>0</v>
      </c>
      <c r="P153" s="322"/>
    </row>
    <row r="154" spans="1:16" ht="12" hidden="1" customHeight="1" x14ac:dyDescent="0.25">
      <c r="A154" s="314">
        <v>2363</v>
      </c>
      <c r="B154" s="353" t="s">
        <v>174</v>
      </c>
      <c r="C154" s="354">
        <f t="shared" si="193"/>
        <v>0</v>
      </c>
      <c r="D154" s="453"/>
      <c r="E154" s="454"/>
      <c r="F154" s="319">
        <f t="shared" si="198"/>
        <v>0</v>
      </c>
      <c r="G154" s="317"/>
      <c r="H154" s="320"/>
      <c r="I154" s="319">
        <f t="shared" si="199"/>
        <v>0</v>
      </c>
      <c r="J154" s="317"/>
      <c r="K154" s="320"/>
      <c r="L154" s="319">
        <f t="shared" si="200"/>
        <v>0</v>
      </c>
      <c r="M154" s="317"/>
      <c r="N154" s="320"/>
      <c r="O154" s="319">
        <f t="shared" si="201"/>
        <v>0</v>
      </c>
      <c r="P154" s="322"/>
    </row>
    <row r="155" spans="1:16" ht="12" customHeight="1" x14ac:dyDescent="0.25">
      <c r="A155" s="314">
        <v>2364</v>
      </c>
      <c r="B155" s="353" t="s">
        <v>175</v>
      </c>
      <c r="C155" s="354">
        <f t="shared" si="193"/>
        <v>13061</v>
      </c>
      <c r="D155" s="453">
        <v>13061</v>
      </c>
      <c r="E155" s="454"/>
      <c r="F155" s="319">
        <f t="shared" si="198"/>
        <v>13061</v>
      </c>
      <c r="G155" s="317"/>
      <c r="H155" s="320"/>
      <c r="I155" s="319">
        <f t="shared" si="199"/>
        <v>0</v>
      </c>
      <c r="J155" s="317"/>
      <c r="K155" s="320"/>
      <c r="L155" s="319">
        <f t="shared" si="200"/>
        <v>0</v>
      </c>
      <c r="M155" s="317"/>
      <c r="N155" s="320"/>
      <c r="O155" s="319">
        <f t="shared" si="201"/>
        <v>0</v>
      </c>
      <c r="P155" s="322"/>
    </row>
    <row r="156" spans="1:16" ht="12.75" hidden="1" customHeight="1" x14ac:dyDescent="0.25">
      <c r="A156" s="314">
        <v>2365</v>
      </c>
      <c r="B156" s="353" t="s">
        <v>176</v>
      </c>
      <c r="C156" s="354">
        <f t="shared" si="193"/>
        <v>0</v>
      </c>
      <c r="D156" s="453"/>
      <c r="E156" s="454"/>
      <c r="F156" s="319">
        <f t="shared" si="198"/>
        <v>0</v>
      </c>
      <c r="G156" s="317"/>
      <c r="H156" s="320"/>
      <c r="I156" s="319">
        <f t="shared" si="199"/>
        <v>0</v>
      </c>
      <c r="J156" s="317"/>
      <c r="K156" s="320"/>
      <c r="L156" s="319">
        <f t="shared" si="200"/>
        <v>0</v>
      </c>
      <c r="M156" s="317"/>
      <c r="N156" s="320"/>
      <c r="O156" s="319">
        <f t="shared" si="201"/>
        <v>0</v>
      </c>
      <c r="P156" s="322"/>
    </row>
    <row r="157" spans="1:16" ht="36" hidden="1" customHeight="1" x14ac:dyDescent="0.25">
      <c r="A157" s="314">
        <v>2366</v>
      </c>
      <c r="B157" s="353" t="s">
        <v>177</v>
      </c>
      <c r="C157" s="354">
        <f t="shared" si="193"/>
        <v>0</v>
      </c>
      <c r="D157" s="453"/>
      <c r="E157" s="454"/>
      <c r="F157" s="319">
        <f t="shared" si="198"/>
        <v>0</v>
      </c>
      <c r="G157" s="317"/>
      <c r="H157" s="320"/>
      <c r="I157" s="319">
        <f t="shared" si="199"/>
        <v>0</v>
      </c>
      <c r="J157" s="317"/>
      <c r="K157" s="320"/>
      <c r="L157" s="319">
        <f t="shared" si="200"/>
        <v>0</v>
      </c>
      <c r="M157" s="317"/>
      <c r="N157" s="320"/>
      <c r="O157" s="319">
        <f t="shared" si="201"/>
        <v>0</v>
      </c>
      <c r="P157" s="322"/>
    </row>
    <row r="158" spans="1:16" ht="54.75" customHeight="1" x14ac:dyDescent="0.25">
      <c r="A158" s="314">
        <v>2369</v>
      </c>
      <c r="B158" s="353" t="s">
        <v>178</v>
      </c>
      <c r="C158" s="354">
        <f t="shared" si="193"/>
        <v>245</v>
      </c>
      <c r="D158" s="453">
        <v>245</v>
      </c>
      <c r="E158" s="454"/>
      <c r="F158" s="319">
        <f t="shared" si="198"/>
        <v>245</v>
      </c>
      <c r="G158" s="317"/>
      <c r="H158" s="320"/>
      <c r="I158" s="319">
        <f t="shared" si="199"/>
        <v>0</v>
      </c>
      <c r="J158" s="317"/>
      <c r="K158" s="320"/>
      <c r="L158" s="319">
        <f t="shared" si="200"/>
        <v>0</v>
      </c>
      <c r="M158" s="317"/>
      <c r="N158" s="320"/>
      <c r="O158" s="319">
        <f t="shared" si="201"/>
        <v>0</v>
      </c>
      <c r="P158" s="322"/>
    </row>
    <row r="159" spans="1:16" ht="12" hidden="1" customHeight="1" x14ac:dyDescent="0.25">
      <c r="A159" s="444">
        <v>2370</v>
      </c>
      <c r="B159" s="402" t="s">
        <v>179</v>
      </c>
      <c r="C159" s="407">
        <f t="shared" si="193"/>
        <v>0</v>
      </c>
      <c r="D159" s="460"/>
      <c r="E159" s="461"/>
      <c r="F159" s="405">
        <f t="shared" si="198"/>
        <v>0</v>
      </c>
      <c r="G159" s="408"/>
      <c r="H159" s="409"/>
      <c r="I159" s="405">
        <f t="shared" si="199"/>
        <v>0</v>
      </c>
      <c r="J159" s="408"/>
      <c r="K159" s="409"/>
      <c r="L159" s="405">
        <f t="shared" si="200"/>
        <v>0</v>
      </c>
      <c r="M159" s="408"/>
      <c r="N159" s="409"/>
      <c r="O159" s="405">
        <f t="shared" si="201"/>
        <v>0</v>
      </c>
      <c r="P159" s="393"/>
    </row>
    <row r="160" spans="1:16" x14ac:dyDescent="0.25">
      <c r="A160" s="444">
        <v>2380</v>
      </c>
      <c r="B160" s="402" t="s">
        <v>180</v>
      </c>
      <c r="C160" s="407">
        <f t="shared" si="193"/>
        <v>560</v>
      </c>
      <c r="D160" s="445">
        <f>SUM(D161:D162)</f>
        <v>560</v>
      </c>
      <c r="E160" s="446">
        <f t="shared" ref="E160:F160" si="202">SUM(E161:E162)</f>
        <v>0</v>
      </c>
      <c r="F160" s="405">
        <f t="shared" si="202"/>
        <v>560</v>
      </c>
      <c r="G160" s="445">
        <f>SUM(G161:G162)</f>
        <v>0</v>
      </c>
      <c r="H160" s="446">
        <f t="shared" ref="H160:I160" si="203">SUM(H161:H162)</f>
        <v>0</v>
      </c>
      <c r="I160" s="405">
        <f t="shared" si="203"/>
        <v>0</v>
      </c>
      <c r="J160" s="445">
        <f>SUM(J161:J162)</f>
        <v>0</v>
      </c>
      <c r="K160" s="446">
        <f t="shared" ref="K160:L160" si="204">SUM(K161:K162)</f>
        <v>0</v>
      </c>
      <c r="L160" s="405">
        <f t="shared" si="204"/>
        <v>0</v>
      </c>
      <c r="M160" s="445">
        <f>SUM(M161:M162)</f>
        <v>0</v>
      </c>
      <c r="N160" s="446">
        <f t="shared" ref="N160:O160" si="205">SUM(N161:N162)</f>
        <v>0</v>
      </c>
      <c r="O160" s="405">
        <f t="shared" si="205"/>
        <v>0</v>
      </c>
      <c r="P160" s="393"/>
    </row>
    <row r="161" spans="1:16" ht="12" hidden="1" customHeight="1" x14ac:dyDescent="0.25">
      <c r="A161" s="307">
        <v>2381</v>
      </c>
      <c r="B161" s="346" t="s">
        <v>181</v>
      </c>
      <c r="C161" s="347">
        <f t="shared" si="193"/>
        <v>0</v>
      </c>
      <c r="D161" s="455"/>
      <c r="E161" s="456"/>
      <c r="F161" s="398">
        <f t="shared" ref="F161:F164" si="206">D161+E161</f>
        <v>0</v>
      </c>
      <c r="G161" s="310"/>
      <c r="H161" s="311"/>
      <c r="I161" s="398">
        <f t="shared" ref="I161:I164" si="207">G161+H161</f>
        <v>0</v>
      </c>
      <c r="J161" s="310"/>
      <c r="K161" s="311"/>
      <c r="L161" s="398">
        <f t="shared" ref="L161:L164" si="208">K161+J161</f>
        <v>0</v>
      </c>
      <c r="M161" s="310"/>
      <c r="N161" s="311"/>
      <c r="O161" s="398">
        <f t="shared" ref="O161:O164" si="209">N161+M161</f>
        <v>0</v>
      </c>
      <c r="P161" s="313"/>
    </row>
    <row r="162" spans="1:16" ht="24" customHeight="1" x14ac:dyDescent="0.25">
      <c r="A162" s="314">
        <v>2389</v>
      </c>
      <c r="B162" s="353" t="s">
        <v>182</v>
      </c>
      <c r="C162" s="354">
        <f t="shared" si="193"/>
        <v>560</v>
      </c>
      <c r="D162" s="453">
        <v>560</v>
      </c>
      <c r="E162" s="454"/>
      <c r="F162" s="319">
        <f t="shared" si="206"/>
        <v>560</v>
      </c>
      <c r="G162" s="317"/>
      <c r="H162" s="320"/>
      <c r="I162" s="319">
        <f t="shared" si="207"/>
        <v>0</v>
      </c>
      <c r="J162" s="317"/>
      <c r="K162" s="320"/>
      <c r="L162" s="319">
        <f t="shared" si="208"/>
        <v>0</v>
      </c>
      <c r="M162" s="317"/>
      <c r="N162" s="320"/>
      <c r="O162" s="319">
        <f t="shared" si="209"/>
        <v>0</v>
      </c>
      <c r="P162" s="322"/>
    </row>
    <row r="163" spans="1:16" ht="12" hidden="1" customHeight="1" x14ac:dyDescent="0.25">
      <c r="A163" s="444">
        <v>2390</v>
      </c>
      <c r="B163" s="402" t="s">
        <v>183</v>
      </c>
      <c r="C163" s="407">
        <f t="shared" si="193"/>
        <v>0</v>
      </c>
      <c r="D163" s="460"/>
      <c r="E163" s="461"/>
      <c r="F163" s="405">
        <f t="shared" si="206"/>
        <v>0</v>
      </c>
      <c r="G163" s="408"/>
      <c r="H163" s="409"/>
      <c r="I163" s="405">
        <f t="shared" si="207"/>
        <v>0</v>
      </c>
      <c r="J163" s="408"/>
      <c r="K163" s="409"/>
      <c r="L163" s="405">
        <f t="shared" si="208"/>
        <v>0</v>
      </c>
      <c r="M163" s="408"/>
      <c r="N163" s="409"/>
      <c r="O163" s="405">
        <f t="shared" si="209"/>
        <v>0</v>
      </c>
      <c r="P163" s="393"/>
    </row>
    <row r="164" spans="1:16" ht="12" hidden="1" customHeight="1" x14ac:dyDescent="0.25">
      <c r="A164" s="333">
        <v>2400</v>
      </c>
      <c r="B164" s="441" t="s">
        <v>184</v>
      </c>
      <c r="C164" s="334">
        <f t="shared" si="193"/>
        <v>0</v>
      </c>
      <c r="D164" s="462"/>
      <c r="E164" s="463"/>
      <c r="F164" s="337">
        <f t="shared" si="206"/>
        <v>0</v>
      </c>
      <c r="G164" s="335"/>
      <c r="H164" s="336"/>
      <c r="I164" s="337">
        <f t="shared" si="207"/>
        <v>0</v>
      </c>
      <c r="J164" s="335"/>
      <c r="K164" s="336"/>
      <c r="L164" s="337">
        <f t="shared" si="208"/>
        <v>0</v>
      </c>
      <c r="M164" s="335"/>
      <c r="N164" s="336"/>
      <c r="O164" s="337">
        <f t="shared" si="209"/>
        <v>0</v>
      </c>
      <c r="P164" s="341"/>
    </row>
    <row r="165" spans="1:16" ht="24" x14ac:dyDescent="0.25">
      <c r="A165" s="333">
        <v>2500</v>
      </c>
      <c r="B165" s="441" t="s">
        <v>185</v>
      </c>
      <c r="C165" s="334">
        <f t="shared" si="193"/>
        <v>30918</v>
      </c>
      <c r="D165" s="442">
        <f>SUM(D166,D171)</f>
        <v>24918</v>
      </c>
      <c r="E165" s="443">
        <f t="shared" ref="E165:O165" si="210">SUM(E166,E171)</f>
        <v>0</v>
      </c>
      <c r="F165" s="337">
        <f t="shared" si="210"/>
        <v>24918</v>
      </c>
      <c r="G165" s="442">
        <f t="shared" si="210"/>
        <v>0</v>
      </c>
      <c r="H165" s="443">
        <f t="shared" si="210"/>
        <v>0</v>
      </c>
      <c r="I165" s="337">
        <f t="shared" si="210"/>
        <v>0</v>
      </c>
      <c r="J165" s="442">
        <f t="shared" si="210"/>
        <v>6000</v>
      </c>
      <c r="K165" s="443">
        <f t="shared" si="210"/>
        <v>0</v>
      </c>
      <c r="L165" s="337">
        <f t="shared" si="210"/>
        <v>6000</v>
      </c>
      <c r="M165" s="442">
        <f t="shared" si="210"/>
        <v>0</v>
      </c>
      <c r="N165" s="443">
        <f t="shared" si="210"/>
        <v>0</v>
      </c>
      <c r="O165" s="337">
        <f t="shared" si="210"/>
        <v>0</v>
      </c>
      <c r="P165" s="341"/>
    </row>
    <row r="166" spans="1:16" ht="16.5" customHeight="1" x14ac:dyDescent="0.25">
      <c r="A166" s="540">
        <v>2510</v>
      </c>
      <c r="B166" s="346" t="s">
        <v>186</v>
      </c>
      <c r="C166" s="347">
        <f t="shared" si="193"/>
        <v>30918</v>
      </c>
      <c r="D166" s="451">
        <f>SUM(D167:D170)</f>
        <v>24918</v>
      </c>
      <c r="E166" s="452">
        <f t="shared" ref="E166:O166" si="211">SUM(E167:E170)</f>
        <v>0</v>
      </c>
      <c r="F166" s="398">
        <f t="shared" si="211"/>
        <v>24918</v>
      </c>
      <c r="G166" s="451">
        <f t="shared" si="211"/>
        <v>0</v>
      </c>
      <c r="H166" s="452">
        <f t="shared" si="211"/>
        <v>0</v>
      </c>
      <c r="I166" s="398">
        <f t="shared" si="211"/>
        <v>0</v>
      </c>
      <c r="J166" s="451">
        <f t="shared" si="211"/>
        <v>6000</v>
      </c>
      <c r="K166" s="452">
        <f t="shared" si="211"/>
        <v>0</v>
      </c>
      <c r="L166" s="398">
        <f t="shared" si="211"/>
        <v>6000</v>
      </c>
      <c r="M166" s="451">
        <f t="shared" si="211"/>
        <v>0</v>
      </c>
      <c r="N166" s="452">
        <f t="shared" si="211"/>
        <v>0</v>
      </c>
      <c r="O166" s="398">
        <f t="shared" si="211"/>
        <v>0</v>
      </c>
      <c r="P166" s="313"/>
    </row>
    <row r="167" spans="1:16" ht="24" hidden="1" customHeight="1" x14ac:dyDescent="0.25">
      <c r="A167" s="315">
        <v>2512</v>
      </c>
      <c r="B167" s="353" t="s">
        <v>187</v>
      </c>
      <c r="C167" s="354">
        <f t="shared" si="193"/>
        <v>0</v>
      </c>
      <c r="D167" s="453"/>
      <c r="E167" s="454"/>
      <c r="F167" s="319">
        <f t="shared" ref="F167:F172" si="212">D167+E167</f>
        <v>0</v>
      </c>
      <c r="G167" s="317"/>
      <c r="H167" s="320"/>
      <c r="I167" s="319">
        <f t="shared" ref="I167:I172" si="213">G167+H167</f>
        <v>0</v>
      </c>
      <c r="J167" s="317"/>
      <c r="K167" s="320"/>
      <c r="L167" s="319">
        <f t="shared" ref="L167:L172" si="214">K167+J167</f>
        <v>0</v>
      </c>
      <c r="M167" s="317"/>
      <c r="N167" s="320"/>
      <c r="O167" s="319">
        <f t="shared" ref="O167:O172" si="215">N167+M167</f>
        <v>0</v>
      </c>
      <c r="P167" s="322"/>
    </row>
    <row r="168" spans="1:16" ht="40.5" customHeight="1" x14ac:dyDescent="0.25">
      <c r="A168" s="315">
        <v>2513</v>
      </c>
      <c r="B168" s="353" t="s">
        <v>188</v>
      </c>
      <c r="C168" s="354">
        <f t="shared" si="193"/>
        <v>290</v>
      </c>
      <c r="D168" s="453">
        <v>290</v>
      </c>
      <c r="E168" s="454"/>
      <c r="F168" s="319">
        <f t="shared" si="212"/>
        <v>290</v>
      </c>
      <c r="G168" s="317"/>
      <c r="H168" s="320"/>
      <c r="I168" s="319">
        <f t="shared" si="213"/>
        <v>0</v>
      </c>
      <c r="J168" s="317"/>
      <c r="K168" s="320"/>
      <c r="L168" s="319">
        <f t="shared" si="214"/>
        <v>0</v>
      </c>
      <c r="M168" s="317"/>
      <c r="N168" s="320"/>
      <c r="O168" s="319">
        <f t="shared" si="215"/>
        <v>0</v>
      </c>
      <c r="P168" s="322"/>
    </row>
    <row r="169" spans="1:16" ht="24" hidden="1" customHeight="1" x14ac:dyDescent="0.25">
      <c r="A169" s="315">
        <v>2515</v>
      </c>
      <c r="B169" s="353" t="s">
        <v>189</v>
      </c>
      <c r="C169" s="354">
        <f t="shared" si="193"/>
        <v>0</v>
      </c>
      <c r="D169" s="453"/>
      <c r="E169" s="454"/>
      <c r="F169" s="319">
        <f t="shared" si="212"/>
        <v>0</v>
      </c>
      <c r="G169" s="317"/>
      <c r="H169" s="320"/>
      <c r="I169" s="319">
        <f t="shared" si="213"/>
        <v>0</v>
      </c>
      <c r="J169" s="317"/>
      <c r="K169" s="320"/>
      <c r="L169" s="319">
        <f t="shared" si="214"/>
        <v>0</v>
      </c>
      <c r="M169" s="317"/>
      <c r="N169" s="320"/>
      <c r="O169" s="319">
        <f t="shared" si="215"/>
        <v>0</v>
      </c>
      <c r="P169" s="322"/>
    </row>
    <row r="170" spans="1:16" ht="33" customHeight="1" x14ac:dyDescent="0.25">
      <c r="A170" s="315">
        <v>2519</v>
      </c>
      <c r="B170" s="353" t="s">
        <v>190</v>
      </c>
      <c r="C170" s="354">
        <f t="shared" si="193"/>
        <v>30628</v>
      </c>
      <c r="D170" s="453">
        <v>24628</v>
      </c>
      <c r="E170" s="454"/>
      <c r="F170" s="319">
        <f t="shared" si="212"/>
        <v>24628</v>
      </c>
      <c r="G170" s="317"/>
      <c r="H170" s="320"/>
      <c r="I170" s="319">
        <f t="shared" si="213"/>
        <v>0</v>
      </c>
      <c r="J170" s="317">
        <v>6000</v>
      </c>
      <c r="K170" s="320"/>
      <c r="L170" s="319">
        <f t="shared" si="214"/>
        <v>6000</v>
      </c>
      <c r="M170" s="317"/>
      <c r="N170" s="320"/>
      <c r="O170" s="319">
        <f t="shared" si="215"/>
        <v>0</v>
      </c>
      <c r="P170" s="322"/>
    </row>
    <row r="171" spans="1:16" ht="24" hidden="1" customHeight="1" x14ac:dyDescent="0.25">
      <c r="A171" s="447">
        <v>2520</v>
      </c>
      <c r="B171" s="353" t="s">
        <v>191</v>
      </c>
      <c r="C171" s="354">
        <f t="shared" si="193"/>
        <v>0</v>
      </c>
      <c r="D171" s="453"/>
      <c r="E171" s="454"/>
      <c r="F171" s="319">
        <f t="shared" si="212"/>
        <v>0</v>
      </c>
      <c r="G171" s="317"/>
      <c r="H171" s="320"/>
      <c r="I171" s="319">
        <f t="shared" si="213"/>
        <v>0</v>
      </c>
      <c r="J171" s="317"/>
      <c r="K171" s="320"/>
      <c r="L171" s="319">
        <f t="shared" si="214"/>
        <v>0</v>
      </c>
      <c r="M171" s="317"/>
      <c r="N171" s="320"/>
      <c r="O171" s="319">
        <f t="shared" si="215"/>
        <v>0</v>
      </c>
      <c r="P171" s="322"/>
    </row>
    <row r="172" spans="1:16" s="464" customFormat="1" ht="36" hidden="1" customHeight="1" x14ac:dyDescent="0.25">
      <c r="A172" s="287">
        <v>2800</v>
      </c>
      <c r="B172" s="346" t="s">
        <v>192</v>
      </c>
      <c r="C172" s="347">
        <f t="shared" si="193"/>
        <v>0</v>
      </c>
      <c r="D172" s="310"/>
      <c r="E172" s="311"/>
      <c r="F172" s="398">
        <f t="shared" si="212"/>
        <v>0</v>
      </c>
      <c r="G172" s="310"/>
      <c r="H172" s="311"/>
      <c r="I172" s="398">
        <f t="shared" si="213"/>
        <v>0</v>
      </c>
      <c r="J172" s="310"/>
      <c r="K172" s="311"/>
      <c r="L172" s="398">
        <f t="shared" si="214"/>
        <v>0</v>
      </c>
      <c r="M172" s="310"/>
      <c r="N172" s="311"/>
      <c r="O172" s="398">
        <f t="shared" si="215"/>
        <v>0</v>
      </c>
      <c r="P172" s="313"/>
    </row>
    <row r="173" spans="1:16" hidden="1" x14ac:dyDescent="0.25">
      <c r="A173" s="436">
        <v>3000</v>
      </c>
      <c r="B173" s="436" t="s">
        <v>193</v>
      </c>
      <c r="C173" s="437">
        <f t="shared" si="193"/>
        <v>0</v>
      </c>
      <c r="D173" s="438">
        <f>SUM(D174,D184)</f>
        <v>0</v>
      </c>
      <c r="E173" s="439">
        <f t="shared" ref="E173:F173" si="216">SUM(E174,E184)</f>
        <v>0</v>
      </c>
      <c r="F173" s="440">
        <f t="shared" si="216"/>
        <v>0</v>
      </c>
      <c r="G173" s="438">
        <f>SUM(G174,G184)</f>
        <v>0</v>
      </c>
      <c r="H173" s="439">
        <f t="shared" ref="H173:I173" si="217">SUM(H174,H184)</f>
        <v>0</v>
      </c>
      <c r="I173" s="440">
        <f t="shared" si="217"/>
        <v>0</v>
      </c>
      <c r="J173" s="438">
        <f>SUM(J174,J184)</f>
        <v>0</v>
      </c>
      <c r="K173" s="439">
        <f t="shared" ref="K173:L173" si="218">SUM(K174,K184)</f>
        <v>0</v>
      </c>
      <c r="L173" s="440">
        <f t="shared" si="218"/>
        <v>0</v>
      </c>
      <c r="M173" s="438">
        <f>SUM(M174,M184)</f>
        <v>0</v>
      </c>
      <c r="N173" s="439">
        <f t="shared" ref="N173:O173" si="219">SUM(N174,N184)</f>
        <v>0</v>
      </c>
      <c r="O173" s="440">
        <f t="shared" si="219"/>
        <v>0</v>
      </c>
      <c r="P173" s="163"/>
    </row>
    <row r="174" spans="1:16" ht="24" hidden="1" x14ac:dyDescent="0.25">
      <c r="A174" s="333">
        <v>3200</v>
      </c>
      <c r="B174" s="465" t="s">
        <v>194</v>
      </c>
      <c r="C174" s="334">
        <f t="shared" si="193"/>
        <v>0</v>
      </c>
      <c r="D174" s="442">
        <f>SUM(D175,D179)</f>
        <v>0</v>
      </c>
      <c r="E174" s="443">
        <f t="shared" ref="E174:O174" si="220">SUM(E175,E179)</f>
        <v>0</v>
      </c>
      <c r="F174" s="337">
        <f t="shared" si="220"/>
        <v>0</v>
      </c>
      <c r="G174" s="442">
        <f t="shared" si="220"/>
        <v>0</v>
      </c>
      <c r="H174" s="443">
        <f t="shared" si="220"/>
        <v>0</v>
      </c>
      <c r="I174" s="337">
        <f t="shared" si="220"/>
        <v>0</v>
      </c>
      <c r="J174" s="442">
        <f t="shared" si="220"/>
        <v>0</v>
      </c>
      <c r="K174" s="443">
        <f t="shared" si="220"/>
        <v>0</v>
      </c>
      <c r="L174" s="337">
        <f t="shared" si="220"/>
        <v>0</v>
      </c>
      <c r="M174" s="442">
        <f t="shared" si="220"/>
        <v>0</v>
      </c>
      <c r="N174" s="443">
        <f t="shared" si="220"/>
        <v>0</v>
      </c>
      <c r="O174" s="337">
        <f t="shared" si="220"/>
        <v>0</v>
      </c>
      <c r="P174" s="341"/>
    </row>
    <row r="175" spans="1:16" ht="36" hidden="1" x14ac:dyDescent="0.25">
      <c r="A175" s="540">
        <v>3260</v>
      </c>
      <c r="B175" s="346" t="s">
        <v>195</v>
      </c>
      <c r="C175" s="347">
        <f t="shared" si="193"/>
        <v>0</v>
      </c>
      <c r="D175" s="451">
        <f>SUM(D176:D178)</f>
        <v>0</v>
      </c>
      <c r="E175" s="452">
        <f t="shared" ref="E175:F175" si="221">SUM(E176:E178)</f>
        <v>0</v>
      </c>
      <c r="F175" s="398">
        <f t="shared" si="221"/>
        <v>0</v>
      </c>
      <c r="G175" s="451">
        <f>SUM(G176:G178)</f>
        <v>0</v>
      </c>
      <c r="H175" s="452">
        <f t="shared" ref="H175:I175" si="222">SUM(H176:H178)</f>
        <v>0</v>
      </c>
      <c r="I175" s="398">
        <f t="shared" si="222"/>
        <v>0</v>
      </c>
      <c r="J175" s="451">
        <f>SUM(J176:J178)</f>
        <v>0</v>
      </c>
      <c r="K175" s="452">
        <f t="shared" ref="K175:L175" si="223">SUM(K176:K178)</f>
        <v>0</v>
      </c>
      <c r="L175" s="398">
        <f t="shared" si="223"/>
        <v>0</v>
      </c>
      <c r="M175" s="451">
        <f>SUM(M176:M178)</f>
        <v>0</v>
      </c>
      <c r="N175" s="452">
        <f t="shared" ref="N175:O175" si="224">SUM(N176:N178)</f>
        <v>0</v>
      </c>
      <c r="O175" s="398">
        <f t="shared" si="224"/>
        <v>0</v>
      </c>
      <c r="P175" s="313"/>
    </row>
    <row r="176" spans="1:16" ht="24" hidden="1" customHeight="1" x14ac:dyDescent="0.25">
      <c r="A176" s="315">
        <v>3261</v>
      </c>
      <c r="B176" s="353" t="s">
        <v>196</v>
      </c>
      <c r="C176" s="354">
        <f t="shared" si="193"/>
        <v>0</v>
      </c>
      <c r="D176" s="453"/>
      <c r="E176" s="454"/>
      <c r="F176" s="319">
        <f t="shared" ref="F176:F178" si="225">D176+E176</f>
        <v>0</v>
      </c>
      <c r="G176" s="317"/>
      <c r="H176" s="320"/>
      <c r="I176" s="319">
        <f t="shared" ref="I176:I178" si="226">G176+H176</f>
        <v>0</v>
      </c>
      <c r="J176" s="317"/>
      <c r="K176" s="320"/>
      <c r="L176" s="319">
        <f t="shared" ref="L176:L178" si="227">K176+J176</f>
        <v>0</v>
      </c>
      <c r="M176" s="317"/>
      <c r="N176" s="320"/>
      <c r="O176" s="319">
        <f t="shared" ref="O176:O178" si="228">N176+M176</f>
        <v>0</v>
      </c>
      <c r="P176" s="322"/>
    </row>
    <row r="177" spans="1:16" ht="36" hidden="1" customHeight="1" x14ac:dyDescent="0.25">
      <c r="A177" s="315">
        <v>3262</v>
      </c>
      <c r="B177" s="353" t="s">
        <v>197</v>
      </c>
      <c r="C177" s="354">
        <f t="shared" si="193"/>
        <v>0</v>
      </c>
      <c r="D177" s="453"/>
      <c r="E177" s="454"/>
      <c r="F177" s="319">
        <f t="shared" si="225"/>
        <v>0</v>
      </c>
      <c r="G177" s="317"/>
      <c r="H177" s="320"/>
      <c r="I177" s="319">
        <f t="shared" si="226"/>
        <v>0</v>
      </c>
      <c r="J177" s="317"/>
      <c r="K177" s="320"/>
      <c r="L177" s="319">
        <f t="shared" si="227"/>
        <v>0</v>
      </c>
      <c r="M177" s="317"/>
      <c r="N177" s="320"/>
      <c r="O177" s="319">
        <f t="shared" si="228"/>
        <v>0</v>
      </c>
      <c r="P177" s="322"/>
    </row>
    <row r="178" spans="1:16" ht="24" hidden="1" customHeight="1" x14ac:dyDescent="0.25">
      <c r="A178" s="315">
        <v>3263</v>
      </c>
      <c r="B178" s="353" t="s">
        <v>198</v>
      </c>
      <c r="C178" s="354">
        <f t="shared" si="193"/>
        <v>0</v>
      </c>
      <c r="D178" s="453"/>
      <c r="E178" s="454"/>
      <c r="F178" s="319">
        <f t="shared" si="225"/>
        <v>0</v>
      </c>
      <c r="G178" s="317"/>
      <c r="H178" s="320"/>
      <c r="I178" s="319">
        <f t="shared" si="226"/>
        <v>0</v>
      </c>
      <c r="J178" s="317"/>
      <c r="K178" s="320"/>
      <c r="L178" s="319">
        <f t="shared" si="227"/>
        <v>0</v>
      </c>
      <c r="M178" s="317"/>
      <c r="N178" s="320"/>
      <c r="O178" s="319">
        <f t="shared" si="228"/>
        <v>0</v>
      </c>
      <c r="P178" s="322"/>
    </row>
    <row r="179" spans="1:16" ht="84" hidden="1" x14ac:dyDescent="0.25">
      <c r="A179" s="540">
        <v>3290</v>
      </c>
      <c r="B179" s="346" t="s">
        <v>199</v>
      </c>
      <c r="C179" s="466">
        <f t="shared" si="193"/>
        <v>0</v>
      </c>
      <c r="D179" s="451">
        <f>SUM(D180:D183)</f>
        <v>0</v>
      </c>
      <c r="E179" s="452">
        <f t="shared" ref="E179:O179" si="229">SUM(E180:E183)</f>
        <v>0</v>
      </c>
      <c r="F179" s="398">
        <f t="shared" si="229"/>
        <v>0</v>
      </c>
      <c r="G179" s="451">
        <f t="shared" si="229"/>
        <v>0</v>
      </c>
      <c r="H179" s="452">
        <f t="shared" si="229"/>
        <v>0</v>
      </c>
      <c r="I179" s="398">
        <f t="shared" si="229"/>
        <v>0</v>
      </c>
      <c r="J179" s="451">
        <f t="shared" si="229"/>
        <v>0</v>
      </c>
      <c r="K179" s="452">
        <f t="shared" si="229"/>
        <v>0</v>
      </c>
      <c r="L179" s="398">
        <f t="shared" si="229"/>
        <v>0</v>
      </c>
      <c r="M179" s="451">
        <f t="shared" si="229"/>
        <v>0</v>
      </c>
      <c r="N179" s="452">
        <f t="shared" si="229"/>
        <v>0</v>
      </c>
      <c r="O179" s="398">
        <f t="shared" si="229"/>
        <v>0</v>
      </c>
      <c r="P179" s="313"/>
    </row>
    <row r="180" spans="1:16" ht="72" hidden="1" customHeight="1" x14ac:dyDescent="0.25">
      <c r="A180" s="315">
        <v>3291</v>
      </c>
      <c r="B180" s="353" t="s">
        <v>200</v>
      </c>
      <c r="C180" s="354">
        <f t="shared" si="193"/>
        <v>0</v>
      </c>
      <c r="D180" s="453"/>
      <c r="E180" s="454"/>
      <c r="F180" s="319">
        <f t="shared" ref="F180:F183" si="230">D180+E180</f>
        <v>0</v>
      </c>
      <c r="G180" s="317"/>
      <c r="H180" s="320"/>
      <c r="I180" s="319">
        <f t="shared" ref="I180:I183" si="231">G180+H180</f>
        <v>0</v>
      </c>
      <c r="J180" s="317"/>
      <c r="K180" s="320"/>
      <c r="L180" s="319">
        <f t="shared" ref="L180:L183" si="232">K180+J180</f>
        <v>0</v>
      </c>
      <c r="M180" s="317"/>
      <c r="N180" s="320"/>
      <c r="O180" s="319">
        <f t="shared" ref="O180:O183" si="233">N180+M180</f>
        <v>0</v>
      </c>
      <c r="P180" s="322"/>
    </row>
    <row r="181" spans="1:16" ht="72" hidden="1" customHeight="1" x14ac:dyDescent="0.25">
      <c r="A181" s="315">
        <v>3292</v>
      </c>
      <c r="B181" s="353" t="s">
        <v>201</v>
      </c>
      <c r="C181" s="354">
        <f t="shared" si="193"/>
        <v>0</v>
      </c>
      <c r="D181" s="453"/>
      <c r="E181" s="454"/>
      <c r="F181" s="319">
        <f t="shared" si="230"/>
        <v>0</v>
      </c>
      <c r="G181" s="317"/>
      <c r="H181" s="320"/>
      <c r="I181" s="319">
        <f t="shared" si="231"/>
        <v>0</v>
      </c>
      <c r="J181" s="317"/>
      <c r="K181" s="320"/>
      <c r="L181" s="319">
        <f t="shared" si="232"/>
        <v>0</v>
      </c>
      <c r="M181" s="317"/>
      <c r="N181" s="320"/>
      <c r="O181" s="319">
        <f t="shared" si="233"/>
        <v>0</v>
      </c>
      <c r="P181" s="322"/>
    </row>
    <row r="182" spans="1:16" ht="72" hidden="1" customHeight="1" x14ac:dyDescent="0.25">
      <c r="A182" s="315">
        <v>3293</v>
      </c>
      <c r="B182" s="353" t="s">
        <v>202</v>
      </c>
      <c r="C182" s="354">
        <f t="shared" si="193"/>
        <v>0</v>
      </c>
      <c r="D182" s="453"/>
      <c r="E182" s="454"/>
      <c r="F182" s="319">
        <f t="shared" si="230"/>
        <v>0</v>
      </c>
      <c r="G182" s="317"/>
      <c r="H182" s="320"/>
      <c r="I182" s="319">
        <f t="shared" si="231"/>
        <v>0</v>
      </c>
      <c r="J182" s="317"/>
      <c r="K182" s="320"/>
      <c r="L182" s="319">
        <f t="shared" si="232"/>
        <v>0</v>
      </c>
      <c r="M182" s="317"/>
      <c r="N182" s="320"/>
      <c r="O182" s="319">
        <f t="shared" si="233"/>
        <v>0</v>
      </c>
      <c r="P182" s="322"/>
    </row>
    <row r="183" spans="1:16" ht="60" hidden="1" customHeight="1" x14ac:dyDescent="0.25">
      <c r="A183" s="467">
        <v>3294</v>
      </c>
      <c r="B183" s="353" t="s">
        <v>203</v>
      </c>
      <c r="C183" s="466">
        <f t="shared" si="193"/>
        <v>0</v>
      </c>
      <c r="D183" s="468"/>
      <c r="E183" s="469"/>
      <c r="F183" s="470">
        <f t="shared" si="230"/>
        <v>0</v>
      </c>
      <c r="G183" s="471"/>
      <c r="H183" s="472"/>
      <c r="I183" s="470">
        <f t="shared" si="231"/>
        <v>0</v>
      </c>
      <c r="J183" s="471"/>
      <c r="K183" s="472"/>
      <c r="L183" s="470">
        <f t="shared" si="232"/>
        <v>0</v>
      </c>
      <c r="M183" s="471"/>
      <c r="N183" s="472"/>
      <c r="O183" s="470">
        <f t="shared" si="233"/>
        <v>0</v>
      </c>
      <c r="P183" s="473"/>
    </row>
    <row r="184" spans="1:16" ht="48" hidden="1" x14ac:dyDescent="0.25">
      <c r="A184" s="474">
        <v>3300</v>
      </c>
      <c r="B184" s="465" t="s">
        <v>204</v>
      </c>
      <c r="C184" s="475">
        <f t="shared" si="193"/>
        <v>0</v>
      </c>
      <c r="D184" s="476">
        <f>SUM(D185:D186)</f>
        <v>0</v>
      </c>
      <c r="E184" s="477">
        <f t="shared" ref="E184:O184" si="234">SUM(E185:E186)</f>
        <v>0</v>
      </c>
      <c r="F184" s="478">
        <f t="shared" si="234"/>
        <v>0</v>
      </c>
      <c r="G184" s="476">
        <f t="shared" si="234"/>
        <v>0</v>
      </c>
      <c r="H184" s="477">
        <f t="shared" si="234"/>
        <v>0</v>
      </c>
      <c r="I184" s="478">
        <f t="shared" si="234"/>
        <v>0</v>
      </c>
      <c r="J184" s="476">
        <f t="shared" si="234"/>
        <v>0</v>
      </c>
      <c r="K184" s="477">
        <f t="shared" si="234"/>
        <v>0</v>
      </c>
      <c r="L184" s="478">
        <f t="shared" si="234"/>
        <v>0</v>
      </c>
      <c r="M184" s="476">
        <f t="shared" si="234"/>
        <v>0</v>
      </c>
      <c r="N184" s="477">
        <f t="shared" si="234"/>
        <v>0</v>
      </c>
      <c r="O184" s="478">
        <f t="shared" si="234"/>
        <v>0</v>
      </c>
      <c r="P184" s="479"/>
    </row>
    <row r="185" spans="1:16" ht="48" hidden="1" customHeight="1" x14ac:dyDescent="0.25">
      <c r="A185" s="401">
        <v>3310</v>
      </c>
      <c r="B185" s="402" t="s">
        <v>205</v>
      </c>
      <c r="C185" s="407">
        <f t="shared" si="193"/>
        <v>0</v>
      </c>
      <c r="D185" s="460"/>
      <c r="E185" s="461"/>
      <c r="F185" s="405">
        <f t="shared" ref="F185:F186" si="235">D185+E185</f>
        <v>0</v>
      </c>
      <c r="G185" s="408"/>
      <c r="H185" s="409"/>
      <c r="I185" s="405">
        <f t="shared" ref="I185:I186" si="236">G185+H185</f>
        <v>0</v>
      </c>
      <c r="J185" s="408"/>
      <c r="K185" s="409"/>
      <c r="L185" s="405">
        <f t="shared" ref="L185:L186" si="237">K185+J185</f>
        <v>0</v>
      </c>
      <c r="M185" s="408"/>
      <c r="N185" s="409"/>
      <c r="O185" s="405">
        <f t="shared" ref="O185:O186" si="238">N185+M185</f>
        <v>0</v>
      </c>
      <c r="P185" s="393"/>
    </row>
    <row r="186" spans="1:16" ht="48.75" hidden="1" customHeight="1" x14ac:dyDescent="0.25">
      <c r="A186" s="308">
        <v>3320</v>
      </c>
      <c r="B186" s="346" t="s">
        <v>206</v>
      </c>
      <c r="C186" s="347">
        <f t="shared" si="193"/>
        <v>0</v>
      </c>
      <c r="D186" s="455"/>
      <c r="E186" s="456"/>
      <c r="F186" s="398">
        <f t="shared" si="235"/>
        <v>0</v>
      </c>
      <c r="G186" s="310"/>
      <c r="H186" s="311"/>
      <c r="I186" s="398">
        <f t="shared" si="236"/>
        <v>0</v>
      </c>
      <c r="J186" s="310"/>
      <c r="K186" s="311"/>
      <c r="L186" s="398">
        <f t="shared" si="237"/>
        <v>0</v>
      </c>
      <c r="M186" s="310"/>
      <c r="N186" s="311"/>
      <c r="O186" s="398">
        <f t="shared" si="238"/>
        <v>0</v>
      </c>
      <c r="P186" s="313"/>
    </row>
    <row r="187" spans="1:16" hidden="1" x14ac:dyDescent="0.25">
      <c r="A187" s="480">
        <v>4000</v>
      </c>
      <c r="B187" s="436" t="s">
        <v>207</v>
      </c>
      <c r="C187" s="437">
        <f t="shared" si="193"/>
        <v>0</v>
      </c>
      <c r="D187" s="438">
        <f>SUM(D188,D191)</f>
        <v>0</v>
      </c>
      <c r="E187" s="439">
        <f t="shared" ref="E187:F187" si="239">SUM(E188,E191)</f>
        <v>0</v>
      </c>
      <c r="F187" s="440">
        <f t="shared" si="239"/>
        <v>0</v>
      </c>
      <c r="G187" s="438">
        <f>SUM(G188,G191)</f>
        <v>0</v>
      </c>
      <c r="H187" s="439">
        <f t="shared" ref="H187:I187" si="240">SUM(H188,H191)</f>
        <v>0</v>
      </c>
      <c r="I187" s="440">
        <f t="shared" si="240"/>
        <v>0</v>
      </c>
      <c r="J187" s="438">
        <f>SUM(J188,J191)</f>
        <v>0</v>
      </c>
      <c r="K187" s="439">
        <f t="shared" ref="K187:L187" si="241">SUM(K188,K191)</f>
        <v>0</v>
      </c>
      <c r="L187" s="440">
        <f t="shared" si="241"/>
        <v>0</v>
      </c>
      <c r="M187" s="438">
        <f>SUM(M188,M191)</f>
        <v>0</v>
      </c>
      <c r="N187" s="439">
        <f t="shared" ref="N187:O187" si="242">SUM(N188,N191)</f>
        <v>0</v>
      </c>
      <c r="O187" s="440">
        <f t="shared" si="242"/>
        <v>0</v>
      </c>
      <c r="P187" s="163"/>
    </row>
    <row r="188" spans="1:16" ht="24" hidden="1" x14ac:dyDescent="0.25">
      <c r="A188" s="481">
        <v>4200</v>
      </c>
      <c r="B188" s="441" t="s">
        <v>208</v>
      </c>
      <c r="C188" s="334">
        <f t="shared" si="193"/>
        <v>0</v>
      </c>
      <c r="D188" s="442">
        <f>SUM(D189,D190)</f>
        <v>0</v>
      </c>
      <c r="E188" s="443">
        <f t="shared" ref="E188:F188" si="243">SUM(E189,E190)</f>
        <v>0</v>
      </c>
      <c r="F188" s="337">
        <f t="shared" si="243"/>
        <v>0</v>
      </c>
      <c r="G188" s="442">
        <f>SUM(G189,G190)</f>
        <v>0</v>
      </c>
      <c r="H188" s="443">
        <f t="shared" ref="H188:I188" si="244">SUM(H189,H190)</f>
        <v>0</v>
      </c>
      <c r="I188" s="337">
        <f t="shared" si="244"/>
        <v>0</v>
      </c>
      <c r="J188" s="442">
        <f>SUM(J189,J190)</f>
        <v>0</v>
      </c>
      <c r="K188" s="443">
        <f t="shared" ref="K188:L188" si="245">SUM(K189,K190)</f>
        <v>0</v>
      </c>
      <c r="L188" s="337">
        <f t="shared" si="245"/>
        <v>0</v>
      </c>
      <c r="M188" s="442">
        <f>SUM(M189,M190)</f>
        <v>0</v>
      </c>
      <c r="N188" s="443">
        <f t="shared" ref="N188:O188" si="246">SUM(N189,N190)</f>
        <v>0</v>
      </c>
      <c r="O188" s="337">
        <f t="shared" si="246"/>
        <v>0</v>
      </c>
      <c r="P188" s="341"/>
    </row>
    <row r="189" spans="1:16" ht="36" hidden="1" customHeight="1" x14ac:dyDescent="0.25">
      <c r="A189" s="540">
        <v>4240</v>
      </c>
      <c r="B189" s="346" t="s">
        <v>209</v>
      </c>
      <c r="C189" s="347">
        <f t="shared" si="193"/>
        <v>0</v>
      </c>
      <c r="D189" s="455"/>
      <c r="E189" s="456"/>
      <c r="F189" s="398">
        <f t="shared" ref="F189:F190" si="247">D189+E189</f>
        <v>0</v>
      </c>
      <c r="G189" s="310"/>
      <c r="H189" s="311"/>
      <c r="I189" s="398">
        <f t="shared" ref="I189:I190" si="248">G189+H189</f>
        <v>0</v>
      </c>
      <c r="J189" s="310"/>
      <c r="K189" s="311"/>
      <c r="L189" s="398">
        <f t="shared" ref="L189:L190" si="249">K189+J189</f>
        <v>0</v>
      </c>
      <c r="M189" s="310"/>
      <c r="N189" s="311"/>
      <c r="O189" s="398">
        <f t="shared" ref="O189:O190" si="250">N189+M189</f>
        <v>0</v>
      </c>
      <c r="P189" s="313"/>
    </row>
    <row r="190" spans="1:16" ht="24" hidden="1" customHeight="1" x14ac:dyDescent="0.25">
      <c r="A190" s="447">
        <v>4250</v>
      </c>
      <c r="B190" s="353" t="s">
        <v>210</v>
      </c>
      <c r="C190" s="354">
        <f t="shared" si="193"/>
        <v>0</v>
      </c>
      <c r="D190" s="453"/>
      <c r="E190" s="454"/>
      <c r="F190" s="319">
        <f t="shared" si="247"/>
        <v>0</v>
      </c>
      <c r="G190" s="317"/>
      <c r="H190" s="320"/>
      <c r="I190" s="319">
        <f t="shared" si="248"/>
        <v>0</v>
      </c>
      <c r="J190" s="317"/>
      <c r="K190" s="320"/>
      <c r="L190" s="319">
        <f t="shared" si="249"/>
        <v>0</v>
      </c>
      <c r="M190" s="317"/>
      <c r="N190" s="320"/>
      <c r="O190" s="319">
        <f t="shared" si="250"/>
        <v>0</v>
      </c>
      <c r="P190" s="322"/>
    </row>
    <row r="191" spans="1:16" hidden="1" x14ac:dyDescent="0.25">
      <c r="A191" s="333">
        <v>4300</v>
      </c>
      <c r="B191" s="441" t="s">
        <v>211</v>
      </c>
      <c r="C191" s="334">
        <f t="shared" si="193"/>
        <v>0</v>
      </c>
      <c r="D191" s="442">
        <f>SUM(D192)</f>
        <v>0</v>
      </c>
      <c r="E191" s="443">
        <f t="shared" ref="E191:F191" si="251">SUM(E192)</f>
        <v>0</v>
      </c>
      <c r="F191" s="337">
        <f t="shared" si="251"/>
        <v>0</v>
      </c>
      <c r="G191" s="442">
        <f>SUM(G192)</f>
        <v>0</v>
      </c>
      <c r="H191" s="443">
        <f t="shared" ref="H191:I191" si="252">SUM(H192)</f>
        <v>0</v>
      </c>
      <c r="I191" s="337">
        <f t="shared" si="252"/>
        <v>0</v>
      </c>
      <c r="J191" s="442">
        <f>SUM(J192)</f>
        <v>0</v>
      </c>
      <c r="K191" s="443">
        <f t="shared" ref="K191:L191" si="253">SUM(K192)</f>
        <v>0</v>
      </c>
      <c r="L191" s="337">
        <f t="shared" si="253"/>
        <v>0</v>
      </c>
      <c r="M191" s="442">
        <f>SUM(M192)</f>
        <v>0</v>
      </c>
      <c r="N191" s="443">
        <f t="shared" ref="N191:O191" si="254">SUM(N192)</f>
        <v>0</v>
      </c>
      <c r="O191" s="337">
        <f t="shared" si="254"/>
        <v>0</v>
      </c>
      <c r="P191" s="341"/>
    </row>
    <row r="192" spans="1:16" ht="24" hidden="1" x14ac:dyDescent="0.25">
      <c r="A192" s="540">
        <v>4310</v>
      </c>
      <c r="B192" s="346" t="s">
        <v>212</v>
      </c>
      <c r="C192" s="347">
        <f t="shared" si="193"/>
        <v>0</v>
      </c>
      <c r="D192" s="451">
        <f>SUM(D193:D193)</f>
        <v>0</v>
      </c>
      <c r="E192" s="452">
        <f t="shared" ref="E192:F192" si="255">SUM(E193:E193)</f>
        <v>0</v>
      </c>
      <c r="F192" s="398">
        <f t="shared" si="255"/>
        <v>0</v>
      </c>
      <c r="G192" s="451">
        <f>SUM(G193:G193)</f>
        <v>0</v>
      </c>
      <c r="H192" s="452">
        <f t="shared" ref="H192:I192" si="256">SUM(H193:H193)</f>
        <v>0</v>
      </c>
      <c r="I192" s="398">
        <f t="shared" si="256"/>
        <v>0</v>
      </c>
      <c r="J192" s="451">
        <f>SUM(J193:J193)</f>
        <v>0</v>
      </c>
      <c r="K192" s="452">
        <f t="shared" ref="K192:L192" si="257">SUM(K193:K193)</f>
        <v>0</v>
      </c>
      <c r="L192" s="398">
        <f t="shared" si="257"/>
        <v>0</v>
      </c>
      <c r="M192" s="451">
        <f>SUM(M193:M193)</f>
        <v>0</v>
      </c>
      <c r="N192" s="452">
        <f t="shared" ref="N192:O192" si="258">SUM(N193:N193)</f>
        <v>0</v>
      </c>
      <c r="O192" s="398">
        <f t="shared" si="258"/>
        <v>0</v>
      </c>
      <c r="P192" s="313"/>
    </row>
    <row r="193" spans="1:16" ht="36" hidden="1" customHeight="1" x14ac:dyDescent="0.25">
      <c r="A193" s="315">
        <v>4311</v>
      </c>
      <c r="B193" s="353" t="s">
        <v>213</v>
      </c>
      <c r="C193" s="354">
        <f t="shared" si="193"/>
        <v>0</v>
      </c>
      <c r="D193" s="453"/>
      <c r="E193" s="454"/>
      <c r="F193" s="319">
        <f>D193+E193</f>
        <v>0</v>
      </c>
      <c r="G193" s="317"/>
      <c r="H193" s="320"/>
      <c r="I193" s="319">
        <f>G193+H193</f>
        <v>0</v>
      </c>
      <c r="J193" s="317"/>
      <c r="K193" s="320"/>
      <c r="L193" s="319">
        <f>K193+J193</f>
        <v>0</v>
      </c>
      <c r="M193" s="317"/>
      <c r="N193" s="320"/>
      <c r="O193" s="319">
        <f>N193+M193</f>
        <v>0</v>
      </c>
      <c r="P193" s="322"/>
    </row>
    <row r="194" spans="1:16" s="292" customFormat="1" ht="24" x14ac:dyDescent="0.25">
      <c r="A194" s="482"/>
      <c r="B194" s="287" t="s">
        <v>214</v>
      </c>
      <c r="C194" s="431">
        <f t="shared" si="193"/>
        <v>8200</v>
      </c>
      <c r="D194" s="432">
        <f t="shared" ref="D194:O194" si="259">SUM(D195,D230,D269,D283)</f>
        <v>3000</v>
      </c>
      <c r="E194" s="433">
        <f t="shared" si="259"/>
        <v>0</v>
      </c>
      <c r="F194" s="434">
        <f t="shared" si="259"/>
        <v>3000</v>
      </c>
      <c r="G194" s="432">
        <f t="shared" si="259"/>
        <v>0</v>
      </c>
      <c r="H194" s="433">
        <f t="shared" si="259"/>
        <v>0</v>
      </c>
      <c r="I194" s="434">
        <f t="shared" si="259"/>
        <v>0</v>
      </c>
      <c r="J194" s="432">
        <f t="shared" si="259"/>
        <v>5200</v>
      </c>
      <c r="K194" s="433">
        <f t="shared" si="259"/>
        <v>0</v>
      </c>
      <c r="L194" s="434">
        <f t="shared" si="259"/>
        <v>5200</v>
      </c>
      <c r="M194" s="432">
        <f t="shared" si="259"/>
        <v>0</v>
      </c>
      <c r="N194" s="433">
        <f t="shared" si="259"/>
        <v>0</v>
      </c>
      <c r="O194" s="434">
        <f t="shared" si="259"/>
        <v>0</v>
      </c>
      <c r="P194" s="435"/>
    </row>
    <row r="195" spans="1:16" x14ac:dyDescent="0.25">
      <c r="A195" s="436">
        <v>5000</v>
      </c>
      <c r="B195" s="436" t="s">
        <v>215</v>
      </c>
      <c r="C195" s="437">
        <f t="shared" si="193"/>
        <v>3000</v>
      </c>
      <c r="D195" s="438">
        <f>D196+D204</f>
        <v>3000</v>
      </c>
      <c r="E195" s="439">
        <f t="shared" ref="E195:F195" si="260">E196+E204</f>
        <v>0</v>
      </c>
      <c r="F195" s="440">
        <f t="shared" si="260"/>
        <v>3000</v>
      </c>
      <c r="G195" s="438">
        <f>G196+G204</f>
        <v>0</v>
      </c>
      <c r="H195" s="439">
        <f t="shared" ref="H195:I195" si="261">H196+H204</f>
        <v>0</v>
      </c>
      <c r="I195" s="440">
        <f t="shared" si="261"/>
        <v>0</v>
      </c>
      <c r="J195" s="438">
        <f>J196+J204</f>
        <v>0</v>
      </c>
      <c r="K195" s="439">
        <f t="shared" ref="K195:L195" si="262">K196+K204</f>
        <v>0</v>
      </c>
      <c r="L195" s="440">
        <f t="shared" si="262"/>
        <v>0</v>
      </c>
      <c r="M195" s="438">
        <f>M196+M204</f>
        <v>0</v>
      </c>
      <c r="N195" s="439">
        <f t="shared" ref="N195:O195" si="263">N196+N204</f>
        <v>0</v>
      </c>
      <c r="O195" s="440">
        <f t="shared" si="263"/>
        <v>0</v>
      </c>
      <c r="P195" s="163"/>
    </row>
    <row r="196" spans="1:16" hidden="1" x14ac:dyDescent="0.25">
      <c r="A196" s="333">
        <v>5100</v>
      </c>
      <c r="B196" s="441" t="s">
        <v>216</v>
      </c>
      <c r="C196" s="334">
        <f t="shared" si="193"/>
        <v>0</v>
      </c>
      <c r="D196" s="442">
        <f>D197+D198+D201+D202+D203</f>
        <v>0</v>
      </c>
      <c r="E196" s="443">
        <f t="shared" ref="E196:F196" si="264">E197+E198+E201+E202+E203</f>
        <v>0</v>
      </c>
      <c r="F196" s="337">
        <f t="shared" si="264"/>
        <v>0</v>
      </c>
      <c r="G196" s="442">
        <f>G197+G198+G201+G202+G203</f>
        <v>0</v>
      </c>
      <c r="H196" s="443">
        <f t="shared" ref="H196:I196" si="265">H197+H198+H201+H202+H203</f>
        <v>0</v>
      </c>
      <c r="I196" s="337">
        <f t="shared" si="265"/>
        <v>0</v>
      </c>
      <c r="J196" s="442">
        <f>J197+J198+J201+J202+J203</f>
        <v>0</v>
      </c>
      <c r="K196" s="443">
        <f t="shared" ref="K196:L196" si="266">K197+K198+K201+K202+K203</f>
        <v>0</v>
      </c>
      <c r="L196" s="337">
        <f t="shared" si="266"/>
        <v>0</v>
      </c>
      <c r="M196" s="442">
        <f>M197+M198+M201+M202+M203</f>
        <v>0</v>
      </c>
      <c r="N196" s="443">
        <f t="shared" ref="N196:O196" si="267">N197+N198+N201+N202+N203</f>
        <v>0</v>
      </c>
      <c r="O196" s="337">
        <f t="shared" si="267"/>
        <v>0</v>
      </c>
      <c r="P196" s="341"/>
    </row>
    <row r="197" spans="1:16" ht="12" hidden="1" customHeight="1" x14ac:dyDescent="0.25">
      <c r="A197" s="540">
        <v>5110</v>
      </c>
      <c r="B197" s="346" t="s">
        <v>217</v>
      </c>
      <c r="C197" s="347">
        <f t="shared" si="193"/>
        <v>0</v>
      </c>
      <c r="D197" s="455"/>
      <c r="E197" s="456"/>
      <c r="F197" s="398">
        <f>D197+E197</f>
        <v>0</v>
      </c>
      <c r="G197" s="310"/>
      <c r="H197" s="311"/>
      <c r="I197" s="398">
        <f>G197+H197</f>
        <v>0</v>
      </c>
      <c r="J197" s="310"/>
      <c r="K197" s="311"/>
      <c r="L197" s="398">
        <f>K197+J197</f>
        <v>0</v>
      </c>
      <c r="M197" s="310"/>
      <c r="N197" s="311"/>
      <c r="O197" s="398">
        <f>N197+M197</f>
        <v>0</v>
      </c>
      <c r="P197" s="313"/>
    </row>
    <row r="198" spans="1:16" ht="24" hidden="1" x14ac:dyDescent="0.25">
      <c r="A198" s="447">
        <v>5120</v>
      </c>
      <c r="B198" s="353" t="s">
        <v>218</v>
      </c>
      <c r="C198" s="354">
        <f t="shared" si="193"/>
        <v>0</v>
      </c>
      <c r="D198" s="448">
        <f>D199+D200</f>
        <v>0</v>
      </c>
      <c r="E198" s="449">
        <f t="shared" ref="E198:F198" si="268">E199+E200</f>
        <v>0</v>
      </c>
      <c r="F198" s="319">
        <f t="shared" si="268"/>
        <v>0</v>
      </c>
      <c r="G198" s="448">
        <f>G199+G200</f>
        <v>0</v>
      </c>
      <c r="H198" s="449">
        <f t="shared" ref="H198:I198" si="269">H199+H200</f>
        <v>0</v>
      </c>
      <c r="I198" s="319">
        <f t="shared" si="269"/>
        <v>0</v>
      </c>
      <c r="J198" s="448">
        <f>J199+J200</f>
        <v>0</v>
      </c>
      <c r="K198" s="449">
        <f t="shared" ref="K198:L198" si="270">K199+K200</f>
        <v>0</v>
      </c>
      <c r="L198" s="319">
        <f t="shared" si="270"/>
        <v>0</v>
      </c>
      <c r="M198" s="448">
        <f>M199+M200</f>
        <v>0</v>
      </c>
      <c r="N198" s="449">
        <f t="shared" ref="N198:O198" si="271">N199+N200</f>
        <v>0</v>
      </c>
      <c r="O198" s="319">
        <f t="shared" si="271"/>
        <v>0</v>
      </c>
      <c r="P198" s="322"/>
    </row>
    <row r="199" spans="1:16" ht="12" hidden="1" customHeight="1" x14ac:dyDescent="0.25">
      <c r="A199" s="315">
        <v>5121</v>
      </c>
      <c r="B199" s="353" t="s">
        <v>219</v>
      </c>
      <c r="C199" s="354">
        <f t="shared" si="193"/>
        <v>0</v>
      </c>
      <c r="D199" s="453"/>
      <c r="E199" s="454"/>
      <c r="F199" s="319">
        <f t="shared" ref="F199:F203" si="272">D199+E199</f>
        <v>0</v>
      </c>
      <c r="G199" s="317"/>
      <c r="H199" s="320"/>
      <c r="I199" s="319">
        <f t="shared" ref="I199:I203" si="273">G199+H199</f>
        <v>0</v>
      </c>
      <c r="J199" s="317"/>
      <c r="K199" s="320"/>
      <c r="L199" s="319">
        <f t="shared" ref="L199:L203" si="274">K199+J199</f>
        <v>0</v>
      </c>
      <c r="M199" s="317"/>
      <c r="N199" s="320"/>
      <c r="O199" s="319">
        <f t="shared" ref="O199:O203" si="275">N199+M199</f>
        <v>0</v>
      </c>
      <c r="P199" s="322"/>
    </row>
    <row r="200" spans="1:16" ht="24" hidden="1" customHeight="1" x14ac:dyDescent="0.25">
      <c r="A200" s="315">
        <v>5129</v>
      </c>
      <c r="B200" s="353" t="s">
        <v>220</v>
      </c>
      <c r="C200" s="354">
        <f t="shared" si="193"/>
        <v>0</v>
      </c>
      <c r="D200" s="453"/>
      <c r="E200" s="454"/>
      <c r="F200" s="319">
        <f t="shared" si="272"/>
        <v>0</v>
      </c>
      <c r="G200" s="317"/>
      <c r="H200" s="320"/>
      <c r="I200" s="319">
        <f t="shared" si="273"/>
        <v>0</v>
      </c>
      <c r="J200" s="317"/>
      <c r="K200" s="320"/>
      <c r="L200" s="319">
        <f t="shared" si="274"/>
        <v>0</v>
      </c>
      <c r="M200" s="317"/>
      <c r="N200" s="320"/>
      <c r="O200" s="319">
        <f t="shared" si="275"/>
        <v>0</v>
      </c>
      <c r="P200" s="322"/>
    </row>
    <row r="201" spans="1:16" ht="12" hidden="1" customHeight="1" x14ac:dyDescent="0.25">
      <c r="A201" s="447">
        <v>5130</v>
      </c>
      <c r="B201" s="353" t="s">
        <v>221</v>
      </c>
      <c r="C201" s="354">
        <f t="shared" si="193"/>
        <v>0</v>
      </c>
      <c r="D201" s="453"/>
      <c r="E201" s="454"/>
      <c r="F201" s="319">
        <f t="shared" si="272"/>
        <v>0</v>
      </c>
      <c r="G201" s="317"/>
      <c r="H201" s="320"/>
      <c r="I201" s="319">
        <f t="shared" si="273"/>
        <v>0</v>
      </c>
      <c r="J201" s="317"/>
      <c r="K201" s="320"/>
      <c r="L201" s="319">
        <f t="shared" si="274"/>
        <v>0</v>
      </c>
      <c r="M201" s="317"/>
      <c r="N201" s="320"/>
      <c r="O201" s="319">
        <f t="shared" si="275"/>
        <v>0</v>
      </c>
      <c r="P201" s="322"/>
    </row>
    <row r="202" spans="1:16" ht="12" hidden="1" customHeight="1" x14ac:dyDescent="0.25">
      <c r="A202" s="447">
        <v>5140</v>
      </c>
      <c r="B202" s="353" t="s">
        <v>222</v>
      </c>
      <c r="C202" s="354">
        <f t="shared" si="193"/>
        <v>0</v>
      </c>
      <c r="D202" s="453"/>
      <c r="E202" s="454"/>
      <c r="F202" s="319">
        <f t="shared" si="272"/>
        <v>0</v>
      </c>
      <c r="G202" s="317"/>
      <c r="H202" s="320"/>
      <c r="I202" s="319">
        <f t="shared" si="273"/>
        <v>0</v>
      </c>
      <c r="J202" s="317"/>
      <c r="K202" s="320"/>
      <c r="L202" s="319">
        <f t="shared" si="274"/>
        <v>0</v>
      </c>
      <c r="M202" s="317"/>
      <c r="N202" s="320"/>
      <c r="O202" s="319">
        <f t="shared" si="275"/>
        <v>0</v>
      </c>
      <c r="P202" s="322"/>
    </row>
    <row r="203" spans="1:16" ht="24" hidden="1" customHeight="1" x14ac:dyDescent="0.25">
      <c r="A203" s="447">
        <v>5170</v>
      </c>
      <c r="B203" s="353" t="s">
        <v>223</v>
      </c>
      <c r="C203" s="354">
        <f t="shared" si="193"/>
        <v>0</v>
      </c>
      <c r="D203" s="453"/>
      <c r="E203" s="454"/>
      <c r="F203" s="319">
        <f t="shared" si="272"/>
        <v>0</v>
      </c>
      <c r="G203" s="317"/>
      <c r="H203" s="320"/>
      <c r="I203" s="319">
        <f t="shared" si="273"/>
        <v>0</v>
      </c>
      <c r="J203" s="317"/>
      <c r="K203" s="320"/>
      <c r="L203" s="319">
        <f t="shared" si="274"/>
        <v>0</v>
      </c>
      <c r="M203" s="317"/>
      <c r="N203" s="320"/>
      <c r="O203" s="319">
        <f t="shared" si="275"/>
        <v>0</v>
      </c>
      <c r="P203" s="322"/>
    </row>
    <row r="204" spans="1:16" x14ac:dyDescent="0.25">
      <c r="A204" s="333">
        <v>5200</v>
      </c>
      <c r="B204" s="441" t="s">
        <v>224</v>
      </c>
      <c r="C204" s="334">
        <f t="shared" si="193"/>
        <v>3000</v>
      </c>
      <c r="D204" s="442">
        <f>D205+D215+D216+D225+D226+D227+D229</f>
        <v>3000</v>
      </c>
      <c r="E204" s="443">
        <f t="shared" ref="E204:F204" si="276">E205+E215+E216+E225+E226+E227+E229</f>
        <v>0</v>
      </c>
      <c r="F204" s="337">
        <f t="shared" si="276"/>
        <v>3000</v>
      </c>
      <c r="G204" s="442">
        <f>G205+G215+G216+G225+G226+G227+G229</f>
        <v>0</v>
      </c>
      <c r="H204" s="443">
        <f t="shared" ref="H204:I204" si="277">H205+H215+H216+H225+H226+H227+H229</f>
        <v>0</v>
      </c>
      <c r="I204" s="337">
        <f t="shared" si="277"/>
        <v>0</v>
      </c>
      <c r="J204" s="442">
        <f>J205+J215+J216+J225+J226+J227+J229</f>
        <v>0</v>
      </c>
      <c r="K204" s="443">
        <f t="shared" ref="K204:L204" si="278">K205+K215+K216+K225+K226+K227+K229</f>
        <v>0</v>
      </c>
      <c r="L204" s="337">
        <f t="shared" si="278"/>
        <v>0</v>
      </c>
      <c r="M204" s="442">
        <f>M205+M215+M216+M225+M226+M227+M229</f>
        <v>0</v>
      </c>
      <c r="N204" s="443">
        <f t="shared" ref="N204:O204" si="279">N205+N215+N216+N225+N226+N227+N229</f>
        <v>0</v>
      </c>
      <c r="O204" s="337">
        <f t="shared" si="279"/>
        <v>0</v>
      </c>
      <c r="P204" s="341"/>
    </row>
    <row r="205" spans="1:16" hidden="1" x14ac:dyDescent="0.25">
      <c r="A205" s="444">
        <v>5210</v>
      </c>
      <c r="B205" s="402" t="s">
        <v>225</v>
      </c>
      <c r="C205" s="407">
        <f t="shared" si="193"/>
        <v>0</v>
      </c>
      <c r="D205" s="445">
        <f>SUM(D206:D214)</f>
        <v>0</v>
      </c>
      <c r="E205" s="446">
        <f t="shared" ref="E205:F205" si="280">SUM(E206:E214)</f>
        <v>0</v>
      </c>
      <c r="F205" s="405">
        <f t="shared" si="280"/>
        <v>0</v>
      </c>
      <c r="G205" s="445">
        <f>SUM(G206:G214)</f>
        <v>0</v>
      </c>
      <c r="H205" s="446">
        <f t="shared" ref="H205:I205" si="281">SUM(H206:H214)</f>
        <v>0</v>
      </c>
      <c r="I205" s="405">
        <f t="shared" si="281"/>
        <v>0</v>
      </c>
      <c r="J205" s="445">
        <f>SUM(J206:J214)</f>
        <v>0</v>
      </c>
      <c r="K205" s="446">
        <f t="shared" ref="K205:L205" si="282">SUM(K206:K214)</f>
        <v>0</v>
      </c>
      <c r="L205" s="405">
        <f t="shared" si="282"/>
        <v>0</v>
      </c>
      <c r="M205" s="445">
        <f>SUM(M206:M214)</f>
        <v>0</v>
      </c>
      <c r="N205" s="446">
        <f t="shared" ref="N205:O205" si="283">SUM(N206:N214)</f>
        <v>0</v>
      </c>
      <c r="O205" s="405">
        <f t="shared" si="283"/>
        <v>0</v>
      </c>
      <c r="P205" s="393"/>
    </row>
    <row r="206" spans="1:16" ht="12" hidden="1" customHeight="1" x14ac:dyDescent="0.25">
      <c r="A206" s="308">
        <v>5211</v>
      </c>
      <c r="B206" s="346" t="s">
        <v>226</v>
      </c>
      <c r="C206" s="347">
        <f t="shared" si="193"/>
        <v>0</v>
      </c>
      <c r="D206" s="455"/>
      <c r="E206" s="456"/>
      <c r="F206" s="398">
        <f t="shared" ref="F206:F215" si="284">D206+E206</f>
        <v>0</v>
      </c>
      <c r="G206" s="310"/>
      <c r="H206" s="311"/>
      <c r="I206" s="398">
        <f t="shared" ref="I206:I215" si="285">G206+H206</f>
        <v>0</v>
      </c>
      <c r="J206" s="310"/>
      <c r="K206" s="311"/>
      <c r="L206" s="398">
        <f t="shared" ref="L206:L215" si="286">K206+J206</f>
        <v>0</v>
      </c>
      <c r="M206" s="310"/>
      <c r="N206" s="311"/>
      <c r="O206" s="398">
        <f t="shared" ref="O206:O215" si="287">N206+M206</f>
        <v>0</v>
      </c>
      <c r="P206" s="313"/>
    </row>
    <row r="207" spans="1:16" ht="12" hidden="1" customHeight="1" x14ac:dyDescent="0.25">
      <c r="A207" s="315">
        <v>5212</v>
      </c>
      <c r="B207" s="353" t="s">
        <v>227</v>
      </c>
      <c r="C207" s="354">
        <f t="shared" si="193"/>
        <v>0</v>
      </c>
      <c r="D207" s="453"/>
      <c r="E207" s="454"/>
      <c r="F207" s="319">
        <f t="shared" si="284"/>
        <v>0</v>
      </c>
      <c r="G207" s="317"/>
      <c r="H207" s="320"/>
      <c r="I207" s="319">
        <f t="shared" si="285"/>
        <v>0</v>
      </c>
      <c r="J207" s="317"/>
      <c r="K207" s="320"/>
      <c r="L207" s="319">
        <f t="shared" si="286"/>
        <v>0</v>
      </c>
      <c r="M207" s="317"/>
      <c r="N207" s="320"/>
      <c r="O207" s="319">
        <f t="shared" si="287"/>
        <v>0</v>
      </c>
      <c r="P207" s="322"/>
    </row>
    <row r="208" spans="1:16" ht="12" hidden="1" customHeight="1" x14ac:dyDescent="0.25">
      <c r="A208" s="315">
        <v>5213</v>
      </c>
      <c r="B208" s="353" t="s">
        <v>228</v>
      </c>
      <c r="C208" s="354">
        <f t="shared" si="193"/>
        <v>0</v>
      </c>
      <c r="D208" s="453"/>
      <c r="E208" s="454"/>
      <c r="F208" s="319">
        <f t="shared" si="284"/>
        <v>0</v>
      </c>
      <c r="G208" s="317"/>
      <c r="H208" s="320"/>
      <c r="I208" s="319">
        <f t="shared" si="285"/>
        <v>0</v>
      </c>
      <c r="J208" s="317"/>
      <c r="K208" s="320"/>
      <c r="L208" s="319">
        <f t="shared" si="286"/>
        <v>0</v>
      </c>
      <c r="M208" s="317"/>
      <c r="N208" s="320"/>
      <c r="O208" s="319">
        <f t="shared" si="287"/>
        <v>0</v>
      </c>
      <c r="P208" s="322"/>
    </row>
    <row r="209" spans="1:16" ht="12" hidden="1" customHeight="1" x14ac:dyDescent="0.25">
      <c r="A209" s="315">
        <v>5214</v>
      </c>
      <c r="B209" s="353" t="s">
        <v>229</v>
      </c>
      <c r="C209" s="354">
        <f t="shared" si="193"/>
        <v>0</v>
      </c>
      <c r="D209" s="453"/>
      <c r="E209" s="454"/>
      <c r="F209" s="319">
        <f t="shared" si="284"/>
        <v>0</v>
      </c>
      <c r="G209" s="317"/>
      <c r="H209" s="320"/>
      <c r="I209" s="319">
        <f t="shared" si="285"/>
        <v>0</v>
      </c>
      <c r="J209" s="317"/>
      <c r="K209" s="320"/>
      <c r="L209" s="319">
        <f t="shared" si="286"/>
        <v>0</v>
      </c>
      <c r="M209" s="317"/>
      <c r="N209" s="320"/>
      <c r="O209" s="319">
        <f t="shared" si="287"/>
        <v>0</v>
      </c>
      <c r="P209" s="322"/>
    </row>
    <row r="210" spans="1:16" ht="12" hidden="1" customHeight="1" x14ac:dyDescent="0.25">
      <c r="A210" s="315">
        <v>5215</v>
      </c>
      <c r="B210" s="353" t="s">
        <v>230</v>
      </c>
      <c r="C210" s="354">
        <f t="shared" si="193"/>
        <v>0</v>
      </c>
      <c r="D210" s="453"/>
      <c r="E210" s="454"/>
      <c r="F210" s="319">
        <f t="shared" si="284"/>
        <v>0</v>
      </c>
      <c r="G210" s="317"/>
      <c r="H210" s="320"/>
      <c r="I210" s="319">
        <f t="shared" si="285"/>
        <v>0</v>
      </c>
      <c r="J210" s="317"/>
      <c r="K210" s="320"/>
      <c r="L210" s="319">
        <f t="shared" si="286"/>
        <v>0</v>
      </c>
      <c r="M210" s="317"/>
      <c r="N210" s="320"/>
      <c r="O210" s="319">
        <f t="shared" si="287"/>
        <v>0</v>
      </c>
      <c r="P210" s="322"/>
    </row>
    <row r="211" spans="1:16" ht="14.25" hidden="1" customHeight="1" x14ac:dyDescent="0.25">
      <c r="A211" s="315">
        <v>5216</v>
      </c>
      <c r="B211" s="353" t="s">
        <v>231</v>
      </c>
      <c r="C211" s="354">
        <f t="shared" si="193"/>
        <v>0</v>
      </c>
      <c r="D211" s="453"/>
      <c r="E211" s="454"/>
      <c r="F211" s="319">
        <f t="shared" si="284"/>
        <v>0</v>
      </c>
      <c r="G211" s="317"/>
      <c r="H211" s="320"/>
      <c r="I211" s="319">
        <f t="shared" si="285"/>
        <v>0</v>
      </c>
      <c r="J211" s="317"/>
      <c r="K211" s="320"/>
      <c r="L211" s="319">
        <f t="shared" si="286"/>
        <v>0</v>
      </c>
      <c r="M211" s="317"/>
      <c r="N211" s="320"/>
      <c r="O211" s="319">
        <f t="shared" si="287"/>
        <v>0</v>
      </c>
      <c r="P211" s="322"/>
    </row>
    <row r="212" spans="1:16" ht="12" hidden="1" customHeight="1" x14ac:dyDescent="0.25">
      <c r="A212" s="315">
        <v>5217</v>
      </c>
      <c r="B212" s="353" t="s">
        <v>232</v>
      </c>
      <c r="C212" s="354">
        <f t="shared" ref="C212:C275" si="288">F212+I212+L212+O212</f>
        <v>0</v>
      </c>
      <c r="D212" s="453"/>
      <c r="E212" s="454"/>
      <c r="F212" s="319">
        <f t="shared" si="284"/>
        <v>0</v>
      </c>
      <c r="G212" s="317"/>
      <c r="H212" s="320"/>
      <c r="I212" s="319">
        <f t="shared" si="285"/>
        <v>0</v>
      </c>
      <c r="J212" s="317"/>
      <c r="K212" s="320"/>
      <c r="L212" s="319">
        <f t="shared" si="286"/>
        <v>0</v>
      </c>
      <c r="M212" s="317"/>
      <c r="N212" s="320"/>
      <c r="O212" s="319">
        <f t="shared" si="287"/>
        <v>0</v>
      </c>
      <c r="P212" s="322"/>
    </row>
    <row r="213" spans="1:16" ht="12" hidden="1" customHeight="1" x14ac:dyDescent="0.25">
      <c r="A213" s="315">
        <v>5218</v>
      </c>
      <c r="B213" s="353" t="s">
        <v>233</v>
      </c>
      <c r="C213" s="354">
        <f t="shared" si="288"/>
        <v>0</v>
      </c>
      <c r="D213" s="453"/>
      <c r="E213" s="454"/>
      <c r="F213" s="319">
        <f t="shared" si="284"/>
        <v>0</v>
      </c>
      <c r="G213" s="317"/>
      <c r="H213" s="320"/>
      <c r="I213" s="319">
        <f t="shared" si="285"/>
        <v>0</v>
      </c>
      <c r="J213" s="317"/>
      <c r="K213" s="320"/>
      <c r="L213" s="319">
        <f t="shared" si="286"/>
        <v>0</v>
      </c>
      <c r="M213" s="317"/>
      <c r="N213" s="320"/>
      <c r="O213" s="319">
        <f t="shared" si="287"/>
        <v>0</v>
      </c>
      <c r="P213" s="322"/>
    </row>
    <row r="214" spans="1:16" ht="12" hidden="1" customHeight="1" x14ac:dyDescent="0.25">
      <c r="A214" s="315">
        <v>5219</v>
      </c>
      <c r="B214" s="353" t="s">
        <v>234</v>
      </c>
      <c r="C214" s="354">
        <f t="shared" si="288"/>
        <v>0</v>
      </c>
      <c r="D214" s="453"/>
      <c r="E214" s="454"/>
      <c r="F214" s="319">
        <f t="shared" si="284"/>
        <v>0</v>
      </c>
      <c r="G214" s="317"/>
      <c r="H214" s="320"/>
      <c r="I214" s="319">
        <f t="shared" si="285"/>
        <v>0</v>
      </c>
      <c r="J214" s="317"/>
      <c r="K214" s="320"/>
      <c r="L214" s="319">
        <f t="shared" si="286"/>
        <v>0</v>
      </c>
      <c r="M214" s="317"/>
      <c r="N214" s="320"/>
      <c r="O214" s="319">
        <f t="shared" si="287"/>
        <v>0</v>
      </c>
      <c r="P214" s="322"/>
    </row>
    <row r="215" spans="1:16" ht="13.5" hidden="1" customHeight="1" x14ac:dyDescent="0.25">
      <c r="A215" s="447">
        <v>5220</v>
      </c>
      <c r="B215" s="353" t="s">
        <v>235</v>
      </c>
      <c r="C215" s="354">
        <f t="shared" si="288"/>
        <v>0</v>
      </c>
      <c r="D215" s="453"/>
      <c r="E215" s="454"/>
      <c r="F215" s="319">
        <f t="shared" si="284"/>
        <v>0</v>
      </c>
      <c r="G215" s="317"/>
      <c r="H215" s="320"/>
      <c r="I215" s="319">
        <f t="shared" si="285"/>
        <v>0</v>
      </c>
      <c r="J215" s="317"/>
      <c r="K215" s="320"/>
      <c r="L215" s="319">
        <f t="shared" si="286"/>
        <v>0</v>
      </c>
      <c r="M215" s="317"/>
      <c r="N215" s="320"/>
      <c r="O215" s="319">
        <f t="shared" si="287"/>
        <v>0</v>
      </c>
      <c r="P215" s="322"/>
    </row>
    <row r="216" spans="1:16" x14ac:dyDescent="0.25">
      <c r="A216" s="447">
        <v>5230</v>
      </c>
      <c r="B216" s="353" t="s">
        <v>236</v>
      </c>
      <c r="C216" s="354">
        <f t="shared" si="288"/>
        <v>3000</v>
      </c>
      <c r="D216" s="448">
        <f>SUM(D217:D224)</f>
        <v>3000</v>
      </c>
      <c r="E216" s="449">
        <f t="shared" ref="E216:F216" si="289">SUM(E217:E224)</f>
        <v>0</v>
      </c>
      <c r="F216" s="319">
        <f t="shared" si="289"/>
        <v>3000</v>
      </c>
      <c r="G216" s="448">
        <f>SUM(G217:G224)</f>
        <v>0</v>
      </c>
      <c r="H216" s="449">
        <f t="shared" ref="H216:I216" si="290">SUM(H217:H224)</f>
        <v>0</v>
      </c>
      <c r="I216" s="319">
        <f t="shared" si="290"/>
        <v>0</v>
      </c>
      <c r="J216" s="448">
        <f>SUM(J217:J224)</f>
        <v>0</v>
      </c>
      <c r="K216" s="449">
        <f t="shared" ref="K216:L216" si="291">SUM(K217:K224)</f>
        <v>0</v>
      </c>
      <c r="L216" s="319">
        <f t="shared" si="291"/>
        <v>0</v>
      </c>
      <c r="M216" s="448">
        <f>SUM(M217:M224)</f>
        <v>0</v>
      </c>
      <c r="N216" s="449">
        <f t="shared" ref="N216:O216" si="292">SUM(N217:N224)</f>
        <v>0</v>
      </c>
      <c r="O216" s="319">
        <f t="shared" si="292"/>
        <v>0</v>
      </c>
      <c r="P216" s="322"/>
    </row>
    <row r="217" spans="1:16" ht="12" hidden="1" customHeight="1" x14ac:dyDescent="0.25">
      <c r="A217" s="315">
        <v>5231</v>
      </c>
      <c r="B217" s="353" t="s">
        <v>237</v>
      </c>
      <c r="C217" s="354">
        <f t="shared" si="288"/>
        <v>0</v>
      </c>
      <c r="D217" s="453"/>
      <c r="E217" s="454"/>
      <c r="F217" s="319">
        <f t="shared" ref="F217:F226" si="293">D217+E217</f>
        <v>0</v>
      </c>
      <c r="G217" s="317"/>
      <c r="H217" s="320"/>
      <c r="I217" s="319">
        <f t="shared" ref="I217:I226" si="294">G217+H217</f>
        <v>0</v>
      </c>
      <c r="J217" s="317"/>
      <c r="K217" s="320"/>
      <c r="L217" s="319">
        <f t="shared" ref="L217:L226" si="295">K217+J217</f>
        <v>0</v>
      </c>
      <c r="M217" s="317"/>
      <c r="N217" s="320"/>
      <c r="O217" s="319">
        <f t="shared" ref="O217:O226" si="296">N217+M217</f>
        <v>0</v>
      </c>
      <c r="P217" s="322"/>
    </row>
    <row r="218" spans="1:16" ht="12" hidden="1" customHeight="1" x14ac:dyDescent="0.25">
      <c r="A218" s="315">
        <v>5232</v>
      </c>
      <c r="B218" s="353" t="s">
        <v>238</v>
      </c>
      <c r="C218" s="354">
        <f t="shared" si="288"/>
        <v>0</v>
      </c>
      <c r="D218" s="453"/>
      <c r="E218" s="454"/>
      <c r="F218" s="319">
        <f t="shared" si="293"/>
        <v>0</v>
      </c>
      <c r="G218" s="317"/>
      <c r="H218" s="320"/>
      <c r="I218" s="319">
        <f t="shared" si="294"/>
        <v>0</v>
      </c>
      <c r="J218" s="317"/>
      <c r="K218" s="320"/>
      <c r="L218" s="319">
        <f t="shared" si="295"/>
        <v>0</v>
      </c>
      <c r="M218" s="317"/>
      <c r="N218" s="320"/>
      <c r="O218" s="319">
        <f t="shared" si="296"/>
        <v>0</v>
      </c>
      <c r="P218" s="322"/>
    </row>
    <row r="219" spans="1:16" ht="12" hidden="1" customHeight="1" x14ac:dyDescent="0.25">
      <c r="A219" s="315">
        <v>5233</v>
      </c>
      <c r="B219" s="353" t="s">
        <v>239</v>
      </c>
      <c r="C219" s="354">
        <f t="shared" si="288"/>
        <v>0</v>
      </c>
      <c r="D219" s="453"/>
      <c r="E219" s="454"/>
      <c r="F219" s="319">
        <f t="shared" si="293"/>
        <v>0</v>
      </c>
      <c r="G219" s="317"/>
      <c r="H219" s="320"/>
      <c r="I219" s="319">
        <f t="shared" si="294"/>
        <v>0</v>
      </c>
      <c r="J219" s="317"/>
      <c r="K219" s="320"/>
      <c r="L219" s="319">
        <f t="shared" si="295"/>
        <v>0</v>
      </c>
      <c r="M219" s="317"/>
      <c r="N219" s="320"/>
      <c r="O219" s="319">
        <f t="shared" si="296"/>
        <v>0</v>
      </c>
      <c r="P219" s="322"/>
    </row>
    <row r="220" spans="1:16" ht="24" hidden="1" customHeight="1" x14ac:dyDescent="0.25">
      <c r="A220" s="315">
        <v>5234</v>
      </c>
      <c r="B220" s="353" t="s">
        <v>240</v>
      </c>
      <c r="C220" s="354">
        <f t="shared" si="288"/>
        <v>0</v>
      </c>
      <c r="D220" s="453"/>
      <c r="E220" s="454"/>
      <c r="F220" s="319">
        <f t="shared" si="293"/>
        <v>0</v>
      </c>
      <c r="G220" s="317"/>
      <c r="H220" s="320"/>
      <c r="I220" s="319">
        <f t="shared" si="294"/>
        <v>0</v>
      </c>
      <c r="J220" s="317"/>
      <c r="K220" s="320"/>
      <c r="L220" s="319">
        <f t="shared" si="295"/>
        <v>0</v>
      </c>
      <c r="M220" s="317"/>
      <c r="N220" s="320"/>
      <c r="O220" s="319">
        <f t="shared" si="296"/>
        <v>0</v>
      </c>
      <c r="P220" s="322"/>
    </row>
    <row r="221" spans="1:16" ht="14.25" hidden="1" customHeight="1" x14ac:dyDescent="0.25">
      <c r="A221" s="315">
        <v>5236</v>
      </c>
      <c r="B221" s="353" t="s">
        <v>241</v>
      </c>
      <c r="C221" s="354">
        <f t="shared" si="288"/>
        <v>0</v>
      </c>
      <c r="D221" s="453"/>
      <c r="E221" s="454"/>
      <c r="F221" s="319">
        <f t="shared" si="293"/>
        <v>0</v>
      </c>
      <c r="G221" s="317"/>
      <c r="H221" s="320"/>
      <c r="I221" s="319">
        <f t="shared" si="294"/>
        <v>0</v>
      </c>
      <c r="J221" s="317"/>
      <c r="K221" s="320"/>
      <c r="L221" s="319">
        <f t="shared" si="295"/>
        <v>0</v>
      </c>
      <c r="M221" s="317"/>
      <c r="N221" s="320"/>
      <c r="O221" s="319">
        <f t="shared" si="296"/>
        <v>0</v>
      </c>
      <c r="P221" s="322"/>
    </row>
    <row r="222" spans="1:16" ht="14.25" hidden="1" customHeight="1" x14ac:dyDescent="0.25">
      <c r="A222" s="315">
        <v>5237</v>
      </c>
      <c r="B222" s="353" t="s">
        <v>242</v>
      </c>
      <c r="C222" s="354">
        <f t="shared" si="288"/>
        <v>0</v>
      </c>
      <c r="D222" s="453"/>
      <c r="E222" s="454"/>
      <c r="F222" s="319">
        <f t="shared" si="293"/>
        <v>0</v>
      </c>
      <c r="G222" s="317"/>
      <c r="H222" s="320"/>
      <c r="I222" s="319">
        <f t="shared" si="294"/>
        <v>0</v>
      </c>
      <c r="J222" s="317"/>
      <c r="K222" s="320"/>
      <c r="L222" s="319">
        <f t="shared" si="295"/>
        <v>0</v>
      </c>
      <c r="M222" s="317"/>
      <c r="N222" s="320"/>
      <c r="O222" s="319">
        <f t="shared" si="296"/>
        <v>0</v>
      </c>
      <c r="P222" s="322"/>
    </row>
    <row r="223" spans="1:16" ht="24" customHeight="1" x14ac:dyDescent="0.25">
      <c r="A223" s="315">
        <v>5238</v>
      </c>
      <c r="B223" s="353" t="s">
        <v>243</v>
      </c>
      <c r="C223" s="354">
        <f t="shared" si="288"/>
        <v>3000</v>
      </c>
      <c r="D223" s="453">
        <v>3000</v>
      </c>
      <c r="E223" s="454"/>
      <c r="F223" s="319">
        <f t="shared" si="293"/>
        <v>3000</v>
      </c>
      <c r="G223" s="317"/>
      <c r="H223" s="320"/>
      <c r="I223" s="319">
        <f t="shared" si="294"/>
        <v>0</v>
      </c>
      <c r="J223" s="317"/>
      <c r="K223" s="320"/>
      <c r="L223" s="319">
        <f t="shared" si="295"/>
        <v>0</v>
      </c>
      <c r="M223" s="317"/>
      <c r="N223" s="320"/>
      <c r="O223" s="319">
        <f t="shared" si="296"/>
        <v>0</v>
      </c>
      <c r="P223" s="322"/>
    </row>
    <row r="224" spans="1:16" ht="24" hidden="1" customHeight="1" x14ac:dyDescent="0.25">
      <c r="A224" s="315">
        <v>5239</v>
      </c>
      <c r="B224" s="353" t="s">
        <v>244</v>
      </c>
      <c r="C224" s="354">
        <f t="shared" si="288"/>
        <v>0</v>
      </c>
      <c r="D224" s="453"/>
      <c r="E224" s="454"/>
      <c r="F224" s="319">
        <f t="shared" si="293"/>
        <v>0</v>
      </c>
      <c r="G224" s="317"/>
      <c r="H224" s="320"/>
      <c r="I224" s="319">
        <f t="shared" si="294"/>
        <v>0</v>
      </c>
      <c r="J224" s="317"/>
      <c r="K224" s="320"/>
      <c r="L224" s="319">
        <f t="shared" si="295"/>
        <v>0</v>
      </c>
      <c r="M224" s="317"/>
      <c r="N224" s="320"/>
      <c r="O224" s="319">
        <f t="shared" si="296"/>
        <v>0</v>
      </c>
      <c r="P224" s="322"/>
    </row>
    <row r="225" spans="1:16" ht="24" hidden="1" customHeight="1" x14ac:dyDescent="0.25">
      <c r="A225" s="447">
        <v>5240</v>
      </c>
      <c r="B225" s="353" t="s">
        <v>245</v>
      </c>
      <c r="C225" s="354">
        <f t="shared" si="288"/>
        <v>0</v>
      </c>
      <c r="D225" s="453"/>
      <c r="E225" s="454"/>
      <c r="F225" s="319">
        <f t="shared" si="293"/>
        <v>0</v>
      </c>
      <c r="G225" s="317"/>
      <c r="H225" s="320"/>
      <c r="I225" s="319">
        <f t="shared" si="294"/>
        <v>0</v>
      </c>
      <c r="J225" s="317"/>
      <c r="K225" s="320"/>
      <c r="L225" s="319">
        <f t="shared" si="295"/>
        <v>0</v>
      </c>
      <c r="M225" s="317"/>
      <c r="N225" s="320"/>
      <c r="O225" s="319">
        <f t="shared" si="296"/>
        <v>0</v>
      </c>
      <c r="P225" s="322"/>
    </row>
    <row r="226" spans="1:16" ht="12" hidden="1" customHeight="1" x14ac:dyDescent="0.25">
      <c r="A226" s="447">
        <v>5250</v>
      </c>
      <c r="B226" s="353" t="s">
        <v>246</v>
      </c>
      <c r="C226" s="354">
        <f t="shared" si="288"/>
        <v>0</v>
      </c>
      <c r="D226" s="453"/>
      <c r="E226" s="454"/>
      <c r="F226" s="319">
        <f t="shared" si="293"/>
        <v>0</v>
      </c>
      <c r="G226" s="317"/>
      <c r="H226" s="320"/>
      <c r="I226" s="319">
        <f t="shared" si="294"/>
        <v>0</v>
      </c>
      <c r="J226" s="317"/>
      <c r="K226" s="320"/>
      <c r="L226" s="319">
        <f t="shared" si="295"/>
        <v>0</v>
      </c>
      <c r="M226" s="317"/>
      <c r="N226" s="320"/>
      <c r="O226" s="319">
        <f t="shared" si="296"/>
        <v>0</v>
      </c>
      <c r="P226" s="322"/>
    </row>
    <row r="227" spans="1:16" hidden="1" x14ac:dyDescent="0.25">
      <c r="A227" s="447">
        <v>5260</v>
      </c>
      <c r="B227" s="353" t="s">
        <v>247</v>
      </c>
      <c r="C227" s="354">
        <f t="shared" si="288"/>
        <v>0</v>
      </c>
      <c r="D227" s="448">
        <f>SUM(D228)</f>
        <v>0</v>
      </c>
      <c r="E227" s="449">
        <f t="shared" ref="E227:F227" si="297">SUM(E228)</f>
        <v>0</v>
      </c>
      <c r="F227" s="319">
        <f t="shared" si="297"/>
        <v>0</v>
      </c>
      <c r="G227" s="448">
        <f>SUM(G228)</f>
        <v>0</v>
      </c>
      <c r="H227" s="449">
        <f t="shared" ref="H227:I227" si="298">SUM(H228)</f>
        <v>0</v>
      </c>
      <c r="I227" s="319">
        <f t="shared" si="298"/>
        <v>0</v>
      </c>
      <c r="J227" s="448">
        <f>SUM(J228)</f>
        <v>0</v>
      </c>
      <c r="K227" s="449">
        <f t="shared" ref="K227:L227" si="299">SUM(K228)</f>
        <v>0</v>
      </c>
      <c r="L227" s="319">
        <f t="shared" si="299"/>
        <v>0</v>
      </c>
      <c r="M227" s="448">
        <f>SUM(M228)</f>
        <v>0</v>
      </c>
      <c r="N227" s="449">
        <f t="shared" ref="N227:O227" si="300">SUM(N228)</f>
        <v>0</v>
      </c>
      <c r="O227" s="319">
        <f t="shared" si="300"/>
        <v>0</v>
      </c>
      <c r="P227" s="322"/>
    </row>
    <row r="228" spans="1:16" ht="24" hidden="1" customHeight="1" x14ac:dyDescent="0.25">
      <c r="A228" s="315">
        <v>5269</v>
      </c>
      <c r="B228" s="353" t="s">
        <v>248</v>
      </c>
      <c r="C228" s="354">
        <f t="shared" si="288"/>
        <v>0</v>
      </c>
      <c r="D228" s="453"/>
      <c r="E228" s="454"/>
      <c r="F228" s="319">
        <f t="shared" ref="F228:F229" si="301">D228+E228</f>
        <v>0</v>
      </c>
      <c r="G228" s="317"/>
      <c r="H228" s="320"/>
      <c r="I228" s="319">
        <f t="shared" ref="I228:I229" si="302">G228+H228</f>
        <v>0</v>
      </c>
      <c r="J228" s="317"/>
      <c r="K228" s="320"/>
      <c r="L228" s="319">
        <f t="shared" ref="L228:L229" si="303">K228+J228</f>
        <v>0</v>
      </c>
      <c r="M228" s="317"/>
      <c r="N228" s="320"/>
      <c r="O228" s="319">
        <f t="shared" ref="O228:O229" si="304">N228+M228</f>
        <v>0</v>
      </c>
      <c r="P228" s="322"/>
    </row>
    <row r="229" spans="1:16" ht="24" hidden="1" customHeight="1" x14ac:dyDescent="0.25">
      <c r="A229" s="444">
        <v>5270</v>
      </c>
      <c r="B229" s="402" t="s">
        <v>249</v>
      </c>
      <c r="C229" s="407">
        <f t="shared" si="288"/>
        <v>0</v>
      </c>
      <c r="D229" s="460"/>
      <c r="E229" s="461"/>
      <c r="F229" s="405">
        <f t="shared" si="301"/>
        <v>0</v>
      </c>
      <c r="G229" s="408"/>
      <c r="H229" s="409"/>
      <c r="I229" s="405">
        <f t="shared" si="302"/>
        <v>0</v>
      </c>
      <c r="J229" s="408"/>
      <c r="K229" s="409"/>
      <c r="L229" s="405">
        <f t="shared" si="303"/>
        <v>0</v>
      </c>
      <c r="M229" s="408"/>
      <c r="N229" s="409"/>
      <c r="O229" s="405">
        <f t="shared" si="304"/>
        <v>0</v>
      </c>
      <c r="P229" s="393"/>
    </row>
    <row r="230" spans="1:16" x14ac:dyDescent="0.25">
      <c r="A230" s="436">
        <v>6000</v>
      </c>
      <c r="B230" s="436" t="s">
        <v>250</v>
      </c>
      <c r="C230" s="437">
        <f t="shared" si="288"/>
        <v>1000</v>
      </c>
      <c r="D230" s="438">
        <f>D231+D251+D259</f>
        <v>0</v>
      </c>
      <c r="E230" s="439">
        <f t="shared" ref="E230:F230" si="305">E231+E251+E259</f>
        <v>0</v>
      </c>
      <c r="F230" s="440">
        <f t="shared" si="305"/>
        <v>0</v>
      </c>
      <c r="G230" s="438">
        <f>G231+G251+G259</f>
        <v>0</v>
      </c>
      <c r="H230" s="439">
        <f t="shared" ref="H230:I230" si="306">H231+H251+H259</f>
        <v>0</v>
      </c>
      <c r="I230" s="440">
        <f t="shared" si="306"/>
        <v>0</v>
      </c>
      <c r="J230" s="438">
        <f>J231+J251+J259</f>
        <v>1000</v>
      </c>
      <c r="K230" s="439">
        <f t="shared" ref="K230:L230" si="307">K231+K251+K259</f>
        <v>0</v>
      </c>
      <c r="L230" s="440">
        <f t="shared" si="307"/>
        <v>1000</v>
      </c>
      <c r="M230" s="438">
        <f>M231+M251+M259</f>
        <v>0</v>
      </c>
      <c r="N230" s="439">
        <f t="shared" ref="N230:O230" si="308">N231+N251+N259</f>
        <v>0</v>
      </c>
      <c r="O230" s="440">
        <f t="shared" si="308"/>
        <v>0</v>
      </c>
      <c r="P230" s="163"/>
    </row>
    <row r="231" spans="1:16" ht="14.25" hidden="1" customHeight="1" x14ac:dyDescent="0.25">
      <c r="A231" s="474">
        <v>6200</v>
      </c>
      <c r="B231" s="465" t="s">
        <v>251</v>
      </c>
      <c r="C231" s="475">
        <f t="shared" si="288"/>
        <v>0</v>
      </c>
      <c r="D231" s="476">
        <f>SUM(D232,D233,D235,D238,D244,D245,D246)</f>
        <v>0</v>
      </c>
      <c r="E231" s="477">
        <f t="shared" ref="E231:F231" si="309">SUM(E232,E233,E235,E238,E244,E245,E246)</f>
        <v>0</v>
      </c>
      <c r="F231" s="478">
        <f t="shared" si="309"/>
        <v>0</v>
      </c>
      <c r="G231" s="476">
        <f>SUM(G232,G233,G235,G238,G244,G245,G246)</f>
        <v>0</v>
      </c>
      <c r="H231" s="477">
        <f t="shared" ref="H231:I231" si="310">SUM(H232,H233,H235,H238,H244,H245,H246)</f>
        <v>0</v>
      </c>
      <c r="I231" s="478">
        <f t="shared" si="310"/>
        <v>0</v>
      </c>
      <c r="J231" s="476">
        <f>SUM(J232,J233,J235,J238,J244,J245,J246)</f>
        <v>0</v>
      </c>
      <c r="K231" s="477">
        <f t="shared" ref="K231:L231" si="311">SUM(K232,K233,K235,K238,K244,K245,K246)</f>
        <v>0</v>
      </c>
      <c r="L231" s="478">
        <f t="shared" si="311"/>
        <v>0</v>
      </c>
      <c r="M231" s="476">
        <f>SUM(M232,M233,M235,M238,M244,M245,M246)</f>
        <v>0</v>
      </c>
      <c r="N231" s="477">
        <f t="shared" ref="N231:O231" si="312">SUM(N232,N233,N235,N238,N244,N245,N246)</f>
        <v>0</v>
      </c>
      <c r="O231" s="478">
        <f t="shared" si="312"/>
        <v>0</v>
      </c>
      <c r="P231" s="479"/>
    </row>
    <row r="232" spans="1:16" ht="24" hidden="1" customHeight="1" x14ac:dyDescent="0.25">
      <c r="A232" s="540">
        <v>6220</v>
      </c>
      <c r="B232" s="346" t="s">
        <v>252</v>
      </c>
      <c r="C232" s="347">
        <f t="shared" si="288"/>
        <v>0</v>
      </c>
      <c r="D232" s="455"/>
      <c r="E232" s="456"/>
      <c r="F232" s="398">
        <f>D232+E232</f>
        <v>0</v>
      </c>
      <c r="G232" s="310"/>
      <c r="H232" s="311"/>
      <c r="I232" s="398">
        <f>G232+H232</f>
        <v>0</v>
      </c>
      <c r="J232" s="310"/>
      <c r="K232" s="311"/>
      <c r="L232" s="398">
        <f>K232+J232</f>
        <v>0</v>
      </c>
      <c r="M232" s="310"/>
      <c r="N232" s="311"/>
      <c r="O232" s="398">
        <f>N232+M232</f>
        <v>0</v>
      </c>
      <c r="P232" s="313"/>
    </row>
    <row r="233" spans="1:16" hidden="1" x14ac:dyDescent="0.25">
      <c r="A233" s="447">
        <v>6230</v>
      </c>
      <c r="B233" s="353" t="s">
        <v>253</v>
      </c>
      <c r="C233" s="354">
        <f t="shared" si="288"/>
        <v>0</v>
      </c>
      <c r="D233" s="448">
        <f t="shared" ref="D233:O233" si="313">SUM(D234)</f>
        <v>0</v>
      </c>
      <c r="E233" s="449">
        <f t="shared" si="313"/>
        <v>0</v>
      </c>
      <c r="F233" s="319">
        <f t="shared" si="313"/>
        <v>0</v>
      </c>
      <c r="G233" s="448">
        <f t="shared" si="313"/>
        <v>0</v>
      </c>
      <c r="H233" s="449">
        <f t="shared" si="313"/>
        <v>0</v>
      </c>
      <c r="I233" s="319">
        <f t="shared" si="313"/>
        <v>0</v>
      </c>
      <c r="J233" s="448">
        <f t="shared" si="313"/>
        <v>0</v>
      </c>
      <c r="K233" s="449">
        <f t="shared" si="313"/>
        <v>0</v>
      </c>
      <c r="L233" s="319">
        <f t="shared" si="313"/>
        <v>0</v>
      </c>
      <c r="M233" s="448">
        <f t="shared" si="313"/>
        <v>0</v>
      </c>
      <c r="N233" s="449">
        <f t="shared" si="313"/>
        <v>0</v>
      </c>
      <c r="O233" s="319">
        <f t="shared" si="313"/>
        <v>0</v>
      </c>
      <c r="P233" s="322"/>
    </row>
    <row r="234" spans="1:16" ht="24" hidden="1" customHeight="1" x14ac:dyDescent="0.25">
      <c r="A234" s="315">
        <v>6239</v>
      </c>
      <c r="B234" s="346" t="s">
        <v>254</v>
      </c>
      <c r="C234" s="354">
        <f t="shared" si="288"/>
        <v>0</v>
      </c>
      <c r="D234" s="455"/>
      <c r="E234" s="456"/>
      <c r="F234" s="398">
        <f>D234+E234</f>
        <v>0</v>
      </c>
      <c r="G234" s="310"/>
      <c r="H234" s="311"/>
      <c r="I234" s="398">
        <f>G234+H234</f>
        <v>0</v>
      </c>
      <c r="J234" s="310"/>
      <c r="K234" s="311"/>
      <c r="L234" s="398">
        <f>K234+J234</f>
        <v>0</v>
      </c>
      <c r="M234" s="310"/>
      <c r="N234" s="311"/>
      <c r="O234" s="398">
        <f>N234+M234</f>
        <v>0</v>
      </c>
      <c r="P234" s="313"/>
    </row>
    <row r="235" spans="1:16" ht="24" hidden="1" x14ac:dyDescent="0.25">
      <c r="A235" s="447">
        <v>6240</v>
      </c>
      <c r="B235" s="353" t="s">
        <v>255</v>
      </c>
      <c r="C235" s="354">
        <f t="shared" si="288"/>
        <v>0</v>
      </c>
      <c r="D235" s="448">
        <f>SUM(D236:D237)</f>
        <v>0</v>
      </c>
      <c r="E235" s="449">
        <f t="shared" ref="E235:F235" si="314">SUM(E236:E237)</f>
        <v>0</v>
      </c>
      <c r="F235" s="319">
        <f t="shared" si="314"/>
        <v>0</v>
      </c>
      <c r="G235" s="448">
        <f>SUM(G236:G237)</f>
        <v>0</v>
      </c>
      <c r="H235" s="449">
        <f t="shared" ref="H235:I235" si="315">SUM(H236:H237)</f>
        <v>0</v>
      </c>
      <c r="I235" s="319">
        <f t="shared" si="315"/>
        <v>0</v>
      </c>
      <c r="J235" s="448">
        <f>SUM(J236:J237)</f>
        <v>0</v>
      </c>
      <c r="K235" s="449">
        <f t="shared" ref="K235:L235" si="316">SUM(K236:K237)</f>
        <v>0</v>
      </c>
      <c r="L235" s="319">
        <f t="shared" si="316"/>
        <v>0</v>
      </c>
      <c r="M235" s="448">
        <f>SUM(M236:M237)</f>
        <v>0</v>
      </c>
      <c r="N235" s="449">
        <f t="shared" ref="N235:O235" si="317">SUM(N236:N237)</f>
        <v>0</v>
      </c>
      <c r="O235" s="319">
        <f t="shared" si="317"/>
        <v>0</v>
      </c>
      <c r="P235" s="322"/>
    </row>
    <row r="236" spans="1:16" ht="12" hidden="1" customHeight="1" x14ac:dyDescent="0.25">
      <c r="A236" s="315">
        <v>6241</v>
      </c>
      <c r="B236" s="353" t="s">
        <v>256</v>
      </c>
      <c r="C236" s="354">
        <f t="shared" si="288"/>
        <v>0</v>
      </c>
      <c r="D236" s="453"/>
      <c r="E236" s="454"/>
      <c r="F236" s="319">
        <f t="shared" ref="F236:F237" si="318">D236+E236</f>
        <v>0</v>
      </c>
      <c r="G236" s="317"/>
      <c r="H236" s="320"/>
      <c r="I236" s="319">
        <f t="shared" ref="I236:I237" si="319">G236+H236</f>
        <v>0</v>
      </c>
      <c r="J236" s="317"/>
      <c r="K236" s="320"/>
      <c r="L236" s="319">
        <f t="shared" ref="L236:L237" si="320">K236+J236</f>
        <v>0</v>
      </c>
      <c r="M236" s="317"/>
      <c r="N236" s="320"/>
      <c r="O236" s="319">
        <f t="shared" ref="O236:O237" si="321">N236+M236</f>
        <v>0</v>
      </c>
      <c r="P236" s="322"/>
    </row>
    <row r="237" spans="1:16" ht="12" hidden="1" customHeight="1" x14ac:dyDescent="0.25">
      <c r="A237" s="315">
        <v>6242</v>
      </c>
      <c r="B237" s="353" t="s">
        <v>257</v>
      </c>
      <c r="C237" s="354">
        <f t="shared" si="288"/>
        <v>0</v>
      </c>
      <c r="D237" s="453"/>
      <c r="E237" s="454"/>
      <c r="F237" s="319">
        <f t="shared" si="318"/>
        <v>0</v>
      </c>
      <c r="G237" s="317"/>
      <c r="H237" s="320"/>
      <c r="I237" s="319">
        <f t="shared" si="319"/>
        <v>0</v>
      </c>
      <c r="J237" s="317"/>
      <c r="K237" s="320"/>
      <c r="L237" s="319">
        <f t="shared" si="320"/>
        <v>0</v>
      </c>
      <c r="M237" s="317"/>
      <c r="N237" s="320"/>
      <c r="O237" s="319">
        <f t="shared" si="321"/>
        <v>0</v>
      </c>
      <c r="P237" s="322"/>
    </row>
    <row r="238" spans="1:16" ht="25.5" hidden="1" customHeight="1" x14ac:dyDescent="0.25">
      <c r="A238" s="447">
        <v>6250</v>
      </c>
      <c r="B238" s="353" t="s">
        <v>258</v>
      </c>
      <c r="C238" s="354">
        <f t="shared" si="288"/>
        <v>0</v>
      </c>
      <c r="D238" s="448">
        <f>SUM(D239:D243)</f>
        <v>0</v>
      </c>
      <c r="E238" s="449">
        <f t="shared" ref="E238:F238" si="322">SUM(E239:E243)</f>
        <v>0</v>
      </c>
      <c r="F238" s="319">
        <f t="shared" si="322"/>
        <v>0</v>
      </c>
      <c r="G238" s="448">
        <f>SUM(G239:G243)</f>
        <v>0</v>
      </c>
      <c r="H238" s="449">
        <f t="shared" ref="H238:I238" si="323">SUM(H239:H243)</f>
        <v>0</v>
      </c>
      <c r="I238" s="319">
        <f t="shared" si="323"/>
        <v>0</v>
      </c>
      <c r="J238" s="448">
        <f>SUM(J239:J243)</f>
        <v>0</v>
      </c>
      <c r="K238" s="449">
        <f t="shared" ref="K238:L238" si="324">SUM(K239:K243)</f>
        <v>0</v>
      </c>
      <c r="L238" s="319">
        <f t="shared" si="324"/>
        <v>0</v>
      </c>
      <c r="M238" s="448">
        <f>SUM(M239:M243)</f>
        <v>0</v>
      </c>
      <c r="N238" s="449">
        <f t="shared" ref="N238:O238" si="325">SUM(N239:N243)</f>
        <v>0</v>
      </c>
      <c r="O238" s="319">
        <f t="shared" si="325"/>
        <v>0</v>
      </c>
      <c r="P238" s="322"/>
    </row>
    <row r="239" spans="1:16" ht="14.25" hidden="1" customHeight="1" x14ac:dyDescent="0.25">
      <c r="A239" s="315">
        <v>6252</v>
      </c>
      <c r="B239" s="353" t="s">
        <v>259</v>
      </c>
      <c r="C239" s="354">
        <f t="shared" si="288"/>
        <v>0</v>
      </c>
      <c r="D239" s="453"/>
      <c r="E239" s="454"/>
      <c r="F239" s="319">
        <f t="shared" ref="F239:F245" si="326">D239+E239</f>
        <v>0</v>
      </c>
      <c r="G239" s="317"/>
      <c r="H239" s="320"/>
      <c r="I239" s="319">
        <f t="shared" ref="I239:I245" si="327">G239+H239</f>
        <v>0</v>
      </c>
      <c r="J239" s="317"/>
      <c r="K239" s="320"/>
      <c r="L239" s="319">
        <f t="shared" ref="L239:L245" si="328">K239+J239</f>
        <v>0</v>
      </c>
      <c r="M239" s="317"/>
      <c r="N239" s="320"/>
      <c r="O239" s="319">
        <f t="shared" ref="O239:O245" si="329">N239+M239</f>
        <v>0</v>
      </c>
      <c r="P239" s="322"/>
    </row>
    <row r="240" spans="1:16" ht="14.25" hidden="1" customHeight="1" x14ac:dyDescent="0.25">
      <c r="A240" s="315">
        <v>6253</v>
      </c>
      <c r="B240" s="353" t="s">
        <v>260</v>
      </c>
      <c r="C240" s="354">
        <f t="shared" si="288"/>
        <v>0</v>
      </c>
      <c r="D240" s="453"/>
      <c r="E240" s="454"/>
      <c r="F240" s="319">
        <f t="shared" si="326"/>
        <v>0</v>
      </c>
      <c r="G240" s="317"/>
      <c r="H240" s="320"/>
      <c r="I240" s="319">
        <f t="shared" si="327"/>
        <v>0</v>
      </c>
      <c r="J240" s="317"/>
      <c r="K240" s="320"/>
      <c r="L240" s="319">
        <f t="shared" si="328"/>
        <v>0</v>
      </c>
      <c r="M240" s="317"/>
      <c r="N240" s="320"/>
      <c r="O240" s="319">
        <f t="shared" si="329"/>
        <v>0</v>
      </c>
      <c r="P240" s="322"/>
    </row>
    <row r="241" spans="1:16" ht="24" hidden="1" customHeight="1" x14ac:dyDescent="0.25">
      <c r="A241" s="315">
        <v>6254</v>
      </c>
      <c r="B241" s="353" t="s">
        <v>261</v>
      </c>
      <c r="C241" s="354">
        <f t="shared" si="288"/>
        <v>0</v>
      </c>
      <c r="D241" s="453"/>
      <c r="E241" s="454"/>
      <c r="F241" s="319">
        <f t="shared" si="326"/>
        <v>0</v>
      </c>
      <c r="G241" s="317"/>
      <c r="H241" s="320"/>
      <c r="I241" s="319">
        <f t="shared" si="327"/>
        <v>0</v>
      </c>
      <c r="J241" s="317"/>
      <c r="K241" s="320"/>
      <c r="L241" s="319">
        <f t="shared" si="328"/>
        <v>0</v>
      </c>
      <c r="M241" s="317"/>
      <c r="N241" s="320"/>
      <c r="O241" s="319">
        <f t="shared" si="329"/>
        <v>0</v>
      </c>
      <c r="P241" s="322"/>
    </row>
    <row r="242" spans="1:16" ht="24" hidden="1" customHeight="1" x14ac:dyDescent="0.25">
      <c r="A242" s="315">
        <v>6255</v>
      </c>
      <c r="B242" s="353" t="s">
        <v>262</v>
      </c>
      <c r="C242" s="354">
        <f t="shared" si="288"/>
        <v>0</v>
      </c>
      <c r="D242" s="453"/>
      <c r="E242" s="454"/>
      <c r="F242" s="319">
        <f t="shared" si="326"/>
        <v>0</v>
      </c>
      <c r="G242" s="317"/>
      <c r="H242" s="320"/>
      <c r="I242" s="319">
        <f t="shared" si="327"/>
        <v>0</v>
      </c>
      <c r="J242" s="317"/>
      <c r="K242" s="320"/>
      <c r="L242" s="319">
        <f t="shared" si="328"/>
        <v>0</v>
      </c>
      <c r="M242" s="317"/>
      <c r="N242" s="320"/>
      <c r="O242" s="319">
        <f t="shared" si="329"/>
        <v>0</v>
      </c>
      <c r="P242" s="322"/>
    </row>
    <row r="243" spans="1:16" ht="12" hidden="1" customHeight="1" x14ac:dyDescent="0.25">
      <c r="A243" s="315">
        <v>6259</v>
      </c>
      <c r="B243" s="353" t="s">
        <v>263</v>
      </c>
      <c r="C243" s="354">
        <f t="shared" si="288"/>
        <v>0</v>
      </c>
      <c r="D243" s="453"/>
      <c r="E243" s="454"/>
      <c r="F243" s="319">
        <f t="shared" si="326"/>
        <v>0</v>
      </c>
      <c r="G243" s="317"/>
      <c r="H243" s="320"/>
      <c r="I243" s="319">
        <f t="shared" si="327"/>
        <v>0</v>
      </c>
      <c r="J243" s="317"/>
      <c r="K243" s="320"/>
      <c r="L243" s="319">
        <f t="shared" si="328"/>
        <v>0</v>
      </c>
      <c r="M243" s="317"/>
      <c r="N243" s="320"/>
      <c r="O243" s="319">
        <f t="shared" si="329"/>
        <v>0</v>
      </c>
      <c r="P243" s="322"/>
    </row>
    <row r="244" spans="1:16" ht="24" hidden="1" customHeight="1" x14ac:dyDescent="0.25">
      <c r="A244" s="447">
        <v>6260</v>
      </c>
      <c r="B244" s="353" t="s">
        <v>264</v>
      </c>
      <c r="C244" s="354">
        <f t="shared" si="288"/>
        <v>0</v>
      </c>
      <c r="D244" s="453"/>
      <c r="E244" s="454"/>
      <c r="F244" s="319">
        <f t="shared" si="326"/>
        <v>0</v>
      </c>
      <c r="G244" s="317"/>
      <c r="H244" s="320"/>
      <c r="I244" s="319">
        <f t="shared" si="327"/>
        <v>0</v>
      </c>
      <c r="J244" s="317"/>
      <c r="K244" s="320"/>
      <c r="L244" s="319">
        <f t="shared" si="328"/>
        <v>0</v>
      </c>
      <c r="M244" s="317"/>
      <c r="N244" s="320"/>
      <c r="O244" s="319">
        <f t="shared" si="329"/>
        <v>0</v>
      </c>
      <c r="P244" s="322"/>
    </row>
    <row r="245" spans="1:16" ht="12" hidden="1" customHeight="1" x14ac:dyDescent="0.25">
      <c r="A245" s="447">
        <v>6270</v>
      </c>
      <c r="B245" s="353" t="s">
        <v>265</v>
      </c>
      <c r="C245" s="354">
        <f t="shared" si="288"/>
        <v>0</v>
      </c>
      <c r="D245" s="453"/>
      <c r="E245" s="454"/>
      <c r="F245" s="319">
        <f t="shared" si="326"/>
        <v>0</v>
      </c>
      <c r="G245" s="317"/>
      <c r="H245" s="320"/>
      <c r="I245" s="319">
        <f t="shared" si="327"/>
        <v>0</v>
      </c>
      <c r="J245" s="317"/>
      <c r="K245" s="320"/>
      <c r="L245" s="319">
        <f t="shared" si="328"/>
        <v>0</v>
      </c>
      <c r="M245" s="317"/>
      <c r="N245" s="320"/>
      <c r="O245" s="319">
        <f t="shared" si="329"/>
        <v>0</v>
      </c>
      <c r="P245" s="322"/>
    </row>
    <row r="246" spans="1:16" ht="24" hidden="1" x14ac:dyDescent="0.25">
      <c r="A246" s="540">
        <v>6290</v>
      </c>
      <c r="B246" s="346" t="s">
        <v>266</v>
      </c>
      <c r="C246" s="466">
        <f t="shared" si="288"/>
        <v>0</v>
      </c>
      <c r="D246" s="451">
        <f>SUM(D247:D250)</f>
        <v>0</v>
      </c>
      <c r="E246" s="452">
        <f t="shared" ref="E246:O246" si="330">SUM(E247:E250)</f>
        <v>0</v>
      </c>
      <c r="F246" s="398">
        <f t="shared" si="330"/>
        <v>0</v>
      </c>
      <c r="G246" s="451">
        <f t="shared" si="330"/>
        <v>0</v>
      </c>
      <c r="H246" s="452">
        <f t="shared" si="330"/>
        <v>0</v>
      </c>
      <c r="I246" s="398">
        <f t="shared" si="330"/>
        <v>0</v>
      </c>
      <c r="J246" s="451">
        <f t="shared" si="330"/>
        <v>0</v>
      </c>
      <c r="K246" s="452">
        <f t="shared" si="330"/>
        <v>0</v>
      </c>
      <c r="L246" s="398">
        <f t="shared" si="330"/>
        <v>0</v>
      </c>
      <c r="M246" s="451">
        <f t="shared" si="330"/>
        <v>0</v>
      </c>
      <c r="N246" s="452">
        <f t="shared" si="330"/>
        <v>0</v>
      </c>
      <c r="O246" s="398">
        <f t="shared" si="330"/>
        <v>0</v>
      </c>
      <c r="P246" s="313"/>
    </row>
    <row r="247" spans="1:16" ht="12" hidden="1" customHeight="1" x14ac:dyDescent="0.25">
      <c r="A247" s="315">
        <v>6291</v>
      </c>
      <c r="B247" s="353" t="s">
        <v>267</v>
      </c>
      <c r="C247" s="354">
        <f t="shared" si="288"/>
        <v>0</v>
      </c>
      <c r="D247" s="453"/>
      <c r="E247" s="454"/>
      <c r="F247" s="319">
        <f t="shared" ref="F247:F250" si="331">D247+E247</f>
        <v>0</v>
      </c>
      <c r="G247" s="317"/>
      <c r="H247" s="320"/>
      <c r="I247" s="319">
        <f t="shared" ref="I247:I250" si="332">G247+H247</f>
        <v>0</v>
      </c>
      <c r="J247" s="317"/>
      <c r="K247" s="320"/>
      <c r="L247" s="319">
        <f t="shared" ref="L247:L250" si="333">K247+J247</f>
        <v>0</v>
      </c>
      <c r="M247" s="317"/>
      <c r="N247" s="320"/>
      <c r="O247" s="319">
        <f t="shared" ref="O247:O250" si="334">N247+M247</f>
        <v>0</v>
      </c>
      <c r="P247" s="322"/>
    </row>
    <row r="248" spans="1:16" ht="12" hidden="1" customHeight="1" x14ac:dyDescent="0.25">
      <c r="A248" s="315">
        <v>6292</v>
      </c>
      <c r="B248" s="353" t="s">
        <v>268</v>
      </c>
      <c r="C248" s="354">
        <f t="shared" si="288"/>
        <v>0</v>
      </c>
      <c r="D248" s="453"/>
      <c r="E248" s="454"/>
      <c r="F248" s="319">
        <f t="shared" si="331"/>
        <v>0</v>
      </c>
      <c r="G248" s="317"/>
      <c r="H248" s="320"/>
      <c r="I248" s="319">
        <f t="shared" si="332"/>
        <v>0</v>
      </c>
      <c r="J248" s="317"/>
      <c r="K248" s="320"/>
      <c r="L248" s="319">
        <f t="shared" si="333"/>
        <v>0</v>
      </c>
      <c r="M248" s="317"/>
      <c r="N248" s="320"/>
      <c r="O248" s="319">
        <f t="shared" si="334"/>
        <v>0</v>
      </c>
      <c r="P248" s="322"/>
    </row>
    <row r="249" spans="1:16" ht="72" hidden="1" customHeight="1" x14ac:dyDescent="0.25">
      <c r="A249" s="315">
        <v>6296</v>
      </c>
      <c r="B249" s="353" t="s">
        <v>269</v>
      </c>
      <c r="C249" s="354">
        <f t="shared" si="288"/>
        <v>0</v>
      </c>
      <c r="D249" s="453"/>
      <c r="E249" s="454"/>
      <c r="F249" s="319">
        <f t="shared" si="331"/>
        <v>0</v>
      </c>
      <c r="G249" s="317"/>
      <c r="H249" s="320"/>
      <c r="I249" s="319">
        <f t="shared" si="332"/>
        <v>0</v>
      </c>
      <c r="J249" s="317"/>
      <c r="K249" s="320"/>
      <c r="L249" s="319">
        <f t="shared" si="333"/>
        <v>0</v>
      </c>
      <c r="M249" s="317"/>
      <c r="N249" s="320"/>
      <c r="O249" s="319">
        <f t="shared" si="334"/>
        <v>0</v>
      </c>
      <c r="P249" s="322"/>
    </row>
    <row r="250" spans="1:16" ht="39.75" hidden="1" customHeight="1" x14ac:dyDescent="0.25">
      <c r="A250" s="315">
        <v>6299</v>
      </c>
      <c r="B250" s="353" t="s">
        <v>270</v>
      </c>
      <c r="C250" s="354">
        <f t="shared" si="288"/>
        <v>0</v>
      </c>
      <c r="D250" s="453"/>
      <c r="E250" s="454"/>
      <c r="F250" s="319">
        <f t="shared" si="331"/>
        <v>0</v>
      </c>
      <c r="G250" s="317"/>
      <c r="H250" s="320"/>
      <c r="I250" s="319">
        <f t="shared" si="332"/>
        <v>0</v>
      </c>
      <c r="J250" s="317"/>
      <c r="K250" s="320"/>
      <c r="L250" s="319">
        <f t="shared" si="333"/>
        <v>0</v>
      </c>
      <c r="M250" s="317"/>
      <c r="N250" s="320"/>
      <c r="O250" s="319">
        <f t="shared" si="334"/>
        <v>0</v>
      </c>
      <c r="P250" s="322"/>
    </row>
    <row r="251" spans="1:16" hidden="1" x14ac:dyDescent="0.25">
      <c r="A251" s="333">
        <v>6300</v>
      </c>
      <c r="B251" s="441" t="s">
        <v>271</v>
      </c>
      <c r="C251" s="334">
        <f t="shared" si="288"/>
        <v>0</v>
      </c>
      <c r="D251" s="442">
        <f>SUM(D252,D257,D258)</f>
        <v>0</v>
      </c>
      <c r="E251" s="443">
        <f t="shared" ref="E251:O251" si="335">SUM(E252,E257,E258)</f>
        <v>0</v>
      </c>
      <c r="F251" s="337">
        <f t="shared" si="335"/>
        <v>0</v>
      </c>
      <c r="G251" s="442">
        <f t="shared" si="335"/>
        <v>0</v>
      </c>
      <c r="H251" s="443">
        <f t="shared" si="335"/>
        <v>0</v>
      </c>
      <c r="I251" s="337">
        <f t="shared" si="335"/>
        <v>0</v>
      </c>
      <c r="J251" s="442">
        <f t="shared" si="335"/>
        <v>0</v>
      </c>
      <c r="K251" s="443">
        <f t="shared" si="335"/>
        <v>0</v>
      </c>
      <c r="L251" s="337">
        <f t="shared" si="335"/>
        <v>0</v>
      </c>
      <c r="M251" s="442">
        <f t="shared" si="335"/>
        <v>0</v>
      </c>
      <c r="N251" s="443">
        <f t="shared" si="335"/>
        <v>0</v>
      </c>
      <c r="O251" s="337">
        <f t="shared" si="335"/>
        <v>0</v>
      </c>
      <c r="P251" s="341"/>
    </row>
    <row r="252" spans="1:16" ht="24" hidden="1" x14ac:dyDescent="0.25">
      <c r="A252" s="540">
        <v>6320</v>
      </c>
      <c r="B252" s="346" t="s">
        <v>272</v>
      </c>
      <c r="C252" s="466">
        <f t="shared" si="288"/>
        <v>0</v>
      </c>
      <c r="D252" s="451">
        <f>SUM(D253:D256)</f>
        <v>0</v>
      </c>
      <c r="E252" s="452">
        <f t="shared" ref="E252:O252" si="336">SUM(E253:E256)</f>
        <v>0</v>
      </c>
      <c r="F252" s="398">
        <f t="shared" si="336"/>
        <v>0</v>
      </c>
      <c r="G252" s="451">
        <f t="shared" si="336"/>
        <v>0</v>
      </c>
      <c r="H252" s="452">
        <f t="shared" si="336"/>
        <v>0</v>
      </c>
      <c r="I252" s="398">
        <f t="shared" si="336"/>
        <v>0</v>
      </c>
      <c r="J252" s="451">
        <f t="shared" si="336"/>
        <v>0</v>
      </c>
      <c r="K252" s="452">
        <f t="shared" si="336"/>
        <v>0</v>
      </c>
      <c r="L252" s="398">
        <f t="shared" si="336"/>
        <v>0</v>
      </c>
      <c r="M252" s="451">
        <f t="shared" si="336"/>
        <v>0</v>
      </c>
      <c r="N252" s="452">
        <f t="shared" si="336"/>
        <v>0</v>
      </c>
      <c r="O252" s="398">
        <f t="shared" si="336"/>
        <v>0</v>
      </c>
      <c r="P252" s="313"/>
    </row>
    <row r="253" spans="1:16" ht="12" hidden="1" customHeight="1" x14ac:dyDescent="0.25">
      <c r="A253" s="315">
        <v>6322</v>
      </c>
      <c r="B253" s="353" t="s">
        <v>273</v>
      </c>
      <c r="C253" s="354">
        <f t="shared" si="288"/>
        <v>0</v>
      </c>
      <c r="D253" s="453"/>
      <c r="E253" s="454"/>
      <c r="F253" s="319">
        <f t="shared" ref="F253:F258" si="337">D253+E253</f>
        <v>0</v>
      </c>
      <c r="G253" s="317"/>
      <c r="H253" s="320"/>
      <c r="I253" s="319">
        <f t="shared" ref="I253:I258" si="338">G253+H253</f>
        <v>0</v>
      </c>
      <c r="J253" s="317"/>
      <c r="K253" s="320"/>
      <c r="L253" s="319">
        <f t="shared" ref="L253:L258" si="339">K253+J253</f>
        <v>0</v>
      </c>
      <c r="M253" s="317"/>
      <c r="N253" s="320"/>
      <c r="O253" s="319">
        <f t="shared" ref="O253:O258" si="340">N253+M253</f>
        <v>0</v>
      </c>
      <c r="P253" s="322"/>
    </row>
    <row r="254" spans="1:16" ht="24" hidden="1" customHeight="1" x14ac:dyDescent="0.25">
      <c r="A254" s="315">
        <v>6323</v>
      </c>
      <c r="B254" s="353" t="s">
        <v>274</v>
      </c>
      <c r="C254" s="354">
        <f t="shared" si="288"/>
        <v>0</v>
      </c>
      <c r="D254" s="453"/>
      <c r="E254" s="454"/>
      <c r="F254" s="319">
        <f t="shared" si="337"/>
        <v>0</v>
      </c>
      <c r="G254" s="317"/>
      <c r="H254" s="320"/>
      <c r="I254" s="319">
        <f t="shared" si="338"/>
        <v>0</v>
      </c>
      <c r="J254" s="317"/>
      <c r="K254" s="320"/>
      <c r="L254" s="319">
        <f t="shared" si="339"/>
        <v>0</v>
      </c>
      <c r="M254" s="317"/>
      <c r="N254" s="320"/>
      <c r="O254" s="319">
        <f t="shared" si="340"/>
        <v>0</v>
      </c>
      <c r="P254" s="322"/>
    </row>
    <row r="255" spans="1:16" ht="24" hidden="1" customHeight="1" x14ac:dyDescent="0.25">
      <c r="A255" s="315">
        <v>6324</v>
      </c>
      <c r="B255" s="353" t="s">
        <v>275</v>
      </c>
      <c r="C255" s="354">
        <f t="shared" si="288"/>
        <v>0</v>
      </c>
      <c r="D255" s="453"/>
      <c r="E255" s="454"/>
      <c r="F255" s="319">
        <f t="shared" si="337"/>
        <v>0</v>
      </c>
      <c r="G255" s="317"/>
      <c r="H255" s="320"/>
      <c r="I255" s="319">
        <f t="shared" si="338"/>
        <v>0</v>
      </c>
      <c r="J255" s="317"/>
      <c r="K255" s="320"/>
      <c r="L255" s="319">
        <f t="shared" si="339"/>
        <v>0</v>
      </c>
      <c r="M255" s="317"/>
      <c r="N255" s="320"/>
      <c r="O255" s="319">
        <f t="shared" si="340"/>
        <v>0</v>
      </c>
      <c r="P255" s="322"/>
    </row>
    <row r="256" spans="1:16" ht="12" hidden="1" customHeight="1" x14ac:dyDescent="0.25">
      <c r="A256" s="308">
        <v>6329</v>
      </c>
      <c r="B256" s="346" t="s">
        <v>276</v>
      </c>
      <c r="C256" s="347">
        <f t="shared" si="288"/>
        <v>0</v>
      </c>
      <c r="D256" s="455"/>
      <c r="E256" s="456"/>
      <c r="F256" s="398">
        <f t="shared" si="337"/>
        <v>0</v>
      </c>
      <c r="G256" s="310"/>
      <c r="H256" s="311"/>
      <c r="I256" s="398">
        <f t="shared" si="338"/>
        <v>0</v>
      </c>
      <c r="J256" s="310"/>
      <c r="K256" s="311"/>
      <c r="L256" s="398">
        <f t="shared" si="339"/>
        <v>0</v>
      </c>
      <c r="M256" s="310"/>
      <c r="N256" s="311"/>
      <c r="O256" s="398">
        <f t="shared" si="340"/>
        <v>0</v>
      </c>
      <c r="P256" s="313"/>
    </row>
    <row r="257" spans="1:16" ht="24" hidden="1" customHeight="1" x14ac:dyDescent="0.25">
      <c r="A257" s="483">
        <v>6330</v>
      </c>
      <c r="B257" s="484" t="s">
        <v>277</v>
      </c>
      <c r="C257" s="466">
        <f t="shared" si="288"/>
        <v>0</v>
      </c>
      <c r="D257" s="468"/>
      <c r="E257" s="469"/>
      <c r="F257" s="470">
        <f t="shared" si="337"/>
        <v>0</v>
      </c>
      <c r="G257" s="471"/>
      <c r="H257" s="472"/>
      <c r="I257" s="470">
        <f t="shared" si="338"/>
        <v>0</v>
      </c>
      <c r="J257" s="471"/>
      <c r="K257" s="472"/>
      <c r="L257" s="470">
        <f t="shared" si="339"/>
        <v>0</v>
      </c>
      <c r="M257" s="471"/>
      <c r="N257" s="472"/>
      <c r="O257" s="470">
        <f t="shared" si="340"/>
        <v>0</v>
      </c>
      <c r="P257" s="473"/>
    </row>
    <row r="258" spans="1:16" ht="12" hidden="1" customHeight="1" x14ac:dyDescent="0.25">
      <c r="A258" s="447">
        <v>6360</v>
      </c>
      <c r="B258" s="353" t="s">
        <v>278</v>
      </c>
      <c r="C258" s="354">
        <f t="shared" si="288"/>
        <v>0</v>
      </c>
      <c r="D258" s="453"/>
      <c r="E258" s="454"/>
      <c r="F258" s="319">
        <f t="shared" si="337"/>
        <v>0</v>
      </c>
      <c r="G258" s="317"/>
      <c r="H258" s="320"/>
      <c r="I258" s="319">
        <f t="shared" si="338"/>
        <v>0</v>
      </c>
      <c r="J258" s="317"/>
      <c r="K258" s="320"/>
      <c r="L258" s="319">
        <f t="shared" si="339"/>
        <v>0</v>
      </c>
      <c r="M258" s="317"/>
      <c r="N258" s="320"/>
      <c r="O258" s="319">
        <f t="shared" si="340"/>
        <v>0</v>
      </c>
      <c r="P258" s="322"/>
    </row>
    <row r="259" spans="1:16" ht="36" x14ac:dyDescent="0.25">
      <c r="A259" s="333">
        <v>6400</v>
      </c>
      <c r="B259" s="441" t="s">
        <v>279</v>
      </c>
      <c r="C259" s="334">
        <f t="shared" si="288"/>
        <v>1000</v>
      </c>
      <c r="D259" s="442">
        <f>SUM(D260,D264)</f>
        <v>0</v>
      </c>
      <c r="E259" s="443">
        <f t="shared" ref="E259:O259" si="341">SUM(E260,E264)</f>
        <v>0</v>
      </c>
      <c r="F259" s="337">
        <f t="shared" si="341"/>
        <v>0</v>
      </c>
      <c r="G259" s="442">
        <f t="shared" si="341"/>
        <v>0</v>
      </c>
      <c r="H259" s="443">
        <f t="shared" si="341"/>
        <v>0</v>
      </c>
      <c r="I259" s="337">
        <f t="shared" si="341"/>
        <v>0</v>
      </c>
      <c r="J259" s="442">
        <f t="shared" si="341"/>
        <v>1000</v>
      </c>
      <c r="K259" s="443">
        <f t="shared" si="341"/>
        <v>0</v>
      </c>
      <c r="L259" s="337">
        <f t="shared" si="341"/>
        <v>1000</v>
      </c>
      <c r="M259" s="442">
        <f t="shared" si="341"/>
        <v>0</v>
      </c>
      <c r="N259" s="443">
        <f t="shared" si="341"/>
        <v>0</v>
      </c>
      <c r="O259" s="337">
        <f t="shared" si="341"/>
        <v>0</v>
      </c>
      <c r="P259" s="341"/>
    </row>
    <row r="260" spans="1:16" ht="24" hidden="1" x14ac:dyDescent="0.25">
      <c r="A260" s="540">
        <v>6410</v>
      </c>
      <c r="B260" s="346" t="s">
        <v>280</v>
      </c>
      <c r="C260" s="347">
        <f t="shared" si="288"/>
        <v>0</v>
      </c>
      <c r="D260" s="451">
        <f>SUM(D261:D263)</f>
        <v>0</v>
      </c>
      <c r="E260" s="452">
        <f t="shared" ref="E260:O260" si="342">SUM(E261:E263)</f>
        <v>0</v>
      </c>
      <c r="F260" s="398">
        <f t="shared" si="342"/>
        <v>0</v>
      </c>
      <c r="G260" s="451">
        <f t="shared" si="342"/>
        <v>0</v>
      </c>
      <c r="H260" s="452">
        <f t="shared" si="342"/>
        <v>0</v>
      </c>
      <c r="I260" s="398">
        <f t="shared" si="342"/>
        <v>0</v>
      </c>
      <c r="J260" s="451">
        <f t="shared" si="342"/>
        <v>0</v>
      </c>
      <c r="K260" s="452">
        <f t="shared" si="342"/>
        <v>0</v>
      </c>
      <c r="L260" s="398">
        <f t="shared" si="342"/>
        <v>0</v>
      </c>
      <c r="M260" s="451">
        <f t="shared" si="342"/>
        <v>0</v>
      </c>
      <c r="N260" s="452">
        <f t="shared" si="342"/>
        <v>0</v>
      </c>
      <c r="O260" s="398">
        <f t="shared" si="342"/>
        <v>0</v>
      </c>
      <c r="P260" s="313"/>
    </row>
    <row r="261" spans="1:16" ht="12" hidden="1" customHeight="1" x14ac:dyDescent="0.25">
      <c r="A261" s="315">
        <v>6411</v>
      </c>
      <c r="B261" s="458" t="s">
        <v>281</v>
      </c>
      <c r="C261" s="354">
        <f t="shared" si="288"/>
        <v>0</v>
      </c>
      <c r="D261" s="453"/>
      <c r="E261" s="454"/>
      <c r="F261" s="319">
        <f t="shared" ref="F261:F263" si="343">D261+E261</f>
        <v>0</v>
      </c>
      <c r="G261" s="317"/>
      <c r="H261" s="320"/>
      <c r="I261" s="319">
        <f t="shared" ref="I261:I263" si="344">G261+H261</f>
        <v>0</v>
      </c>
      <c r="J261" s="317"/>
      <c r="K261" s="320"/>
      <c r="L261" s="319">
        <f t="shared" ref="L261:L263" si="345">K261+J261</f>
        <v>0</v>
      </c>
      <c r="M261" s="317"/>
      <c r="N261" s="320"/>
      <c r="O261" s="319">
        <f t="shared" ref="O261:O263" si="346">N261+M261</f>
        <v>0</v>
      </c>
      <c r="P261" s="322"/>
    </row>
    <row r="262" spans="1:16" ht="36" hidden="1" customHeight="1" x14ac:dyDescent="0.25">
      <c r="A262" s="315">
        <v>6412</v>
      </c>
      <c r="B262" s="353" t="s">
        <v>282</v>
      </c>
      <c r="C262" s="354">
        <f t="shared" si="288"/>
        <v>0</v>
      </c>
      <c r="D262" s="453"/>
      <c r="E262" s="454"/>
      <c r="F262" s="319">
        <f t="shared" si="343"/>
        <v>0</v>
      </c>
      <c r="G262" s="317"/>
      <c r="H262" s="320"/>
      <c r="I262" s="319">
        <f t="shared" si="344"/>
        <v>0</v>
      </c>
      <c r="J262" s="317"/>
      <c r="K262" s="320"/>
      <c r="L262" s="319">
        <f t="shared" si="345"/>
        <v>0</v>
      </c>
      <c r="M262" s="317"/>
      <c r="N262" s="320"/>
      <c r="O262" s="319">
        <f t="shared" si="346"/>
        <v>0</v>
      </c>
      <c r="P262" s="322"/>
    </row>
    <row r="263" spans="1:16" ht="36" hidden="1" customHeight="1" x14ac:dyDescent="0.25">
      <c r="A263" s="315">
        <v>6419</v>
      </c>
      <c r="B263" s="353" t="s">
        <v>283</v>
      </c>
      <c r="C263" s="354">
        <f t="shared" si="288"/>
        <v>0</v>
      </c>
      <c r="D263" s="453"/>
      <c r="E263" s="454"/>
      <c r="F263" s="319">
        <f t="shared" si="343"/>
        <v>0</v>
      </c>
      <c r="G263" s="317"/>
      <c r="H263" s="320"/>
      <c r="I263" s="319">
        <f t="shared" si="344"/>
        <v>0</v>
      </c>
      <c r="J263" s="317"/>
      <c r="K263" s="320"/>
      <c r="L263" s="319">
        <f t="shared" si="345"/>
        <v>0</v>
      </c>
      <c r="M263" s="317"/>
      <c r="N263" s="320"/>
      <c r="O263" s="319">
        <f t="shared" si="346"/>
        <v>0</v>
      </c>
      <c r="P263" s="322"/>
    </row>
    <row r="264" spans="1:16" ht="52.5" customHeight="1" x14ac:dyDescent="0.25">
      <c r="A264" s="447">
        <v>6420</v>
      </c>
      <c r="B264" s="353" t="s">
        <v>284</v>
      </c>
      <c r="C264" s="354">
        <f t="shared" si="288"/>
        <v>1000</v>
      </c>
      <c r="D264" s="448">
        <f>SUM(D265:D268)</f>
        <v>0</v>
      </c>
      <c r="E264" s="449">
        <f t="shared" ref="E264:F264" si="347">SUM(E265:E268)</f>
        <v>0</v>
      </c>
      <c r="F264" s="319">
        <f t="shared" si="347"/>
        <v>0</v>
      </c>
      <c r="G264" s="448">
        <f>SUM(G265:G268)</f>
        <v>0</v>
      </c>
      <c r="H264" s="449">
        <f t="shared" ref="H264:I264" si="348">SUM(H265:H268)</f>
        <v>0</v>
      </c>
      <c r="I264" s="319">
        <f t="shared" si="348"/>
        <v>0</v>
      </c>
      <c r="J264" s="448">
        <f>SUM(J265:J268)</f>
        <v>1000</v>
      </c>
      <c r="K264" s="449">
        <f t="shared" ref="K264:L264" si="349">SUM(K265:K268)</f>
        <v>0</v>
      </c>
      <c r="L264" s="319">
        <f t="shared" si="349"/>
        <v>1000</v>
      </c>
      <c r="M264" s="448">
        <f>SUM(M265:M268)</f>
        <v>0</v>
      </c>
      <c r="N264" s="449">
        <f t="shared" ref="N264:O264" si="350">SUM(N265:N268)</f>
        <v>0</v>
      </c>
      <c r="O264" s="319">
        <f t="shared" si="350"/>
        <v>0</v>
      </c>
      <c r="P264" s="322"/>
    </row>
    <row r="265" spans="1:16" ht="36" hidden="1" customHeight="1" x14ac:dyDescent="0.25">
      <c r="A265" s="315">
        <v>6421</v>
      </c>
      <c r="B265" s="353" t="s">
        <v>285</v>
      </c>
      <c r="C265" s="354">
        <f t="shared" si="288"/>
        <v>0</v>
      </c>
      <c r="D265" s="453"/>
      <c r="E265" s="454"/>
      <c r="F265" s="319">
        <f t="shared" ref="F265:F268" si="351">D265+E265</f>
        <v>0</v>
      </c>
      <c r="G265" s="317"/>
      <c r="H265" s="320"/>
      <c r="I265" s="319">
        <f t="shared" ref="I265:I268" si="352">G265+H265</f>
        <v>0</v>
      </c>
      <c r="J265" s="317"/>
      <c r="K265" s="320"/>
      <c r="L265" s="319">
        <f t="shared" ref="L265:L268" si="353">K265+J265</f>
        <v>0</v>
      </c>
      <c r="M265" s="317"/>
      <c r="N265" s="320"/>
      <c r="O265" s="319">
        <f t="shared" ref="O265:O268" si="354">N265+M265</f>
        <v>0</v>
      </c>
      <c r="P265" s="322"/>
    </row>
    <row r="266" spans="1:16" ht="12" hidden="1" customHeight="1" x14ac:dyDescent="0.25">
      <c r="A266" s="315">
        <v>6422</v>
      </c>
      <c r="B266" s="353" t="s">
        <v>286</v>
      </c>
      <c r="C266" s="354">
        <f t="shared" si="288"/>
        <v>0</v>
      </c>
      <c r="D266" s="453"/>
      <c r="E266" s="454"/>
      <c r="F266" s="319">
        <f t="shared" si="351"/>
        <v>0</v>
      </c>
      <c r="G266" s="317"/>
      <c r="H266" s="320"/>
      <c r="I266" s="319">
        <f t="shared" si="352"/>
        <v>0</v>
      </c>
      <c r="J266" s="317"/>
      <c r="K266" s="320"/>
      <c r="L266" s="319">
        <f t="shared" si="353"/>
        <v>0</v>
      </c>
      <c r="M266" s="317"/>
      <c r="N266" s="320"/>
      <c r="O266" s="319">
        <f t="shared" si="354"/>
        <v>0</v>
      </c>
      <c r="P266" s="322"/>
    </row>
    <row r="267" spans="1:16" ht="13.5" hidden="1" customHeight="1" x14ac:dyDescent="0.25">
      <c r="A267" s="315">
        <v>6423</v>
      </c>
      <c r="B267" s="353" t="s">
        <v>287</v>
      </c>
      <c r="C267" s="354">
        <f t="shared" si="288"/>
        <v>0</v>
      </c>
      <c r="D267" s="453"/>
      <c r="E267" s="454"/>
      <c r="F267" s="319">
        <f t="shared" si="351"/>
        <v>0</v>
      </c>
      <c r="G267" s="317"/>
      <c r="H267" s="320"/>
      <c r="I267" s="319">
        <f t="shared" si="352"/>
        <v>0</v>
      </c>
      <c r="J267" s="317"/>
      <c r="K267" s="320"/>
      <c r="L267" s="319">
        <f t="shared" si="353"/>
        <v>0</v>
      </c>
      <c r="M267" s="317"/>
      <c r="N267" s="320"/>
      <c r="O267" s="319">
        <f t="shared" si="354"/>
        <v>0</v>
      </c>
      <c r="P267" s="322"/>
    </row>
    <row r="268" spans="1:16" ht="36" customHeight="1" x14ac:dyDescent="0.25">
      <c r="A268" s="315">
        <v>6424</v>
      </c>
      <c r="B268" s="353" t="s">
        <v>288</v>
      </c>
      <c r="C268" s="354">
        <f t="shared" si="288"/>
        <v>1000</v>
      </c>
      <c r="D268" s="453"/>
      <c r="E268" s="454"/>
      <c r="F268" s="319">
        <f t="shared" si="351"/>
        <v>0</v>
      </c>
      <c r="G268" s="317"/>
      <c r="H268" s="320"/>
      <c r="I268" s="319">
        <f t="shared" si="352"/>
        <v>0</v>
      </c>
      <c r="J268" s="317">
        <v>1000</v>
      </c>
      <c r="K268" s="320"/>
      <c r="L268" s="319">
        <f t="shared" si="353"/>
        <v>1000</v>
      </c>
      <c r="M268" s="317"/>
      <c r="N268" s="320"/>
      <c r="O268" s="319">
        <f t="shared" si="354"/>
        <v>0</v>
      </c>
      <c r="P268" s="322"/>
    </row>
    <row r="269" spans="1:16" ht="48" x14ac:dyDescent="0.25">
      <c r="A269" s="485">
        <v>7000</v>
      </c>
      <c r="B269" s="485" t="s">
        <v>289</v>
      </c>
      <c r="C269" s="486">
        <f t="shared" si="288"/>
        <v>4200</v>
      </c>
      <c r="D269" s="487">
        <f>SUM(D270,D281)</f>
        <v>0</v>
      </c>
      <c r="E269" s="488">
        <f t="shared" ref="E269:F269" si="355">SUM(E270,E281)</f>
        <v>0</v>
      </c>
      <c r="F269" s="489">
        <f t="shared" si="355"/>
        <v>0</v>
      </c>
      <c r="G269" s="487">
        <f>SUM(G270,G281)</f>
        <v>0</v>
      </c>
      <c r="H269" s="488">
        <f t="shared" ref="H269:I269" si="356">SUM(H270,H281)</f>
        <v>0</v>
      </c>
      <c r="I269" s="489">
        <f t="shared" si="356"/>
        <v>0</v>
      </c>
      <c r="J269" s="487">
        <f>SUM(J270,J281)</f>
        <v>4200</v>
      </c>
      <c r="K269" s="488">
        <f t="shared" ref="K269:L269" si="357">SUM(K270,K281)</f>
        <v>0</v>
      </c>
      <c r="L269" s="489">
        <f t="shared" si="357"/>
        <v>4200</v>
      </c>
      <c r="M269" s="487">
        <f>SUM(M270,M281)</f>
        <v>0</v>
      </c>
      <c r="N269" s="488">
        <f t="shared" ref="N269:O269" si="358">SUM(N270,N281)</f>
        <v>0</v>
      </c>
      <c r="O269" s="489">
        <f t="shared" si="358"/>
        <v>0</v>
      </c>
      <c r="P269" s="213"/>
    </row>
    <row r="270" spans="1:16" ht="24" x14ac:dyDescent="0.25">
      <c r="A270" s="333">
        <v>7200</v>
      </c>
      <c r="B270" s="441" t="s">
        <v>290</v>
      </c>
      <c r="C270" s="334">
        <f t="shared" si="288"/>
        <v>4200</v>
      </c>
      <c r="D270" s="442">
        <f>SUM(D271,D272,D275,D276,D280)</f>
        <v>0</v>
      </c>
      <c r="E270" s="443">
        <f t="shared" ref="E270:F270" si="359">SUM(E271,E272,E275,E276,E280)</f>
        <v>0</v>
      </c>
      <c r="F270" s="337">
        <f t="shared" si="359"/>
        <v>0</v>
      </c>
      <c r="G270" s="442">
        <f>SUM(G271,G272,G275,G276,G280)</f>
        <v>0</v>
      </c>
      <c r="H270" s="443">
        <f t="shared" ref="H270:I270" si="360">SUM(H271,H272,H275,H276,H280)</f>
        <v>0</v>
      </c>
      <c r="I270" s="337">
        <f t="shared" si="360"/>
        <v>0</v>
      </c>
      <c r="J270" s="442">
        <f>SUM(J271,J272,J275,J276,J280)</f>
        <v>4200</v>
      </c>
      <c r="K270" s="443">
        <f t="shared" ref="K270:L270" si="361">SUM(K271,K272,K275,K276,K280)</f>
        <v>0</v>
      </c>
      <c r="L270" s="337">
        <f t="shared" si="361"/>
        <v>4200</v>
      </c>
      <c r="M270" s="442">
        <f>SUM(M271,M272,M275,M276,M280)</f>
        <v>0</v>
      </c>
      <c r="N270" s="443">
        <f t="shared" ref="N270:O270" si="362">SUM(N271,N272,N275,N276,N280)</f>
        <v>0</v>
      </c>
      <c r="O270" s="337">
        <f t="shared" si="362"/>
        <v>0</v>
      </c>
      <c r="P270" s="341"/>
    </row>
    <row r="271" spans="1:16" ht="24" hidden="1" customHeight="1" x14ac:dyDescent="0.25">
      <c r="A271" s="540">
        <v>7210</v>
      </c>
      <c r="B271" s="346" t="s">
        <v>291</v>
      </c>
      <c r="C271" s="347">
        <f t="shared" si="288"/>
        <v>0</v>
      </c>
      <c r="D271" s="455"/>
      <c r="E271" s="456"/>
      <c r="F271" s="398">
        <f>D271+E271</f>
        <v>0</v>
      </c>
      <c r="G271" s="310"/>
      <c r="H271" s="311"/>
      <c r="I271" s="398">
        <f>G271+H271</f>
        <v>0</v>
      </c>
      <c r="J271" s="310"/>
      <c r="K271" s="311"/>
      <c r="L271" s="398">
        <f>K271+J271</f>
        <v>0</v>
      </c>
      <c r="M271" s="310"/>
      <c r="N271" s="311"/>
      <c r="O271" s="398">
        <f>N271+M271</f>
        <v>0</v>
      </c>
      <c r="P271" s="313"/>
    </row>
    <row r="272" spans="1:16" s="490" customFormat="1" ht="24" hidden="1" x14ac:dyDescent="0.25">
      <c r="A272" s="447">
        <v>7220</v>
      </c>
      <c r="B272" s="353" t="s">
        <v>292</v>
      </c>
      <c r="C272" s="354">
        <f t="shared" si="288"/>
        <v>0</v>
      </c>
      <c r="D272" s="448">
        <f>SUM(D273:D274)</f>
        <v>0</v>
      </c>
      <c r="E272" s="449">
        <f t="shared" ref="E272:F272" si="363">SUM(E273:E274)</f>
        <v>0</v>
      </c>
      <c r="F272" s="319">
        <f t="shared" si="363"/>
        <v>0</v>
      </c>
      <c r="G272" s="448">
        <f>SUM(G273:G274)</f>
        <v>0</v>
      </c>
      <c r="H272" s="449">
        <f t="shared" ref="H272:I272" si="364">SUM(H273:H274)</f>
        <v>0</v>
      </c>
      <c r="I272" s="319">
        <f t="shared" si="364"/>
        <v>0</v>
      </c>
      <c r="J272" s="448">
        <f>SUM(J273:J274)</f>
        <v>0</v>
      </c>
      <c r="K272" s="449">
        <f t="shared" ref="K272:L272" si="365">SUM(K273:K274)</f>
        <v>0</v>
      </c>
      <c r="L272" s="319">
        <f t="shared" si="365"/>
        <v>0</v>
      </c>
      <c r="M272" s="448">
        <f>SUM(M273:M274)</f>
        <v>0</v>
      </c>
      <c r="N272" s="449">
        <f t="shared" ref="N272:O272" si="366">SUM(N273:N274)</f>
        <v>0</v>
      </c>
      <c r="O272" s="319">
        <f t="shared" si="366"/>
        <v>0</v>
      </c>
      <c r="P272" s="322"/>
    </row>
    <row r="273" spans="1:16" s="490" customFormat="1" ht="36" hidden="1" customHeight="1" x14ac:dyDescent="0.25">
      <c r="A273" s="315">
        <v>7221</v>
      </c>
      <c r="B273" s="353" t="s">
        <v>293</v>
      </c>
      <c r="C273" s="354">
        <f t="shared" si="288"/>
        <v>0</v>
      </c>
      <c r="D273" s="453"/>
      <c r="E273" s="454"/>
      <c r="F273" s="319">
        <f t="shared" ref="F273:F275" si="367">D273+E273</f>
        <v>0</v>
      </c>
      <c r="G273" s="317"/>
      <c r="H273" s="320"/>
      <c r="I273" s="319">
        <f t="shared" ref="I273:I275" si="368">G273+H273</f>
        <v>0</v>
      </c>
      <c r="J273" s="317"/>
      <c r="K273" s="320"/>
      <c r="L273" s="319">
        <f t="shared" ref="L273:L275" si="369">K273+J273</f>
        <v>0</v>
      </c>
      <c r="M273" s="317"/>
      <c r="N273" s="320"/>
      <c r="O273" s="319">
        <f t="shared" ref="O273:O275" si="370">N273+M273</f>
        <v>0</v>
      </c>
      <c r="P273" s="322"/>
    </row>
    <row r="274" spans="1:16" s="490" customFormat="1" ht="36" hidden="1" customHeight="1" x14ac:dyDescent="0.25">
      <c r="A274" s="315">
        <v>7222</v>
      </c>
      <c r="B274" s="353" t="s">
        <v>294</v>
      </c>
      <c r="C274" s="354">
        <f t="shared" si="288"/>
        <v>0</v>
      </c>
      <c r="D274" s="453"/>
      <c r="E274" s="454"/>
      <c r="F274" s="319">
        <f t="shared" si="367"/>
        <v>0</v>
      </c>
      <c r="G274" s="317"/>
      <c r="H274" s="320"/>
      <c r="I274" s="319">
        <f t="shared" si="368"/>
        <v>0</v>
      </c>
      <c r="J274" s="317"/>
      <c r="K274" s="320"/>
      <c r="L274" s="319">
        <f t="shared" si="369"/>
        <v>0</v>
      </c>
      <c r="M274" s="317"/>
      <c r="N274" s="320"/>
      <c r="O274" s="319">
        <f t="shared" si="370"/>
        <v>0</v>
      </c>
      <c r="P274" s="322"/>
    </row>
    <row r="275" spans="1:16" ht="24" customHeight="1" x14ac:dyDescent="0.25">
      <c r="A275" s="447">
        <v>7230</v>
      </c>
      <c r="B275" s="353" t="s">
        <v>295</v>
      </c>
      <c r="C275" s="354">
        <f t="shared" si="288"/>
        <v>4200</v>
      </c>
      <c r="D275" s="453"/>
      <c r="E275" s="454"/>
      <c r="F275" s="319">
        <f t="shared" si="367"/>
        <v>0</v>
      </c>
      <c r="G275" s="317"/>
      <c r="H275" s="320"/>
      <c r="I275" s="319">
        <f t="shared" si="368"/>
        <v>0</v>
      </c>
      <c r="J275" s="317">
        <v>4200</v>
      </c>
      <c r="K275" s="320"/>
      <c r="L275" s="319">
        <f t="shared" si="369"/>
        <v>4200</v>
      </c>
      <c r="M275" s="317"/>
      <c r="N275" s="320"/>
      <c r="O275" s="319">
        <f t="shared" si="370"/>
        <v>0</v>
      </c>
      <c r="P275" s="322"/>
    </row>
    <row r="276" spans="1:16" ht="24" hidden="1" x14ac:dyDescent="0.25">
      <c r="A276" s="447">
        <v>7240</v>
      </c>
      <c r="B276" s="353" t="s">
        <v>296</v>
      </c>
      <c r="C276" s="354">
        <f t="shared" ref="C276:C301" si="371">F276+I276+L276+O276</f>
        <v>0</v>
      </c>
      <c r="D276" s="448">
        <f t="shared" ref="D276:O276" si="372">SUM(D277:D279)</f>
        <v>0</v>
      </c>
      <c r="E276" s="449">
        <f t="shared" si="372"/>
        <v>0</v>
      </c>
      <c r="F276" s="319">
        <f t="shared" si="372"/>
        <v>0</v>
      </c>
      <c r="G276" s="448">
        <f t="shared" si="372"/>
        <v>0</v>
      </c>
      <c r="H276" s="449">
        <f t="shared" si="372"/>
        <v>0</v>
      </c>
      <c r="I276" s="319">
        <f t="shared" si="372"/>
        <v>0</v>
      </c>
      <c r="J276" s="448">
        <f>SUM(J277:J279)</f>
        <v>0</v>
      </c>
      <c r="K276" s="449">
        <f t="shared" ref="K276:L276" si="373">SUM(K277:K279)</f>
        <v>0</v>
      </c>
      <c r="L276" s="319">
        <f t="shared" si="373"/>
        <v>0</v>
      </c>
      <c r="M276" s="448">
        <f t="shared" si="372"/>
        <v>0</v>
      </c>
      <c r="N276" s="449">
        <f t="shared" si="372"/>
        <v>0</v>
      </c>
      <c r="O276" s="319">
        <f t="shared" si="372"/>
        <v>0</v>
      </c>
      <c r="P276" s="322"/>
    </row>
    <row r="277" spans="1:16" ht="48" hidden="1" customHeight="1" x14ac:dyDescent="0.25">
      <c r="A277" s="315">
        <v>7245</v>
      </c>
      <c r="B277" s="353" t="s">
        <v>297</v>
      </c>
      <c r="C277" s="354">
        <f t="shared" si="371"/>
        <v>0</v>
      </c>
      <c r="D277" s="453"/>
      <c r="E277" s="454"/>
      <c r="F277" s="319">
        <f t="shared" ref="F277:F280" si="374">D277+E277</f>
        <v>0</v>
      </c>
      <c r="G277" s="317"/>
      <c r="H277" s="320"/>
      <c r="I277" s="319">
        <f t="shared" ref="I277:I280" si="375">G277+H277</f>
        <v>0</v>
      </c>
      <c r="J277" s="317"/>
      <c r="K277" s="320"/>
      <c r="L277" s="319">
        <f t="shared" ref="L277:L280" si="376">K277+J277</f>
        <v>0</v>
      </c>
      <c r="M277" s="317"/>
      <c r="N277" s="320"/>
      <c r="O277" s="319">
        <f t="shared" ref="O277:O280" si="377">N277+M277</f>
        <v>0</v>
      </c>
      <c r="P277" s="322"/>
    </row>
    <row r="278" spans="1:16" ht="84.75" hidden="1" customHeight="1" x14ac:dyDescent="0.25">
      <c r="A278" s="315">
        <v>7246</v>
      </c>
      <c r="B278" s="353" t="s">
        <v>298</v>
      </c>
      <c r="C278" s="354">
        <f t="shared" si="371"/>
        <v>0</v>
      </c>
      <c r="D278" s="453"/>
      <c r="E278" s="454"/>
      <c r="F278" s="319">
        <f t="shared" si="374"/>
        <v>0</v>
      </c>
      <c r="G278" s="317"/>
      <c r="H278" s="320"/>
      <c r="I278" s="319">
        <f t="shared" si="375"/>
        <v>0</v>
      </c>
      <c r="J278" s="317"/>
      <c r="K278" s="320"/>
      <c r="L278" s="319">
        <f t="shared" si="376"/>
        <v>0</v>
      </c>
      <c r="M278" s="317"/>
      <c r="N278" s="320"/>
      <c r="O278" s="319">
        <f t="shared" si="377"/>
        <v>0</v>
      </c>
      <c r="P278" s="322"/>
    </row>
    <row r="279" spans="1:16" ht="36" hidden="1" customHeight="1" x14ac:dyDescent="0.25">
      <c r="A279" s="315">
        <v>7247</v>
      </c>
      <c r="B279" s="353" t="s">
        <v>299</v>
      </c>
      <c r="C279" s="354">
        <f t="shared" si="371"/>
        <v>0</v>
      </c>
      <c r="D279" s="453"/>
      <c r="E279" s="454"/>
      <c r="F279" s="319">
        <f t="shared" si="374"/>
        <v>0</v>
      </c>
      <c r="G279" s="317"/>
      <c r="H279" s="320"/>
      <c r="I279" s="319">
        <f t="shared" si="375"/>
        <v>0</v>
      </c>
      <c r="J279" s="317"/>
      <c r="K279" s="320"/>
      <c r="L279" s="319">
        <f t="shared" si="376"/>
        <v>0</v>
      </c>
      <c r="M279" s="317"/>
      <c r="N279" s="320"/>
      <c r="O279" s="319">
        <f t="shared" si="377"/>
        <v>0</v>
      </c>
      <c r="P279" s="322"/>
    </row>
    <row r="280" spans="1:16" ht="24" hidden="1" customHeight="1" x14ac:dyDescent="0.25">
      <c r="A280" s="540">
        <v>7260</v>
      </c>
      <c r="B280" s="346" t="s">
        <v>300</v>
      </c>
      <c r="C280" s="347">
        <f t="shared" si="371"/>
        <v>0</v>
      </c>
      <c r="D280" s="455"/>
      <c r="E280" s="456"/>
      <c r="F280" s="398">
        <f t="shared" si="374"/>
        <v>0</v>
      </c>
      <c r="G280" s="310"/>
      <c r="H280" s="311"/>
      <c r="I280" s="398">
        <f t="shared" si="375"/>
        <v>0</v>
      </c>
      <c r="J280" s="310"/>
      <c r="K280" s="311"/>
      <c r="L280" s="398">
        <f t="shared" si="376"/>
        <v>0</v>
      </c>
      <c r="M280" s="310"/>
      <c r="N280" s="311"/>
      <c r="O280" s="398">
        <f t="shared" si="377"/>
        <v>0</v>
      </c>
      <c r="P280" s="313"/>
    </row>
    <row r="281" spans="1:16" hidden="1" x14ac:dyDescent="0.25">
      <c r="A281" s="400">
        <v>7700</v>
      </c>
      <c r="B281" s="373" t="s">
        <v>301</v>
      </c>
      <c r="C281" s="374">
        <f t="shared" si="371"/>
        <v>0</v>
      </c>
      <c r="D281" s="491">
        <f t="shared" ref="D281:O281" si="378">D282</f>
        <v>0</v>
      </c>
      <c r="E281" s="492">
        <f t="shared" si="378"/>
        <v>0</v>
      </c>
      <c r="F281" s="395">
        <f t="shared" si="378"/>
        <v>0</v>
      </c>
      <c r="G281" s="491">
        <f t="shared" si="378"/>
        <v>0</v>
      </c>
      <c r="H281" s="492">
        <f t="shared" si="378"/>
        <v>0</v>
      </c>
      <c r="I281" s="395">
        <f t="shared" si="378"/>
        <v>0</v>
      </c>
      <c r="J281" s="491">
        <f t="shared" si="378"/>
        <v>0</v>
      </c>
      <c r="K281" s="492">
        <f t="shared" si="378"/>
        <v>0</v>
      </c>
      <c r="L281" s="395">
        <f t="shared" si="378"/>
        <v>0</v>
      </c>
      <c r="M281" s="491">
        <f t="shared" si="378"/>
        <v>0</v>
      </c>
      <c r="N281" s="492">
        <f t="shared" si="378"/>
        <v>0</v>
      </c>
      <c r="O281" s="395">
        <f t="shared" si="378"/>
        <v>0</v>
      </c>
      <c r="P281" s="383"/>
    </row>
    <row r="282" spans="1:16" ht="12" hidden="1" customHeight="1" x14ac:dyDescent="0.25">
      <c r="A282" s="444">
        <v>7720</v>
      </c>
      <c r="B282" s="346" t="s">
        <v>302</v>
      </c>
      <c r="C282" s="362">
        <f t="shared" si="371"/>
        <v>0</v>
      </c>
      <c r="D282" s="493"/>
      <c r="E282" s="494"/>
      <c r="F282" s="495">
        <f>D282+E282</f>
        <v>0</v>
      </c>
      <c r="G282" s="366"/>
      <c r="H282" s="367"/>
      <c r="I282" s="495">
        <f>G282+H282</f>
        <v>0</v>
      </c>
      <c r="J282" s="366"/>
      <c r="K282" s="367"/>
      <c r="L282" s="495">
        <f>K282+J282</f>
        <v>0</v>
      </c>
      <c r="M282" s="366"/>
      <c r="N282" s="367"/>
      <c r="O282" s="495">
        <f>N282+M282</f>
        <v>0</v>
      </c>
      <c r="P282" s="371"/>
    </row>
    <row r="283" spans="1:16" hidden="1" x14ac:dyDescent="0.25">
      <c r="A283" s="496">
        <v>9000</v>
      </c>
      <c r="B283" s="497" t="s">
        <v>303</v>
      </c>
      <c r="C283" s="498">
        <f t="shared" si="371"/>
        <v>0</v>
      </c>
      <c r="D283" s="499">
        <f t="shared" ref="D283:O284" si="379">D284</f>
        <v>0</v>
      </c>
      <c r="E283" s="500">
        <f t="shared" si="379"/>
        <v>0</v>
      </c>
      <c r="F283" s="501">
        <f t="shared" si="379"/>
        <v>0</v>
      </c>
      <c r="G283" s="499">
        <f>G284</f>
        <v>0</v>
      </c>
      <c r="H283" s="500">
        <f t="shared" ref="H283:I283" si="380">H284</f>
        <v>0</v>
      </c>
      <c r="I283" s="501">
        <f t="shared" si="380"/>
        <v>0</v>
      </c>
      <c r="J283" s="499">
        <f t="shared" si="379"/>
        <v>0</v>
      </c>
      <c r="K283" s="500">
        <f t="shared" si="379"/>
        <v>0</v>
      </c>
      <c r="L283" s="501">
        <f t="shared" si="379"/>
        <v>0</v>
      </c>
      <c r="M283" s="499">
        <f t="shared" si="379"/>
        <v>0</v>
      </c>
      <c r="N283" s="500">
        <f t="shared" si="379"/>
        <v>0</v>
      </c>
      <c r="O283" s="501">
        <f t="shared" si="379"/>
        <v>0</v>
      </c>
      <c r="P283" s="226"/>
    </row>
    <row r="284" spans="1:16" ht="24" hidden="1" x14ac:dyDescent="0.25">
      <c r="A284" s="502">
        <v>9200</v>
      </c>
      <c r="B284" s="353" t="s">
        <v>304</v>
      </c>
      <c r="C284" s="407">
        <f t="shared" si="371"/>
        <v>0</v>
      </c>
      <c r="D284" s="445">
        <f t="shared" si="379"/>
        <v>0</v>
      </c>
      <c r="E284" s="446">
        <f t="shared" si="379"/>
        <v>0</v>
      </c>
      <c r="F284" s="405">
        <f t="shared" si="379"/>
        <v>0</v>
      </c>
      <c r="G284" s="445">
        <f t="shared" si="379"/>
        <v>0</v>
      </c>
      <c r="H284" s="446">
        <f t="shared" si="379"/>
        <v>0</v>
      </c>
      <c r="I284" s="405">
        <f t="shared" si="379"/>
        <v>0</v>
      </c>
      <c r="J284" s="445">
        <f t="shared" si="379"/>
        <v>0</v>
      </c>
      <c r="K284" s="446">
        <f t="shared" si="379"/>
        <v>0</v>
      </c>
      <c r="L284" s="405">
        <f t="shared" si="379"/>
        <v>0</v>
      </c>
      <c r="M284" s="445">
        <f t="shared" si="379"/>
        <v>0</v>
      </c>
      <c r="N284" s="446">
        <f t="shared" si="379"/>
        <v>0</v>
      </c>
      <c r="O284" s="405">
        <f t="shared" si="379"/>
        <v>0</v>
      </c>
      <c r="P284" s="393"/>
    </row>
    <row r="285" spans="1:16" ht="24" hidden="1" customHeight="1" x14ac:dyDescent="0.25">
      <c r="A285" s="503">
        <v>9230</v>
      </c>
      <c r="B285" s="353" t="s">
        <v>305</v>
      </c>
      <c r="C285" s="407">
        <f t="shared" si="371"/>
        <v>0</v>
      </c>
      <c r="D285" s="460"/>
      <c r="E285" s="461"/>
      <c r="F285" s="405">
        <f>D285+E285</f>
        <v>0</v>
      </c>
      <c r="G285" s="408"/>
      <c r="H285" s="409"/>
      <c r="I285" s="405">
        <f>G285+H285</f>
        <v>0</v>
      </c>
      <c r="J285" s="408"/>
      <c r="K285" s="409"/>
      <c r="L285" s="405">
        <f>K285+J285</f>
        <v>0</v>
      </c>
      <c r="M285" s="408"/>
      <c r="N285" s="409"/>
      <c r="O285" s="405">
        <f>N285+M285</f>
        <v>0</v>
      </c>
      <c r="P285" s="393"/>
    </row>
    <row r="286" spans="1:16" hidden="1" x14ac:dyDescent="0.25">
      <c r="A286" s="458"/>
      <c r="B286" s="353" t="s">
        <v>306</v>
      </c>
      <c r="C286" s="354">
        <f t="shared" si="371"/>
        <v>0</v>
      </c>
      <c r="D286" s="448">
        <f>SUM(D287:D288)</f>
        <v>0</v>
      </c>
      <c r="E286" s="449">
        <f t="shared" ref="E286:F286" si="381">SUM(E287:E288)</f>
        <v>0</v>
      </c>
      <c r="F286" s="319">
        <f t="shared" si="381"/>
        <v>0</v>
      </c>
      <c r="G286" s="448">
        <f>SUM(G287:G288)</f>
        <v>0</v>
      </c>
      <c r="H286" s="449">
        <f t="shared" ref="H286:I286" si="382">SUM(H287:H288)</f>
        <v>0</v>
      </c>
      <c r="I286" s="319">
        <f t="shared" si="382"/>
        <v>0</v>
      </c>
      <c r="J286" s="448">
        <f>SUM(J287:J288)</f>
        <v>0</v>
      </c>
      <c r="K286" s="449">
        <f t="shared" ref="K286:L286" si="383">SUM(K287:K288)</f>
        <v>0</v>
      </c>
      <c r="L286" s="319">
        <f t="shared" si="383"/>
        <v>0</v>
      </c>
      <c r="M286" s="448">
        <f>SUM(M287:M288)</f>
        <v>0</v>
      </c>
      <c r="N286" s="449">
        <f t="shared" ref="N286:O286" si="384">SUM(N287:N288)</f>
        <v>0</v>
      </c>
      <c r="O286" s="319">
        <f t="shared" si="384"/>
        <v>0</v>
      </c>
      <c r="P286" s="322"/>
    </row>
    <row r="287" spans="1:16" ht="12" hidden="1" customHeight="1" x14ac:dyDescent="0.25">
      <c r="A287" s="458" t="s">
        <v>307</v>
      </c>
      <c r="B287" s="315" t="s">
        <v>308</v>
      </c>
      <c r="C287" s="354">
        <f t="shared" si="371"/>
        <v>0</v>
      </c>
      <c r="D287" s="453"/>
      <c r="E287" s="454"/>
      <c r="F287" s="319">
        <f t="shared" ref="F287:F288" si="385">D287+E287</f>
        <v>0</v>
      </c>
      <c r="G287" s="317"/>
      <c r="H287" s="320"/>
      <c r="I287" s="319">
        <f t="shared" ref="I287:I288" si="386">G287+H287</f>
        <v>0</v>
      </c>
      <c r="J287" s="317"/>
      <c r="K287" s="320"/>
      <c r="L287" s="319">
        <f t="shared" ref="L287:L288" si="387">K287+J287</f>
        <v>0</v>
      </c>
      <c r="M287" s="317"/>
      <c r="N287" s="320"/>
      <c r="O287" s="319">
        <f t="shared" ref="O287:O288" si="388">N287+M287</f>
        <v>0</v>
      </c>
      <c r="P287" s="322"/>
    </row>
    <row r="288" spans="1:16" ht="24" hidden="1" customHeight="1" x14ac:dyDescent="0.25">
      <c r="A288" s="458" t="s">
        <v>309</v>
      </c>
      <c r="B288" s="504" t="s">
        <v>310</v>
      </c>
      <c r="C288" s="347">
        <f t="shared" si="371"/>
        <v>0</v>
      </c>
      <c r="D288" s="455"/>
      <c r="E288" s="456"/>
      <c r="F288" s="398">
        <f t="shared" si="385"/>
        <v>0</v>
      </c>
      <c r="G288" s="310"/>
      <c r="H288" s="311"/>
      <c r="I288" s="398">
        <f t="shared" si="386"/>
        <v>0</v>
      </c>
      <c r="J288" s="310"/>
      <c r="K288" s="311"/>
      <c r="L288" s="398">
        <f t="shared" si="387"/>
        <v>0</v>
      </c>
      <c r="M288" s="310"/>
      <c r="N288" s="311"/>
      <c r="O288" s="398">
        <f t="shared" si="388"/>
        <v>0</v>
      </c>
      <c r="P288" s="313"/>
    </row>
    <row r="289" spans="1:16" ht="12.75" thickBot="1" x14ac:dyDescent="0.3">
      <c r="A289" s="505"/>
      <c r="B289" s="505" t="s">
        <v>311</v>
      </c>
      <c r="C289" s="506">
        <f t="shared" si="371"/>
        <v>2483050</v>
      </c>
      <c r="D289" s="507">
        <f t="shared" ref="D289:O289" si="389">SUM(D286,D269,D230,D195,D187,D173,D75,D53,D283)</f>
        <v>2452059</v>
      </c>
      <c r="E289" s="508">
        <f t="shared" si="389"/>
        <v>0</v>
      </c>
      <c r="F289" s="509">
        <f t="shared" si="389"/>
        <v>2452059</v>
      </c>
      <c r="G289" s="507">
        <f t="shared" si="389"/>
        <v>0</v>
      </c>
      <c r="H289" s="508">
        <f t="shared" si="389"/>
        <v>0</v>
      </c>
      <c r="I289" s="509">
        <f t="shared" si="389"/>
        <v>0</v>
      </c>
      <c r="J289" s="507">
        <f t="shared" si="389"/>
        <v>30991</v>
      </c>
      <c r="K289" s="508">
        <f t="shared" si="389"/>
        <v>0</v>
      </c>
      <c r="L289" s="509">
        <f t="shared" si="389"/>
        <v>30991</v>
      </c>
      <c r="M289" s="507">
        <f t="shared" si="389"/>
        <v>0</v>
      </c>
      <c r="N289" s="508">
        <f t="shared" si="389"/>
        <v>0</v>
      </c>
      <c r="O289" s="509">
        <f t="shared" si="389"/>
        <v>0</v>
      </c>
      <c r="P289" s="510"/>
    </row>
    <row r="290" spans="1:16" s="292" customFormat="1" ht="13.5" thickTop="1" thickBot="1" x14ac:dyDescent="0.3">
      <c r="A290" s="1037" t="s">
        <v>312</v>
      </c>
      <c r="B290" s="1038"/>
      <c r="C290" s="511">
        <f t="shared" si="371"/>
        <v>-4445</v>
      </c>
      <c r="D290" s="512">
        <f>SUM(D24,D25,D41)-D51</f>
        <v>0</v>
      </c>
      <c r="E290" s="513">
        <f t="shared" ref="E290:F290" si="390">SUM(E24,E25,E41)-E51</f>
        <v>0</v>
      </c>
      <c r="F290" s="514">
        <f t="shared" si="390"/>
        <v>0</v>
      </c>
      <c r="G290" s="512">
        <f>SUM(G24,G25,G41)-G51</f>
        <v>0</v>
      </c>
      <c r="H290" s="513">
        <f t="shared" ref="H290:I290" si="391">SUM(H24,H25,H41)-H51</f>
        <v>0</v>
      </c>
      <c r="I290" s="514">
        <f t="shared" si="391"/>
        <v>0</v>
      </c>
      <c r="J290" s="512">
        <f>(J26+J43)-J51</f>
        <v>-4445</v>
      </c>
      <c r="K290" s="513">
        <f t="shared" ref="K290:L290" si="392">(K26+K43)-K51</f>
        <v>0</v>
      </c>
      <c r="L290" s="514">
        <f t="shared" si="392"/>
        <v>-4445</v>
      </c>
      <c r="M290" s="512">
        <f>M45-M51</f>
        <v>0</v>
      </c>
      <c r="N290" s="513">
        <f t="shared" ref="N290:O290" si="393">N45-N51</f>
        <v>0</v>
      </c>
      <c r="O290" s="514">
        <f t="shared" si="393"/>
        <v>0</v>
      </c>
      <c r="P290" s="515"/>
    </row>
    <row r="291" spans="1:16" s="292" customFormat="1" ht="12.75" thickTop="1" x14ac:dyDescent="0.25">
      <c r="A291" s="1039" t="s">
        <v>313</v>
      </c>
      <c r="B291" s="1040"/>
      <c r="C291" s="516">
        <f t="shared" si="371"/>
        <v>4445</v>
      </c>
      <c r="D291" s="517">
        <f t="shared" ref="D291:O291" si="394">SUM(D292,D293)-D300+D301</f>
        <v>0</v>
      </c>
      <c r="E291" s="518">
        <f t="shared" si="394"/>
        <v>0</v>
      </c>
      <c r="F291" s="519">
        <f t="shared" si="394"/>
        <v>0</v>
      </c>
      <c r="G291" s="517">
        <f t="shared" si="394"/>
        <v>0</v>
      </c>
      <c r="H291" s="518">
        <f t="shared" si="394"/>
        <v>0</v>
      </c>
      <c r="I291" s="519">
        <f t="shared" si="394"/>
        <v>0</v>
      </c>
      <c r="J291" s="517">
        <f t="shared" si="394"/>
        <v>4445</v>
      </c>
      <c r="K291" s="518">
        <f t="shared" si="394"/>
        <v>0</v>
      </c>
      <c r="L291" s="519">
        <f t="shared" si="394"/>
        <v>4445</v>
      </c>
      <c r="M291" s="517">
        <f t="shared" si="394"/>
        <v>0</v>
      </c>
      <c r="N291" s="518">
        <f t="shared" si="394"/>
        <v>0</v>
      </c>
      <c r="O291" s="519">
        <f t="shared" si="394"/>
        <v>0</v>
      </c>
      <c r="P291" s="520"/>
    </row>
    <row r="292" spans="1:16" s="292" customFormat="1" ht="12.75" thickBot="1" x14ac:dyDescent="0.3">
      <c r="A292" s="416" t="s">
        <v>314</v>
      </c>
      <c r="B292" s="416" t="s">
        <v>315</v>
      </c>
      <c r="C292" s="417">
        <f t="shared" si="371"/>
        <v>4445</v>
      </c>
      <c r="D292" s="418">
        <f t="shared" ref="D292:O292" si="395">D21-D286</f>
        <v>0</v>
      </c>
      <c r="E292" s="419">
        <f t="shared" si="395"/>
        <v>0</v>
      </c>
      <c r="F292" s="420">
        <f t="shared" si="395"/>
        <v>0</v>
      </c>
      <c r="G292" s="418">
        <f t="shared" si="395"/>
        <v>0</v>
      </c>
      <c r="H292" s="419">
        <f t="shared" si="395"/>
        <v>0</v>
      </c>
      <c r="I292" s="420">
        <f t="shared" si="395"/>
        <v>0</v>
      </c>
      <c r="J292" s="418">
        <f t="shared" si="395"/>
        <v>4445</v>
      </c>
      <c r="K292" s="419">
        <f t="shared" si="395"/>
        <v>0</v>
      </c>
      <c r="L292" s="420">
        <f t="shared" si="395"/>
        <v>4445</v>
      </c>
      <c r="M292" s="418">
        <f t="shared" si="395"/>
        <v>0</v>
      </c>
      <c r="N292" s="419">
        <f t="shared" si="395"/>
        <v>0</v>
      </c>
      <c r="O292" s="420">
        <f t="shared" si="395"/>
        <v>0</v>
      </c>
      <c r="P292" s="299"/>
    </row>
    <row r="293" spans="1:16" s="292" customFormat="1" ht="12.75" hidden="1" thickTop="1" x14ac:dyDescent="0.25">
      <c r="A293" s="521" t="s">
        <v>316</v>
      </c>
      <c r="B293" s="521" t="s">
        <v>317</v>
      </c>
      <c r="C293" s="516">
        <f t="shared" si="371"/>
        <v>0</v>
      </c>
      <c r="D293" s="517">
        <f t="shared" ref="D293:O293" si="396">SUM(D294,D296,D298)-SUM(D295,D297,D299)</f>
        <v>0</v>
      </c>
      <c r="E293" s="518">
        <f t="shared" si="396"/>
        <v>0</v>
      </c>
      <c r="F293" s="519">
        <f t="shared" si="396"/>
        <v>0</v>
      </c>
      <c r="G293" s="517">
        <f t="shared" si="396"/>
        <v>0</v>
      </c>
      <c r="H293" s="518">
        <f t="shared" si="396"/>
        <v>0</v>
      </c>
      <c r="I293" s="519">
        <f t="shared" si="396"/>
        <v>0</v>
      </c>
      <c r="J293" s="517">
        <f t="shared" si="396"/>
        <v>0</v>
      </c>
      <c r="K293" s="518">
        <f t="shared" si="396"/>
        <v>0</v>
      </c>
      <c r="L293" s="519">
        <f t="shared" si="396"/>
        <v>0</v>
      </c>
      <c r="M293" s="517">
        <f t="shared" si="396"/>
        <v>0</v>
      </c>
      <c r="N293" s="518">
        <f t="shared" si="396"/>
        <v>0</v>
      </c>
      <c r="O293" s="519">
        <f t="shared" si="396"/>
        <v>0</v>
      </c>
      <c r="P293" s="520"/>
    </row>
    <row r="294" spans="1:16" ht="12" hidden="1" customHeight="1" x14ac:dyDescent="0.25">
      <c r="A294" s="522" t="s">
        <v>318</v>
      </c>
      <c r="B294" s="406" t="s">
        <v>319</v>
      </c>
      <c r="C294" s="362">
        <f t="shared" si="371"/>
        <v>0</v>
      </c>
      <c r="D294" s="493"/>
      <c r="E294" s="494"/>
      <c r="F294" s="495">
        <f t="shared" ref="F294:F301" si="397">D294+E294</f>
        <v>0</v>
      </c>
      <c r="G294" s="366"/>
      <c r="H294" s="367"/>
      <c r="I294" s="495">
        <f t="shared" ref="I294:I301" si="398">G294+H294</f>
        <v>0</v>
      </c>
      <c r="J294" s="366"/>
      <c r="K294" s="367"/>
      <c r="L294" s="495">
        <f t="shared" ref="L294:L301" si="399">K294+J294</f>
        <v>0</v>
      </c>
      <c r="M294" s="366"/>
      <c r="N294" s="367"/>
      <c r="O294" s="495">
        <f t="shared" ref="O294:O301" si="400">N294+M294</f>
        <v>0</v>
      </c>
      <c r="P294" s="371"/>
    </row>
    <row r="295" spans="1:16" ht="24" hidden="1" customHeight="1" x14ac:dyDescent="0.25">
      <c r="A295" s="458" t="s">
        <v>320</v>
      </c>
      <c r="B295" s="314" t="s">
        <v>321</v>
      </c>
      <c r="C295" s="354">
        <f t="shared" si="371"/>
        <v>0</v>
      </c>
      <c r="D295" s="453"/>
      <c r="E295" s="454"/>
      <c r="F295" s="319">
        <f t="shared" si="397"/>
        <v>0</v>
      </c>
      <c r="G295" s="317"/>
      <c r="H295" s="320"/>
      <c r="I295" s="319">
        <f t="shared" si="398"/>
        <v>0</v>
      </c>
      <c r="J295" s="317"/>
      <c r="K295" s="320"/>
      <c r="L295" s="319">
        <f t="shared" si="399"/>
        <v>0</v>
      </c>
      <c r="M295" s="317"/>
      <c r="N295" s="320"/>
      <c r="O295" s="319">
        <f t="shared" si="400"/>
        <v>0</v>
      </c>
      <c r="P295" s="322"/>
    </row>
    <row r="296" spans="1:16" ht="12" hidden="1" customHeight="1" x14ac:dyDescent="0.25">
      <c r="A296" s="458" t="s">
        <v>322</v>
      </c>
      <c r="B296" s="314" t="s">
        <v>323</v>
      </c>
      <c r="C296" s="354">
        <f t="shared" si="371"/>
        <v>0</v>
      </c>
      <c r="D296" s="453"/>
      <c r="E296" s="454"/>
      <c r="F296" s="319">
        <f t="shared" si="397"/>
        <v>0</v>
      </c>
      <c r="G296" s="317"/>
      <c r="H296" s="320"/>
      <c r="I296" s="319">
        <f t="shared" si="398"/>
        <v>0</v>
      </c>
      <c r="J296" s="317"/>
      <c r="K296" s="320"/>
      <c r="L296" s="319">
        <f t="shared" si="399"/>
        <v>0</v>
      </c>
      <c r="M296" s="317"/>
      <c r="N296" s="320"/>
      <c r="O296" s="319">
        <f t="shared" si="400"/>
        <v>0</v>
      </c>
      <c r="P296" s="322"/>
    </row>
    <row r="297" spans="1:16" ht="24" hidden="1" customHeight="1" x14ac:dyDescent="0.25">
      <c r="A297" s="458" t="s">
        <v>324</v>
      </c>
      <c r="B297" s="314" t="s">
        <v>325</v>
      </c>
      <c r="C297" s="354">
        <f t="shared" si="371"/>
        <v>0</v>
      </c>
      <c r="D297" s="453"/>
      <c r="E297" s="454"/>
      <c r="F297" s="319">
        <f t="shared" si="397"/>
        <v>0</v>
      </c>
      <c r="G297" s="317"/>
      <c r="H297" s="320"/>
      <c r="I297" s="319">
        <f t="shared" si="398"/>
        <v>0</v>
      </c>
      <c r="J297" s="317"/>
      <c r="K297" s="320"/>
      <c r="L297" s="319">
        <f t="shared" si="399"/>
        <v>0</v>
      </c>
      <c r="M297" s="317"/>
      <c r="N297" s="320"/>
      <c r="O297" s="319">
        <f t="shared" si="400"/>
        <v>0</v>
      </c>
      <c r="P297" s="322"/>
    </row>
    <row r="298" spans="1:16" ht="12" hidden="1" customHeight="1" x14ac:dyDescent="0.25">
      <c r="A298" s="458" t="s">
        <v>326</v>
      </c>
      <c r="B298" s="314" t="s">
        <v>327</v>
      </c>
      <c r="C298" s="354">
        <f t="shared" si="371"/>
        <v>0</v>
      </c>
      <c r="D298" s="453"/>
      <c r="E298" s="454"/>
      <c r="F298" s="319">
        <f t="shared" si="397"/>
        <v>0</v>
      </c>
      <c r="G298" s="317"/>
      <c r="H298" s="320"/>
      <c r="I298" s="319">
        <f t="shared" si="398"/>
        <v>0</v>
      </c>
      <c r="J298" s="317"/>
      <c r="K298" s="320"/>
      <c r="L298" s="319">
        <f t="shared" si="399"/>
        <v>0</v>
      </c>
      <c r="M298" s="317"/>
      <c r="N298" s="320"/>
      <c r="O298" s="319">
        <f t="shared" si="400"/>
        <v>0</v>
      </c>
      <c r="P298" s="322"/>
    </row>
    <row r="299" spans="1:16" ht="24.75" hidden="1" customHeight="1" thickBot="1" x14ac:dyDescent="0.25">
      <c r="A299" s="523" t="s">
        <v>328</v>
      </c>
      <c r="B299" s="524" t="s">
        <v>329</v>
      </c>
      <c r="C299" s="466">
        <f t="shared" si="371"/>
        <v>0</v>
      </c>
      <c r="D299" s="468"/>
      <c r="E299" s="469"/>
      <c r="F299" s="470">
        <f t="shared" si="397"/>
        <v>0</v>
      </c>
      <c r="G299" s="471"/>
      <c r="H299" s="472"/>
      <c r="I299" s="470">
        <f t="shared" si="398"/>
        <v>0</v>
      </c>
      <c r="J299" s="471"/>
      <c r="K299" s="472"/>
      <c r="L299" s="470">
        <f t="shared" si="399"/>
        <v>0</v>
      </c>
      <c r="M299" s="471"/>
      <c r="N299" s="472"/>
      <c r="O299" s="470">
        <f t="shared" si="400"/>
        <v>0</v>
      </c>
      <c r="P299" s="473"/>
    </row>
    <row r="300" spans="1:16" s="292" customFormat="1" ht="13.5" hidden="1" customHeight="1" thickTop="1" thickBot="1" x14ac:dyDescent="0.3">
      <c r="A300" s="525" t="s">
        <v>330</v>
      </c>
      <c r="B300" s="525" t="s">
        <v>331</v>
      </c>
      <c r="C300" s="511">
        <f t="shared" si="371"/>
        <v>0</v>
      </c>
      <c r="D300" s="526"/>
      <c r="E300" s="527"/>
      <c r="F300" s="514">
        <f t="shared" si="397"/>
        <v>0</v>
      </c>
      <c r="G300" s="526"/>
      <c r="H300" s="527"/>
      <c r="I300" s="528">
        <f t="shared" si="398"/>
        <v>0</v>
      </c>
      <c r="J300" s="526"/>
      <c r="K300" s="527"/>
      <c r="L300" s="528">
        <f t="shared" si="399"/>
        <v>0</v>
      </c>
      <c r="M300" s="526"/>
      <c r="N300" s="527"/>
      <c r="O300" s="528">
        <f t="shared" si="400"/>
        <v>0</v>
      </c>
      <c r="P300" s="529"/>
    </row>
    <row r="301" spans="1:16" s="292" customFormat="1" ht="48.75" hidden="1" customHeight="1" thickTop="1" x14ac:dyDescent="0.25">
      <c r="A301" s="521" t="s">
        <v>332</v>
      </c>
      <c r="B301" s="530" t="s">
        <v>333</v>
      </c>
      <c r="C301" s="516">
        <f t="shared" si="371"/>
        <v>0</v>
      </c>
      <c r="D301" s="462"/>
      <c r="E301" s="463"/>
      <c r="F301" s="337">
        <f t="shared" si="397"/>
        <v>0</v>
      </c>
      <c r="G301" s="462"/>
      <c r="H301" s="463"/>
      <c r="I301" s="337">
        <f t="shared" si="398"/>
        <v>0</v>
      </c>
      <c r="J301" s="462"/>
      <c r="K301" s="463"/>
      <c r="L301" s="337">
        <f t="shared" si="399"/>
        <v>0</v>
      </c>
      <c r="M301" s="462"/>
      <c r="N301" s="463"/>
      <c r="O301" s="337">
        <f t="shared" si="400"/>
        <v>0</v>
      </c>
      <c r="P301" s="341"/>
    </row>
    <row r="302" spans="1:16" ht="12.75" thickTop="1" x14ac:dyDescent="0.25">
      <c r="A302" s="268"/>
      <c r="B302" s="268"/>
      <c r="C302" s="268"/>
      <c r="D302" s="268"/>
      <c r="E302" s="268"/>
      <c r="F302" s="268"/>
      <c r="G302" s="268"/>
      <c r="H302" s="268"/>
      <c r="I302" s="268"/>
      <c r="J302" s="268"/>
      <c r="K302" s="268"/>
      <c r="L302" s="268"/>
      <c r="M302" s="268"/>
    </row>
    <row r="303" spans="1:16" x14ac:dyDescent="0.25">
      <c r="A303" s="268"/>
      <c r="B303" s="268"/>
      <c r="C303" s="268"/>
      <c r="D303" s="268"/>
      <c r="E303" s="268"/>
      <c r="F303" s="268"/>
      <c r="G303" s="268"/>
      <c r="H303" s="268"/>
      <c r="I303" s="268"/>
      <c r="J303" s="268"/>
      <c r="K303" s="268"/>
      <c r="L303" s="268"/>
      <c r="M303" s="268"/>
    </row>
    <row r="304" spans="1:16" x14ac:dyDescent="0.25">
      <c r="A304" s="268"/>
      <c r="B304" s="268"/>
      <c r="C304" s="268"/>
      <c r="D304" s="268"/>
      <c r="E304" s="268"/>
      <c r="F304" s="268"/>
      <c r="G304" s="268"/>
      <c r="H304" s="268"/>
      <c r="I304" s="268"/>
      <c r="J304" s="268"/>
      <c r="K304" s="268"/>
      <c r="L304" s="268"/>
      <c r="M304" s="268"/>
    </row>
    <row r="305" spans="1:13" x14ac:dyDescent="0.25">
      <c r="A305" s="268"/>
      <c r="B305" s="268"/>
      <c r="C305" s="268"/>
      <c r="D305" s="268"/>
      <c r="E305" s="268"/>
      <c r="F305" s="268"/>
      <c r="G305" s="268"/>
      <c r="H305" s="268"/>
      <c r="I305" s="268"/>
      <c r="J305" s="268"/>
      <c r="K305" s="268"/>
      <c r="L305" s="268"/>
      <c r="M305" s="268"/>
    </row>
    <row r="306" spans="1:13" x14ac:dyDescent="0.25">
      <c r="A306" s="268"/>
      <c r="B306" s="268"/>
      <c r="C306" s="268"/>
      <c r="D306" s="268"/>
      <c r="E306" s="268"/>
      <c r="F306" s="268"/>
      <c r="G306" s="268"/>
      <c r="H306" s="268"/>
      <c r="I306" s="268"/>
      <c r="J306" s="268"/>
      <c r="K306" s="268"/>
      <c r="L306" s="268"/>
      <c r="M306" s="268"/>
    </row>
    <row r="307" spans="1:13" x14ac:dyDescent="0.25">
      <c r="A307" s="268"/>
      <c r="B307" s="268"/>
      <c r="C307" s="268"/>
      <c r="D307" s="268"/>
      <c r="E307" s="268"/>
      <c r="F307" s="268"/>
      <c r="G307" s="268"/>
      <c r="H307" s="268"/>
      <c r="I307" s="268"/>
      <c r="J307" s="268"/>
      <c r="K307" s="268"/>
      <c r="L307" s="268"/>
      <c r="M307" s="268"/>
    </row>
    <row r="308" spans="1:13" x14ac:dyDescent="0.25">
      <c r="A308" s="268"/>
      <c r="B308" s="268"/>
      <c r="C308" s="268"/>
      <c r="D308" s="268"/>
      <c r="E308" s="268"/>
      <c r="F308" s="268"/>
      <c r="G308" s="268"/>
      <c r="H308" s="268"/>
      <c r="I308" s="268"/>
      <c r="J308" s="268"/>
      <c r="K308" s="268"/>
      <c r="L308" s="268"/>
      <c r="M308" s="268"/>
    </row>
    <row r="309" spans="1:13" x14ac:dyDescent="0.25">
      <c r="A309" s="268"/>
      <c r="B309" s="268"/>
      <c r="C309" s="268"/>
      <c r="D309" s="268"/>
      <c r="E309" s="268"/>
      <c r="F309" s="268"/>
      <c r="G309" s="268"/>
      <c r="H309" s="268"/>
      <c r="I309" s="268"/>
      <c r="J309" s="268"/>
      <c r="K309" s="268"/>
      <c r="L309" s="268"/>
      <c r="M309" s="268"/>
    </row>
    <row r="310" spans="1:13" x14ac:dyDescent="0.25">
      <c r="A310" s="268"/>
      <c r="B310" s="268"/>
      <c r="C310" s="268"/>
      <c r="D310" s="268"/>
      <c r="E310" s="268"/>
      <c r="F310" s="268"/>
      <c r="G310" s="268"/>
      <c r="H310" s="268"/>
      <c r="I310" s="268"/>
      <c r="J310" s="268"/>
      <c r="K310" s="268"/>
      <c r="L310" s="268"/>
      <c r="M310" s="268"/>
    </row>
    <row r="311" spans="1:13" x14ac:dyDescent="0.25">
      <c r="A311" s="268"/>
      <c r="B311" s="268"/>
      <c r="C311" s="268"/>
      <c r="D311" s="268"/>
      <c r="E311" s="268"/>
      <c r="F311" s="268"/>
      <c r="G311" s="268"/>
      <c r="H311" s="268"/>
      <c r="I311" s="268"/>
      <c r="J311" s="268"/>
      <c r="K311" s="268"/>
      <c r="L311" s="268"/>
      <c r="M311" s="268"/>
    </row>
    <row r="312" spans="1:13" x14ac:dyDescent="0.25">
      <c r="A312" s="268"/>
      <c r="B312" s="268"/>
      <c r="C312" s="268"/>
      <c r="D312" s="268"/>
      <c r="E312" s="268"/>
      <c r="F312" s="268"/>
      <c r="G312" s="268"/>
      <c r="H312" s="268"/>
      <c r="I312" s="268"/>
      <c r="J312" s="268"/>
      <c r="K312" s="268"/>
      <c r="L312" s="268"/>
      <c r="M312" s="268"/>
    </row>
    <row r="313" spans="1:13" x14ac:dyDescent="0.25">
      <c r="A313" s="268"/>
      <c r="B313" s="268"/>
      <c r="C313" s="268"/>
      <c r="D313" s="268"/>
      <c r="E313" s="268"/>
      <c r="F313" s="268"/>
      <c r="G313" s="268"/>
      <c r="H313" s="268"/>
      <c r="I313" s="268"/>
      <c r="J313" s="268"/>
      <c r="K313" s="268"/>
      <c r="L313" s="268"/>
      <c r="M313" s="268"/>
    </row>
    <row r="314" spans="1:13" x14ac:dyDescent="0.25">
      <c r="A314" s="268"/>
      <c r="B314" s="268"/>
      <c r="C314" s="268"/>
      <c r="D314" s="268"/>
      <c r="E314" s="268"/>
      <c r="F314" s="268"/>
      <c r="G314" s="268"/>
      <c r="H314" s="268"/>
      <c r="I314" s="268"/>
      <c r="J314" s="268"/>
      <c r="K314" s="268"/>
      <c r="L314" s="268"/>
      <c r="M314" s="268"/>
    </row>
    <row r="315" spans="1:13" x14ac:dyDescent="0.25">
      <c r="A315" s="268"/>
      <c r="B315" s="268"/>
      <c r="C315" s="268"/>
      <c r="D315" s="268"/>
      <c r="E315" s="268"/>
      <c r="F315" s="268"/>
      <c r="G315" s="268"/>
      <c r="H315" s="268"/>
      <c r="I315" s="268"/>
      <c r="J315" s="268"/>
      <c r="K315" s="268"/>
      <c r="L315" s="268"/>
      <c r="M315" s="268"/>
    </row>
    <row r="316" spans="1:13" x14ac:dyDescent="0.25">
      <c r="A316" s="268"/>
      <c r="B316" s="268"/>
      <c r="C316" s="268"/>
      <c r="D316" s="268"/>
      <c r="E316" s="268"/>
      <c r="F316" s="268"/>
      <c r="G316" s="268"/>
      <c r="H316" s="268"/>
      <c r="I316" s="268"/>
      <c r="J316" s="268"/>
      <c r="K316" s="268"/>
      <c r="L316" s="268"/>
      <c r="M316" s="268"/>
    </row>
    <row r="317" spans="1:13" x14ac:dyDescent="0.25">
      <c r="A317" s="268"/>
      <c r="B317" s="268"/>
      <c r="C317" s="268"/>
      <c r="D317" s="268"/>
      <c r="E317" s="268"/>
      <c r="F317" s="268"/>
      <c r="G317" s="268"/>
      <c r="H317" s="268"/>
      <c r="I317" s="268"/>
      <c r="J317" s="268"/>
      <c r="K317" s="268"/>
      <c r="L317" s="268"/>
      <c r="M317" s="268"/>
    </row>
    <row r="318" spans="1:13" x14ac:dyDescent="0.25">
      <c r="A318" s="268"/>
      <c r="B318" s="268"/>
      <c r="C318" s="268"/>
      <c r="D318" s="268"/>
      <c r="E318" s="268"/>
      <c r="F318" s="268"/>
      <c r="G318" s="268"/>
      <c r="H318" s="268"/>
      <c r="I318" s="268"/>
      <c r="J318" s="268"/>
      <c r="K318" s="268"/>
      <c r="L318" s="268"/>
      <c r="M318" s="268"/>
    </row>
    <row r="319" spans="1:13" x14ac:dyDescent="0.25">
      <c r="A319" s="268"/>
      <c r="B319" s="268"/>
      <c r="C319" s="268"/>
      <c r="D319" s="268"/>
      <c r="E319" s="268"/>
      <c r="F319" s="268"/>
      <c r="G319" s="268"/>
      <c r="H319" s="268"/>
      <c r="I319" s="268"/>
      <c r="J319" s="268"/>
      <c r="K319" s="268"/>
      <c r="L319" s="268"/>
      <c r="M319" s="268"/>
    </row>
  </sheetData>
  <sheetProtection algorithmName="SHA-512" hashValue="vLHBdd+YBLWRep1y8C2KHWAKJJf+8y6xnTUhAcr7UZoglcY4BPqfDReiY9Y/SaMfUZsWvh+YUdtQ4f3AHP7d/w==" saltValue="bzY1MCnqQ0eGiO01e3hqwQ==" spinCount="100000" sheet="1" objects="1" scenarios="1" formatCells="0" formatColumns="0" formatRows="0" deleteColumns="0"/>
  <autoFilter ref="A18:P301">
    <filterColumn colId="2">
      <filters>
        <filter val="1 000"/>
        <filter val="1 035"/>
        <filter val="1 305 468"/>
        <filter val="1 547 613"/>
        <filter val="1 627"/>
        <filter val="1 682"/>
        <filter val="1 915"/>
        <filter val="1 995"/>
        <filter val="10 759"/>
        <filter val="100"/>
        <filter val="102"/>
        <filter val="105 547"/>
        <filter val="11 709"/>
        <filter val="110 752"/>
        <filter val="13 061"/>
        <filter val="13 466"/>
        <filter val="15 656"/>
        <filter val="159 638"/>
        <filter val="16 480"/>
        <filter val="160"/>
        <filter val="2 097 130"/>
        <filter val="2 315"/>
        <filter val="2 452 059"/>
        <filter val="2 474 850"/>
        <filter val="2 483 050"/>
        <filter val="2 484"/>
        <filter val="2 721"/>
        <filter val="21 276"/>
        <filter val="242 145"/>
        <filter val="245"/>
        <filter val="25 018"/>
        <filter val="271 374"/>
        <filter val="28 622"/>
        <filter val="28 895"/>
        <filter val="29 274"/>
        <filter val="290"/>
        <filter val="3 000"/>
        <filter val="3 459"/>
        <filter val="3 666"/>
        <filter val="3 687"/>
        <filter val="30 074"/>
        <filter val="30 628"/>
        <filter val="30 918"/>
        <filter val="320"/>
        <filter val="336"/>
        <filter val="350"/>
        <filter val="37 204"/>
        <filter val="377 720"/>
        <filter val="389 879"/>
        <filter val="4 200"/>
        <filter val="4 445"/>
        <filter val="-4 445"/>
        <filter val="4 484"/>
        <filter val="43 747"/>
        <filter val="454"/>
        <filter val="5 066"/>
        <filter val="5 270"/>
        <filter val="500"/>
        <filter val="51 697"/>
        <filter val="53 520"/>
        <filter val="549 517"/>
        <filter val="55 617"/>
        <filter val="560"/>
        <filter val="581"/>
        <filter val="61 728"/>
        <filter val="63 000"/>
        <filter val="63 672"/>
        <filter val="70"/>
        <filter val="70 620"/>
        <filter val="75 428"/>
        <filter val="8 042"/>
        <filter val="8 200"/>
        <filter val="8 582"/>
        <filter val="815"/>
        <filter val="877"/>
        <filter val="94 879"/>
      </filters>
    </filterColumn>
  </autoFilter>
  <mergeCells count="32">
    <mergeCell ref="A290:B290"/>
    <mergeCell ref="A291:B291"/>
    <mergeCell ref="I16:I17"/>
    <mergeCell ref="J16:J17"/>
    <mergeCell ref="K16:K17"/>
    <mergeCell ref="C14:P14"/>
    <mergeCell ref="A15:A17"/>
    <mergeCell ref="B15:B17"/>
    <mergeCell ref="C15:P15"/>
    <mergeCell ref="C16:C17"/>
    <mergeCell ref="D16:D17"/>
    <mergeCell ref="E16:E17"/>
    <mergeCell ref="F16:F17"/>
    <mergeCell ref="G16:G17"/>
    <mergeCell ref="H16:H17"/>
    <mergeCell ref="O16:O17"/>
    <mergeCell ref="P16:P17"/>
    <mergeCell ref="L16:L17"/>
    <mergeCell ref="M16:M17"/>
    <mergeCell ref="N16:N17"/>
    <mergeCell ref="C13:P13"/>
    <mergeCell ref="A2:P2"/>
    <mergeCell ref="C3:P3"/>
    <mergeCell ref="C4:P4"/>
    <mergeCell ref="C5:P5"/>
    <mergeCell ref="C6:P6"/>
    <mergeCell ref="C7:P7"/>
    <mergeCell ref="C8:P8"/>
    <mergeCell ref="C9:P9"/>
    <mergeCell ref="C10:P10"/>
    <mergeCell ref="C11:P11"/>
    <mergeCell ref="C12:P12"/>
  </mergeCells>
  <pageMargins left="0.98425196850393704" right="0.39370078740157483" top="0.59055118110236227" bottom="0.39370078740157483" header="0.23622047244094491" footer="0.23622047244094491"/>
  <pageSetup paperSize="9" scale="70" orientation="portrait" r:id="rId1"/>
  <headerFooter differentFirst="1">
    <oddFooter>&amp;L&amp;"Times New Roman,Regular"&amp;9&amp;D; &amp;T&amp;R&amp;"Times New Roman,Regular"&amp;9&amp;P (&amp;N)</oddFooter>
    <firstHeader xml:space="preserve">&amp;R&amp;"Times New Roman,Regular"&amp;9 3.pielikums Jūrmalas pilsētas domes
2019.gada 21.marta  saistošajiem noteikumiem Nr. 11
(protokols Nr.3,  22.punkts)
 </firstHeader>
    <firstFooter>&amp;L&amp;9&amp;D; &amp;T&amp;R&amp;9&amp;P (&amp;N)</first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64"/>
  <sheetViews>
    <sheetView view="pageLayout" zoomScaleNormal="100" workbookViewId="0">
      <selection activeCell="C7" sqref="C7"/>
    </sheetView>
  </sheetViews>
  <sheetFormatPr defaultRowHeight="12" outlineLevelCol="1" x14ac:dyDescent="0.2"/>
  <cols>
    <col min="1" max="1" width="6.140625" style="730" customWidth="1"/>
    <col min="2" max="2" width="17.28515625" style="730" customWidth="1"/>
    <col min="3" max="3" width="10.28515625" style="730" customWidth="1"/>
    <col min="4" max="4" width="10.5703125" style="730" customWidth="1"/>
    <col min="5" max="5" width="11.85546875" style="730" hidden="1" customWidth="1" outlineLevel="1"/>
    <col min="6" max="6" width="10.85546875" style="730" hidden="1" customWidth="1" outlineLevel="1"/>
    <col min="7" max="7" width="12.7109375" style="730" customWidth="1" collapsed="1"/>
    <col min="8" max="8" width="32" style="730" hidden="1" customWidth="1" outlineLevel="1"/>
    <col min="9" max="9" width="21.140625" style="730" customWidth="1" collapsed="1"/>
    <col min="10" max="16384" width="9.140625" style="730"/>
  </cols>
  <sheetData>
    <row r="1" spans="1:9" x14ac:dyDescent="0.2">
      <c r="I1" s="543" t="s">
        <v>498</v>
      </c>
    </row>
    <row r="2" spans="1:9" x14ac:dyDescent="0.2">
      <c r="I2" s="543" t="s">
        <v>381</v>
      </c>
    </row>
    <row r="3" spans="1:9" x14ac:dyDescent="0.2">
      <c r="A3" s="1071" t="s">
        <v>1</v>
      </c>
      <c r="B3" s="1071"/>
      <c r="C3" s="731" t="s">
        <v>477</v>
      </c>
      <c r="D3" s="731"/>
      <c r="E3" s="731"/>
      <c r="F3" s="731"/>
      <c r="G3" s="731"/>
      <c r="H3" s="731"/>
      <c r="I3" s="731"/>
    </row>
    <row r="4" spans="1:9" x14ac:dyDescent="0.2">
      <c r="A4" s="1071" t="s">
        <v>3</v>
      </c>
      <c r="B4" s="1071"/>
      <c r="C4" s="732">
        <v>90000056357</v>
      </c>
      <c r="D4" s="731"/>
      <c r="E4" s="731"/>
      <c r="F4" s="731"/>
      <c r="G4" s="731"/>
      <c r="H4" s="731"/>
      <c r="I4" s="731"/>
    </row>
    <row r="5" spans="1:9" ht="15.75" x14ac:dyDescent="0.25">
      <c r="A5" s="1072" t="s">
        <v>499</v>
      </c>
      <c r="B5" s="1072"/>
      <c r="C5" s="1072"/>
      <c r="D5" s="1072"/>
      <c r="E5" s="1072"/>
      <c r="F5" s="1072"/>
      <c r="G5" s="1072"/>
      <c r="H5" s="1072"/>
      <c r="I5" s="1072"/>
    </row>
    <row r="6" spans="1:9" ht="15.75" x14ac:dyDescent="0.25">
      <c r="A6" s="733"/>
      <c r="B6" s="733"/>
      <c r="C6" s="733"/>
      <c r="D6" s="733"/>
      <c r="E6" s="733"/>
      <c r="F6" s="733"/>
      <c r="G6" s="733"/>
      <c r="H6" s="733"/>
      <c r="I6" s="733"/>
    </row>
    <row r="7" spans="1:9" ht="15.75" x14ac:dyDescent="0.25">
      <c r="A7" s="1071" t="s">
        <v>500</v>
      </c>
      <c r="B7" s="1071"/>
      <c r="C7" s="734" t="s">
        <v>501</v>
      </c>
      <c r="D7" s="734"/>
      <c r="E7" s="734"/>
      <c r="F7" s="734"/>
      <c r="G7" s="734"/>
      <c r="H7" s="734"/>
      <c r="I7" s="734"/>
    </row>
    <row r="8" spans="1:9" x14ac:dyDescent="0.2">
      <c r="A8" s="1071" t="s">
        <v>502</v>
      </c>
      <c r="B8" s="1071"/>
      <c r="C8" s="731" t="s">
        <v>497</v>
      </c>
      <c r="D8" s="731"/>
      <c r="E8" s="731"/>
      <c r="F8" s="731"/>
      <c r="G8" s="731"/>
      <c r="H8" s="731"/>
      <c r="I8" s="731"/>
    </row>
    <row r="9" spans="1:9" x14ac:dyDescent="0.2">
      <c r="A9" s="1071" t="s">
        <v>503</v>
      </c>
      <c r="B9" s="1071"/>
      <c r="C9" s="735" t="s">
        <v>496</v>
      </c>
      <c r="D9" s="736"/>
      <c r="E9" s="736"/>
      <c r="F9" s="736"/>
      <c r="G9" s="736"/>
      <c r="H9" s="736"/>
      <c r="I9" s="736"/>
    </row>
    <row r="10" spans="1:9" ht="12" customHeight="1" x14ac:dyDescent="0.2">
      <c r="A10" s="1074" t="s">
        <v>504</v>
      </c>
      <c r="B10" s="1074" t="s">
        <v>505</v>
      </c>
      <c r="C10" s="1074"/>
      <c r="D10" s="1074" t="s">
        <v>506</v>
      </c>
      <c r="E10" s="1075" t="s">
        <v>507</v>
      </c>
      <c r="F10" s="1075" t="s">
        <v>508</v>
      </c>
      <c r="G10" s="1075" t="s">
        <v>509</v>
      </c>
      <c r="H10" s="1075" t="s">
        <v>36</v>
      </c>
      <c r="I10" s="1075" t="s">
        <v>510</v>
      </c>
    </row>
    <row r="11" spans="1:9" ht="37.5" customHeight="1" x14ac:dyDescent="0.2">
      <c r="A11" s="1074"/>
      <c r="B11" s="1074"/>
      <c r="C11" s="1074"/>
      <c r="D11" s="1074"/>
      <c r="E11" s="1076"/>
      <c r="F11" s="1076"/>
      <c r="G11" s="1076"/>
      <c r="H11" s="1076"/>
      <c r="I11" s="1076"/>
    </row>
    <row r="12" spans="1:9" ht="12.75" customHeight="1" x14ac:dyDescent="0.2">
      <c r="A12" s="1077" t="s">
        <v>511</v>
      </c>
      <c r="B12" s="1077"/>
      <c r="C12" s="1077"/>
      <c r="D12" s="738"/>
      <c r="E12" s="738">
        <f>SUM(E13:E14)</f>
        <v>152563</v>
      </c>
      <c r="F12" s="738">
        <f t="shared" ref="F12:G12" si="0">SUM(F13:F14)</f>
        <v>0</v>
      </c>
      <c r="G12" s="738">
        <f t="shared" si="0"/>
        <v>152563</v>
      </c>
      <c r="H12" s="738"/>
      <c r="I12" s="738"/>
    </row>
    <row r="13" spans="1:9" ht="25.5" customHeight="1" x14ac:dyDescent="0.2">
      <c r="A13" s="739">
        <v>1</v>
      </c>
      <c r="B13" s="1078" t="s">
        <v>512</v>
      </c>
      <c r="C13" s="1078"/>
      <c r="D13" s="740">
        <v>5110</v>
      </c>
      <c r="E13" s="741">
        <f>16587+17600+13376+30000</f>
        <v>77563</v>
      </c>
      <c r="F13" s="742">
        <v>-8382</v>
      </c>
      <c r="G13" s="741">
        <f>SUM(E13:F13)</f>
        <v>69181</v>
      </c>
      <c r="H13" s="743" t="s">
        <v>513</v>
      </c>
      <c r="I13" s="744" t="s">
        <v>514</v>
      </c>
    </row>
    <row r="14" spans="1:9" ht="24.75" customHeight="1" x14ac:dyDescent="0.2">
      <c r="A14" s="739">
        <v>2</v>
      </c>
      <c r="B14" s="1078" t="s">
        <v>515</v>
      </c>
      <c r="C14" s="1078"/>
      <c r="D14" s="740">
        <v>5110</v>
      </c>
      <c r="E14" s="745">
        <v>75000</v>
      </c>
      <c r="F14" s="746">
        <v>8382</v>
      </c>
      <c r="G14" s="745">
        <f>SUM(E14:F14)</f>
        <v>83382</v>
      </c>
      <c r="H14" s="745" t="s">
        <v>516</v>
      </c>
      <c r="I14" s="747" t="s">
        <v>514</v>
      </c>
    </row>
    <row r="15" spans="1:9" x14ac:dyDescent="0.2">
      <c r="A15" s="748"/>
      <c r="B15" s="748"/>
      <c r="C15" s="748"/>
      <c r="D15" s="749"/>
      <c r="E15" s="748"/>
      <c r="F15" s="748"/>
      <c r="G15" s="748"/>
      <c r="H15" s="748"/>
      <c r="I15" s="748"/>
    </row>
    <row r="16" spans="1:9" x14ac:dyDescent="0.2">
      <c r="A16" s="1073" t="s">
        <v>502</v>
      </c>
      <c r="B16" s="1073"/>
      <c r="C16" s="750" t="s">
        <v>517</v>
      </c>
      <c r="D16" s="751"/>
      <c r="E16" s="750"/>
      <c r="F16" s="750"/>
      <c r="G16" s="750"/>
      <c r="H16" s="750"/>
      <c r="I16" s="750"/>
    </row>
    <row r="17" spans="1:9" x14ac:dyDescent="0.2">
      <c r="A17" s="1073" t="s">
        <v>503</v>
      </c>
      <c r="B17" s="1073"/>
      <c r="C17" s="752" t="s">
        <v>518</v>
      </c>
      <c r="D17" s="753"/>
      <c r="E17" s="754"/>
      <c r="F17" s="754"/>
      <c r="G17" s="754"/>
      <c r="H17" s="754"/>
      <c r="I17" s="754"/>
    </row>
    <row r="18" spans="1:9" ht="12" customHeight="1" x14ac:dyDescent="0.2">
      <c r="A18" s="1074" t="s">
        <v>504</v>
      </c>
      <c r="B18" s="1074" t="s">
        <v>505</v>
      </c>
      <c r="C18" s="1074"/>
      <c r="D18" s="1074" t="s">
        <v>506</v>
      </c>
      <c r="E18" s="1075" t="s">
        <v>507</v>
      </c>
      <c r="F18" s="1075" t="s">
        <v>508</v>
      </c>
      <c r="G18" s="1075" t="s">
        <v>509</v>
      </c>
      <c r="H18" s="1075" t="s">
        <v>36</v>
      </c>
      <c r="I18" s="1075" t="s">
        <v>510</v>
      </c>
    </row>
    <row r="19" spans="1:9" ht="37.5" customHeight="1" x14ac:dyDescent="0.2">
      <c r="A19" s="1074"/>
      <c r="B19" s="1074"/>
      <c r="C19" s="1074"/>
      <c r="D19" s="1074"/>
      <c r="E19" s="1076"/>
      <c r="F19" s="1076"/>
      <c r="G19" s="1076"/>
      <c r="H19" s="1076"/>
      <c r="I19" s="1076"/>
    </row>
    <row r="20" spans="1:9" x14ac:dyDescent="0.2">
      <c r="A20" s="1077" t="s">
        <v>511</v>
      </c>
      <c r="B20" s="1077"/>
      <c r="C20" s="1077"/>
      <c r="D20" s="755"/>
      <c r="E20" s="738">
        <f>SUM(E21:E32)</f>
        <v>186882</v>
      </c>
      <c r="F20" s="738">
        <f t="shared" ref="F20:G20" si="1">SUM(F21:F32)</f>
        <v>0</v>
      </c>
      <c r="G20" s="738">
        <f t="shared" si="1"/>
        <v>186882</v>
      </c>
      <c r="H20" s="738"/>
      <c r="I20" s="738"/>
    </row>
    <row r="21" spans="1:9" ht="36" customHeight="1" x14ac:dyDescent="0.2">
      <c r="A21" s="739">
        <v>1</v>
      </c>
      <c r="B21" s="1079" t="s">
        <v>519</v>
      </c>
      <c r="C21" s="1079"/>
      <c r="D21" s="756">
        <v>2279</v>
      </c>
      <c r="E21" s="745">
        <v>38500</v>
      </c>
      <c r="F21" s="745"/>
      <c r="G21" s="745">
        <f t="shared" ref="G21:G32" si="2">SUM(E21:F21)</f>
        <v>38500</v>
      </c>
      <c r="H21" s="745"/>
      <c r="I21" s="757" t="s">
        <v>520</v>
      </c>
    </row>
    <row r="22" spans="1:9" ht="24" customHeight="1" x14ac:dyDescent="0.2">
      <c r="A22" s="739">
        <v>2</v>
      </c>
      <c r="B22" s="1079" t="s">
        <v>521</v>
      </c>
      <c r="C22" s="1079"/>
      <c r="D22" s="756">
        <v>2279</v>
      </c>
      <c r="E22" s="745">
        <v>10000</v>
      </c>
      <c r="F22" s="745"/>
      <c r="G22" s="745">
        <f t="shared" si="2"/>
        <v>10000</v>
      </c>
      <c r="H22" s="745"/>
      <c r="I22" s="757" t="s">
        <v>520</v>
      </c>
    </row>
    <row r="23" spans="1:9" ht="12.75" customHeight="1" x14ac:dyDescent="0.2">
      <c r="A23" s="1081">
        <v>3</v>
      </c>
      <c r="B23" s="1079" t="s">
        <v>522</v>
      </c>
      <c r="C23" s="1079"/>
      <c r="D23" s="756">
        <v>2279</v>
      </c>
      <c r="E23" s="745">
        <v>4800</v>
      </c>
      <c r="F23" s="745"/>
      <c r="G23" s="745">
        <f t="shared" si="2"/>
        <v>4800</v>
      </c>
      <c r="H23" s="745"/>
      <c r="I23" s="1082" t="s">
        <v>520</v>
      </c>
    </row>
    <row r="24" spans="1:9" ht="12.75" customHeight="1" x14ac:dyDescent="0.2">
      <c r="A24" s="1081"/>
      <c r="B24" s="1079"/>
      <c r="C24" s="1079"/>
      <c r="D24" s="756">
        <v>2312</v>
      </c>
      <c r="E24" s="745">
        <v>7000</v>
      </c>
      <c r="F24" s="745"/>
      <c r="G24" s="745">
        <f t="shared" si="2"/>
        <v>7000</v>
      </c>
      <c r="H24" s="745"/>
      <c r="I24" s="1082"/>
    </row>
    <row r="25" spans="1:9" ht="12.75" customHeight="1" x14ac:dyDescent="0.2">
      <c r="A25" s="1081"/>
      <c r="B25" s="1079"/>
      <c r="C25" s="1079"/>
      <c r="D25" s="756">
        <v>2390</v>
      </c>
      <c r="E25" s="745">
        <v>2000</v>
      </c>
      <c r="F25" s="745"/>
      <c r="G25" s="745">
        <f t="shared" si="2"/>
        <v>2000</v>
      </c>
      <c r="H25" s="745"/>
      <c r="I25" s="1082"/>
    </row>
    <row r="26" spans="1:9" ht="12.75" customHeight="1" x14ac:dyDescent="0.2">
      <c r="A26" s="1081"/>
      <c r="B26" s="1079"/>
      <c r="C26" s="1079"/>
      <c r="D26" s="756">
        <v>5240</v>
      </c>
      <c r="E26" s="745">
        <v>14000</v>
      </c>
      <c r="F26" s="745"/>
      <c r="G26" s="745">
        <f t="shared" si="2"/>
        <v>14000</v>
      </c>
      <c r="H26" s="745"/>
      <c r="I26" s="1082"/>
    </row>
    <row r="27" spans="1:9" x14ac:dyDescent="0.2">
      <c r="A27" s="1081">
        <v>4</v>
      </c>
      <c r="B27" s="1079" t="s">
        <v>523</v>
      </c>
      <c r="C27" s="1079"/>
      <c r="D27" s="756">
        <v>2231</v>
      </c>
      <c r="E27" s="745">
        <v>1300</v>
      </c>
      <c r="F27" s="745"/>
      <c r="G27" s="745">
        <f t="shared" si="2"/>
        <v>1300</v>
      </c>
      <c r="H27" s="745"/>
      <c r="I27" s="1082" t="s">
        <v>520</v>
      </c>
    </row>
    <row r="28" spans="1:9" ht="26.25" customHeight="1" x14ac:dyDescent="0.2">
      <c r="A28" s="1081"/>
      <c r="B28" s="1079"/>
      <c r="C28" s="1079"/>
      <c r="D28" s="756">
        <v>2314</v>
      </c>
      <c r="E28" s="745">
        <v>2282</v>
      </c>
      <c r="F28" s="745"/>
      <c r="G28" s="745">
        <f t="shared" si="2"/>
        <v>2282</v>
      </c>
      <c r="H28" s="745"/>
      <c r="I28" s="1082"/>
    </row>
    <row r="29" spans="1:9" ht="31.5" customHeight="1" x14ac:dyDescent="0.2">
      <c r="A29" s="758">
        <v>5</v>
      </c>
      <c r="B29" s="1083" t="s">
        <v>524</v>
      </c>
      <c r="C29" s="1083"/>
      <c r="D29" s="756">
        <v>5240</v>
      </c>
      <c r="E29" s="745">
        <v>50000</v>
      </c>
      <c r="F29" s="745"/>
      <c r="G29" s="745">
        <f t="shared" si="2"/>
        <v>50000</v>
      </c>
      <c r="H29" s="745"/>
      <c r="I29" s="757" t="s">
        <v>520</v>
      </c>
    </row>
    <row r="30" spans="1:9" ht="39.75" customHeight="1" x14ac:dyDescent="0.2">
      <c r="A30" s="758">
        <v>6</v>
      </c>
      <c r="B30" s="1083" t="s">
        <v>525</v>
      </c>
      <c r="C30" s="1083"/>
      <c r="D30" s="756">
        <v>5240</v>
      </c>
      <c r="E30" s="745">
        <v>5000</v>
      </c>
      <c r="F30" s="759"/>
      <c r="G30" s="759">
        <f t="shared" si="2"/>
        <v>5000</v>
      </c>
      <c r="H30" s="759"/>
      <c r="I30" s="760" t="s">
        <v>526</v>
      </c>
    </row>
    <row r="31" spans="1:9" ht="30" customHeight="1" x14ac:dyDescent="0.2">
      <c r="A31" s="1081">
        <v>7</v>
      </c>
      <c r="B31" s="1083" t="s">
        <v>527</v>
      </c>
      <c r="C31" s="1083"/>
      <c r="D31" s="756">
        <v>2243</v>
      </c>
      <c r="E31" s="745">
        <v>12000</v>
      </c>
      <c r="F31" s="745"/>
      <c r="G31" s="745">
        <f t="shared" si="2"/>
        <v>12000</v>
      </c>
      <c r="H31" s="745"/>
      <c r="I31" s="1082" t="s">
        <v>528</v>
      </c>
    </row>
    <row r="32" spans="1:9" ht="30" customHeight="1" x14ac:dyDescent="0.2">
      <c r="A32" s="1081"/>
      <c r="B32" s="1083"/>
      <c r="C32" s="1083"/>
      <c r="D32" s="756">
        <v>5240</v>
      </c>
      <c r="E32" s="745">
        <v>40000</v>
      </c>
      <c r="F32" s="745"/>
      <c r="G32" s="745">
        <f t="shared" si="2"/>
        <v>40000</v>
      </c>
      <c r="H32" s="745"/>
      <c r="I32" s="1082"/>
    </row>
    <row r="33" spans="1:9" x14ac:dyDescent="0.2">
      <c r="A33" s="761"/>
      <c r="B33" s="1080"/>
      <c r="C33" s="1080"/>
      <c r="D33" s="762"/>
      <c r="E33" s="763"/>
      <c r="F33" s="763"/>
      <c r="G33" s="763"/>
      <c r="H33" s="763"/>
      <c r="I33" s="764"/>
    </row>
    <row r="34" spans="1:9" x14ac:dyDescent="0.2">
      <c r="A34" s="1073" t="s">
        <v>502</v>
      </c>
      <c r="B34" s="1073"/>
      <c r="C34" s="750" t="s">
        <v>529</v>
      </c>
      <c r="D34" s="751"/>
      <c r="E34" s="750"/>
      <c r="F34" s="750"/>
      <c r="G34" s="750"/>
      <c r="H34" s="750"/>
      <c r="I34" s="750"/>
    </row>
    <row r="35" spans="1:9" x14ac:dyDescent="0.2">
      <c r="A35" s="1073" t="s">
        <v>503</v>
      </c>
      <c r="B35" s="1073"/>
      <c r="C35" s="752" t="s">
        <v>530</v>
      </c>
      <c r="D35" s="753"/>
      <c r="E35" s="754"/>
      <c r="F35" s="754"/>
      <c r="G35" s="754"/>
      <c r="H35" s="754"/>
      <c r="I35" s="754"/>
    </row>
    <row r="36" spans="1:9" ht="12" customHeight="1" x14ac:dyDescent="0.2">
      <c r="A36" s="1074" t="s">
        <v>504</v>
      </c>
      <c r="B36" s="1074" t="s">
        <v>505</v>
      </c>
      <c r="C36" s="1074"/>
      <c r="D36" s="1074" t="s">
        <v>506</v>
      </c>
      <c r="E36" s="1075" t="s">
        <v>507</v>
      </c>
      <c r="F36" s="1075" t="s">
        <v>508</v>
      </c>
      <c r="G36" s="1075" t="s">
        <v>509</v>
      </c>
      <c r="H36" s="1075" t="s">
        <v>36</v>
      </c>
      <c r="I36" s="1075" t="s">
        <v>510</v>
      </c>
    </row>
    <row r="37" spans="1:9" ht="37.5" customHeight="1" x14ac:dyDescent="0.2">
      <c r="A37" s="1074"/>
      <c r="B37" s="1074"/>
      <c r="C37" s="1074"/>
      <c r="D37" s="1074"/>
      <c r="E37" s="1076"/>
      <c r="F37" s="1076"/>
      <c r="G37" s="1076"/>
      <c r="H37" s="1076"/>
      <c r="I37" s="1076"/>
    </row>
    <row r="38" spans="1:9" x14ac:dyDescent="0.2">
      <c r="A38" s="1077" t="s">
        <v>511</v>
      </c>
      <c r="B38" s="1077"/>
      <c r="C38" s="1077"/>
      <c r="D38" s="755"/>
      <c r="E38" s="738">
        <f>SUM(E39:E41)</f>
        <v>64000</v>
      </c>
      <c r="F38" s="738">
        <f t="shared" ref="F38:G38" si="3">SUM(F39:F41)</f>
        <v>0</v>
      </c>
      <c r="G38" s="738">
        <f t="shared" si="3"/>
        <v>64000</v>
      </c>
      <c r="H38" s="738"/>
      <c r="I38" s="738"/>
    </row>
    <row r="39" spans="1:9" ht="70.5" customHeight="1" x14ac:dyDescent="0.2">
      <c r="A39" s="739">
        <v>1</v>
      </c>
      <c r="B39" s="1078" t="s">
        <v>531</v>
      </c>
      <c r="C39" s="1078"/>
      <c r="D39" s="740">
        <v>3263</v>
      </c>
      <c r="E39" s="745">
        <v>40000</v>
      </c>
      <c r="F39" s="765"/>
      <c r="G39" s="745">
        <f>SUM(E39:F39)</f>
        <v>40000</v>
      </c>
      <c r="H39" s="745"/>
      <c r="I39" s="757" t="s">
        <v>532</v>
      </c>
    </row>
    <row r="40" spans="1:9" ht="36" x14ac:dyDescent="0.2">
      <c r="A40" s="739">
        <v>2</v>
      </c>
      <c r="B40" s="1084" t="s">
        <v>533</v>
      </c>
      <c r="C40" s="1084"/>
      <c r="D40" s="740">
        <v>5140</v>
      </c>
      <c r="E40" s="745">
        <v>16000</v>
      </c>
      <c r="F40" s="765"/>
      <c r="G40" s="745">
        <f t="shared" ref="G40:G41" si="4">SUM(E40:F40)</f>
        <v>16000</v>
      </c>
      <c r="H40" s="745"/>
      <c r="I40" s="766" t="s">
        <v>534</v>
      </c>
    </row>
    <row r="41" spans="1:9" ht="36" x14ac:dyDescent="0.2">
      <c r="A41" s="739">
        <v>3</v>
      </c>
      <c r="B41" s="1084" t="s">
        <v>535</v>
      </c>
      <c r="C41" s="1084"/>
      <c r="D41" s="740">
        <v>2314</v>
      </c>
      <c r="E41" s="745">
        <v>8000</v>
      </c>
      <c r="F41" s="765"/>
      <c r="G41" s="745">
        <f t="shared" si="4"/>
        <v>8000</v>
      </c>
      <c r="H41" s="745"/>
      <c r="I41" s="766" t="s">
        <v>534</v>
      </c>
    </row>
    <row r="42" spans="1:9" x14ac:dyDescent="0.2">
      <c r="A42" s="750"/>
      <c r="B42" s="750"/>
      <c r="C42" s="750"/>
      <c r="D42" s="750"/>
      <c r="E42" s="767"/>
      <c r="F42" s="767"/>
      <c r="G42" s="767"/>
      <c r="H42" s="767"/>
      <c r="I42" s="767"/>
    </row>
    <row r="43" spans="1:9" x14ac:dyDescent="0.2">
      <c r="A43" s="750" t="s">
        <v>536</v>
      </c>
      <c r="B43" s="750"/>
      <c r="C43" s="750"/>
      <c r="D43" s="750"/>
      <c r="E43" s="750"/>
      <c r="F43" s="750"/>
      <c r="G43" s="750"/>
      <c r="H43" s="750"/>
      <c r="I43" s="750"/>
    </row>
    <row r="44" spans="1:9" x14ac:dyDescent="0.2">
      <c r="A44" s="750" t="s">
        <v>537</v>
      </c>
      <c r="B44" s="750"/>
      <c r="C44" s="750"/>
      <c r="D44" s="750"/>
      <c r="E44" s="750"/>
      <c r="F44" s="750"/>
      <c r="G44" s="750"/>
      <c r="H44" s="750"/>
      <c r="I44" s="750"/>
    </row>
    <row r="45" spans="1:9" x14ac:dyDescent="0.2">
      <c r="A45" s="28" t="s">
        <v>538</v>
      </c>
      <c r="B45" s="4"/>
      <c r="C45" s="768"/>
      <c r="D45" s="4"/>
    </row>
    <row r="46" spans="1:9" x14ac:dyDescent="0.2">
      <c r="A46" s="4"/>
      <c r="B46" s="4" t="s">
        <v>539</v>
      </c>
      <c r="C46" s="768"/>
      <c r="D46" s="4"/>
    </row>
    <row r="47" spans="1:9" x14ac:dyDescent="0.2">
      <c r="A47" s="4"/>
      <c r="B47" s="769"/>
      <c r="C47" s="769" t="s">
        <v>540</v>
      </c>
      <c r="D47" s="769"/>
    </row>
    <row r="48" spans="1:9" x14ac:dyDescent="0.2">
      <c r="A48" s="4"/>
      <c r="B48" s="769" t="s">
        <v>541</v>
      </c>
      <c r="C48" s="769"/>
      <c r="D48" s="769"/>
    </row>
    <row r="49" spans="1:10" x14ac:dyDescent="0.2">
      <c r="A49" s="4"/>
      <c r="B49" s="769"/>
      <c r="C49" s="769" t="s">
        <v>542</v>
      </c>
      <c r="D49" s="769"/>
    </row>
    <row r="50" spans="1:10" x14ac:dyDescent="0.2">
      <c r="A50" s="4"/>
      <c r="B50" s="769" t="s">
        <v>543</v>
      </c>
      <c r="C50" s="769"/>
      <c r="D50" s="769"/>
      <c r="E50" s="770"/>
      <c r="F50" s="770"/>
      <c r="G50" s="770"/>
      <c r="H50" s="770"/>
      <c r="I50" s="770"/>
      <c r="J50" s="770"/>
    </row>
    <row r="51" spans="1:10" x14ac:dyDescent="0.2">
      <c r="A51" s="4"/>
      <c r="B51" s="769"/>
      <c r="C51" s="769" t="s">
        <v>544</v>
      </c>
      <c r="D51" s="769"/>
    </row>
    <row r="52" spans="1:10" x14ac:dyDescent="0.2">
      <c r="A52" s="4"/>
      <c r="B52" s="769" t="s">
        <v>545</v>
      </c>
      <c r="C52" s="769"/>
      <c r="D52" s="769"/>
    </row>
    <row r="53" spans="1:10" x14ac:dyDescent="0.2">
      <c r="A53" s="4"/>
      <c r="B53" s="769"/>
      <c r="C53" s="769" t="s">
        <v>546</v>
      </c>
      <c r="D53" s="769"/>
    </row>
    <row r="54" spans="1:10" x14ac:dyDescent="0.2">
      <c r="A54" s="771" t="s">
        <v>547</v>
      </c>
      <c r="B54" s="772"/>
      <c r="C54" s="772"/>
      <c r="D54" s="772"/>
    </row>
    <row r="55" spans="1:10" x14ac:dyDescent="0.2">
      <c r="B55" s="1085" t="s">
        <v>548</v>
      </c>
      <c r="C55" s="1085"/>
      <c r="D55" s="1085"/>
    </row>
    <row r="56" spans="1:10" ht="12" customHeight="1" x14ac:dyDescent="0.25">
      <c r="A56" s="773"/>
      <c r="B56" s="774" t="s">
        <v>549</v>
      </c>
      <c r="C56" s="775"/>
      <c r="D56" s="776"/>
    </row>
    <row r="57" spans="1:10" x14ac:dyDescent="0.2">
      <c r="B57" s="777" t="s">
        <v>550</v>
      </c>
      <c r="C57" s="777"/>
      <c r="D57" s="777"/>
    </row>
    <row r="58" spans="1:10" ht="12.75" customHeight="1" x14ac:dyDescent="0.2">
      <c r="A58" s="778" t="s">
        <v>551</v>
      </c>
      <c r="B58" s="779"/>
      <c r="C58" s="779"/>
      <c r="D58" s="780"/>
    </row>
    <row r="59" spans="1:10" ht="12.75" customHeight="1" x14ac:dyDescent="0.2">
      <c r="A59" s="773"/>
      <c r="B59" s="781" t="s">
        <v>552</v>
      </c>
      <c r="C59" s="777"/>
      <c r="D59" s="780"/>
    </row>
    <row r="60" spans="1:10" ht="12.75" customHeight="1" x14ac:dyDescent="0.2">
      <c r="A60" s="773"/>
      <c r="B60" s="774" t="s">
        <v>553</v>
      </c>
      <c r="C60" s="782"/>
      <c r="D60" s="776"/>
    </row>
    <row r="61" spans="1:10" ht="12.75" customHeight="1" x14ac:dyDescent="0.2">
      <c r="A61" s="773"/>
      <c r="B61" s="781" t="s">
        <v>554</v>
      </c>
      <c r="C61" s="782"/>
      <c r="D61" s="776"/>
    </row>
    <row r="62" spans="1:10" ht="12.75" customHeight="1" x14ac:dyDescent="0.2">
      <c r="A62" s="773"/>
      <c r="B62" s="1086" t="s">
        <v>555</v>
      </c>
      <c r="C62" s="1087"/>
      <c r="D62" s="776"/>
    </row>
    <row r="63" spans="1:10" ht="12.75" customHeight="1" x14ac:dyDescent="0.2">
      <c r="A63" s="773"/>
      <c r="B63" s="781" t="s">
        <v>556</v>
      </c>
      <c r="C63" s="777"/>
      <c r="D63" s="776"/>
    </row>
    <row r="64" spans="1:10" x14ac:dyDescent="0.2">
      <c r="A64" s="773"/>
      <c r="B64" s="1086" t="s">
        <v>557</v>
      </c>
      <c r="C64" s="1087"/>
      <c r="D64" s="776"/>
    </row>
  </sheetData>
  <sheetProtection algorithmName="SHA-512" hashValue="GWSiT0sbyQTTm7Iat8qIIiZZcq2eilKnApsF5rjJjVgjDsVDeiwePG3tQBCQv0QXlgwUy8FZOwPB7VTKkB77ag==" saltValue="DH4QQ4mhCTR1eKd7WbBsOA==" spinCount="100000" sheet="1" objects="1" scenarios="1"/>
  <mergeCells count="59">
    <mergeCell ref="B40:C40"/>
    <mergeCell ref="B41:C41"/>
    <mergeCell ref="B55:D55"/>
    <mergeCell ref="B62:C62"/>
    <mergeCell ref="B64:C64"/>
    <mergeCell ref="F36:F37"/>
    <mergeCell ref="G36:G37"/>
    <mergeCell ref="H36:H37"/>
    <mergeCell ref="I36:I37"/>
    <mergeCell ref="A38:C38"/>
    <mergeCell ref="D36:D37"/>
    <mergeCell ref="E36:E37"/>
    <mergeCell ref="B39:C39"/>
    <mergeCell ref="A34:B34"/>
    <mergeCell ref="A35:B35"/>
    <mergeCell ref="A36:A37"/>
    <mergeCell ref="B36:C37"/>
    <mergeCell ref="B33:C33"/>
    <mergeCell ref="A23:A26"/>
    <mergeCell ref="B23:C26"/>
    <mergeCell ref="I23:I26"/>
    <mergeCell ref="A27:A28"/>
    <mergeCell ref="B27:C28"/>
    <mergeCell ref="I27:I28"/>
    <mergeCell ref="B29:C29"/>
    <mergeCell ref="B30:C30"/>
    <mergeCell ref="A31:A32"/>
    <mergeCell ref="B31:C32"/>
    <mergeCell ref="I31:I32"/>
    <mergeCell ref="G18:G19"/>
    <mergeCell ref="H18:H19"/>
    <mergeCell ref="I18:I19"/>
    <mergeCell ref="A20:C20"/>
    <mergeCell ref="B21:C21"/>
    <mergeCell ref="E18:E19"/>
    <mergeCell ref="F18:F19"/>
    <mergeCell ref="B22:C22"/>
    <mergeCell ref="A17:B17"/>
    <mergeCell ref="A18:A19"/>
    <mergeCell ref="B18:C19"/>
    <mergeCell ref="D18:D19"/>
    <mergeCell ref="H10:H11"/>
    <mergeCell ref="I10:I11"/>
    <mergeCell ref="A12:C12"/>
    <mergeCell ref="B13:C13"/>
    <mergeCell ref="B14:C14"/>
    <mergeCell ref="F10:F11"/>
    <mergeCell ref="G10:G11"/>
    <mergeCell ref="A16:B16"/>
    <mergeCell ref="A10:A11"/>
    <mergeCell ref="B10:C11"/>
    <mergeCell ref="D10:D11"/>
    <mergeCell ref="E10:E11"/>
    <mergeCell ref="A9:B9"/>
    <mergeCell ref="A3:B3"/>
    <mergeCell ref="A4:B4"/>
    <mergeCell ref="A5:I5"/>
    <mergeCell ref="A7:B7"/>
    <mergeCell ref="A8:B8"/>
  </mergeCells>
  <pageMargins left="0.98425196850393704" right="0.39370078740157483" top="0.59055118110236227" bottom="0.39370078740157483" header="0.23622047244094491" footer="0.23622047244094491"/>
  <pageSetup paperSize="9" scale="70" fitToHeight="0" orientation="portrait" r:id="rId1"/>
  <headerFooter differentFirst="1">
    <oddFooter>&amp;L&amp;"Times New Roman,Regular"&amp;9&amp;D; &amp;T&amp;R&amp;"Times New Roman,Regular"&amp;9&amp;P (&amp;N)</oddFooter>
    <firstHeader xml:space="preserve">&amp;R&amp;"Times New Roman,Regular"&amp;9 14.pielikums Jūrmalas pilsētas domes
2019.gada 21.marta  saistošajiem noteikumiem Nr. 11
(protokols Nr.3,  22.punkts)
 </firstHeader>
    <firstFooter>&amp;L&amp;9&amp;D; &amp;T&amp;R&amp;9&amp;P (&amp;N)</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50"/>
  </sheetPr>
  <dimension ref="A1:Q320"/>
  <sheetViews>
    <sheetView showGridLines="0" view="pageLayout" zoomScaleNormal="100" workbookViewId="0">
      <selection activeCell="S7" sqref="S6:S7"/>
    </sheetView>
  </sheetViews>
  <sheetFormatPr defaultRowHeight="12" outlineLevelCol="1" x14ac:dyDescent="0.25"/>
  <cols>
    <col min="1" max="1" width="10.85546875" style="531" customWidth="1"/>
    <col min="2" max="2" width="28" style="531" customWidth="1"/>
    <col min="3" max="3" width="8" style="531" customWidth="1"/>
    <col min="4" max="5" width="8.7109375" style="531" hidden="1" customWidth="1" outlineLevel="1"/>
    <col min="6" max="6" width="8.7109375" style="531" customWidth="1" collapsed="1"/>
    <col min="7" max="8" width="8.7109375" style="531" hidden="1" customWidth="1" outlineLevel="1"/>
    <col min="9" max="9" width="8.7109375" style="531" customWidth="1" collapsed="1"/>
    <col min="10" max="11" width="8.28515625" style="531" hidden="1" customWidth="1" outlineLevel="1"/>
    <col min="12" max="12" width="8.28515625" style="531" customWidth="1" collapsed="1"/>
    <col min="13" max="13" width="7.42578125" style="531" hidden="1" customWidth="1" outlineLevel="1"/>
    <col min="14" max="14" width="7.42578125" style="268" hidden="1" customWidth="1" outlineLevel="1"/>
    <col min="15" max="15" width="6.85546875" style="268" customWidth="1" collapsed="1"/>
    <col min="16" max="16" width="26.7109375" style="268" hidden="1" customWidth="1" outlineLevel="1"/>
    <col min="17" max="17" width="9.140625" style="268" collapsed="1"/>
    <col min="18" max="16384" width="9.140625" style="268"/>
  </cols>
  <sheetData>
    <row r="1" spans="1:17" x14ac:dyDescent="0.25">
      <c r="A1" s="265"/>
      <c r="B1" s="265"/>
      <c r="C1" s="265"/>
      <c r="D1" s="265"/>
      <c r="E1" s="265"/>
      <c r="F1" s="265"/>
      <c r="G1" s="265"/>
      <c r="H1" s="265"/>
      <c r="I1" s="265"/>
      <c r="J1" s="265"/>
      <c r="K1" s="265"/>
      <c r="L1" s="265"/>
      <c r="M1" s="265"/>
      <c r="N1" s="266"/>
      <c r="O1" s="267" t="s">
        <v>578</v>
      </c>
      <c r="P1" s="265"/>
    </row>
    <row r="2" spans="1:17" ht="35.25" customHeight="1" x14ac:dyDescent="0.25">
      <c r="A2" s="1007" t="s">
        <v>0</v>
      </c>
      <c r="B2" s="1008"/>
      <c r="C2" s="1008"/>
      <c r="D2" s="1008"/>
      <c r="E2" s="1008"/>
      <c r="F2" s="1008"/>
      <c r="G2" s="1008"/>
      <c r="H2" s="1008"/>
      <c r="I2" s="1008"/>
      <c r="J2" s="1008"/>
      <c r="K2" s="1008"/>
      <c r="L2" s="1008"/>
      <c r="M2" s="1008"/>
      <c r="N2" s="1008"/>
      <c r="O2" s="1008"/>
      <c r="P2" s="1009"/>
      <c r="Q2" s="532"/>
    </row>
    <row r="3" spans="1:17" ht="12.75" customHeight="1" x14ac:dyDescent="0.25">
      <c r="A3" s="269" t="s">
        <v>1</v>
      </c>
      <c r="B3" s="270"/>
      <c r="C3" s="1010" t="s">
        <v>477</v>
      </c>
      <c r="D3" s="1010"/>
      <c r="E3" s="1010"/>
      <c r="F3" s="1010"/>
      <c r="G3" s="1010"/>
      <c r="H3" s="1010"/>
      <c r="I3" s="1010"/>
      <c r="J3" s="1010"/>
      <c r="K3" s="1010"/>
      <c r="L3" s="1010"/>
      <c r="M3" s="1010"/>
      <c r="N3" s="1010"/>
      <c r="O3" s="1010"/>
      <c r="P3" s="1011"/>
      <c r="Q3" s="532"/>
    </row>
    <row r="4" spans="1:17" ht="12.75" customHeight="1" x14ac:dyDescent="0.25">
      <c r="A4" s="269" t="s">
        <v>3</v>
      </c>
      <c r="B4" s="270"/>
      <c r="C4" s="1010" t="s">
        <v>478</v>
      </c>
      <c r="D4" s="1010"/>
      <c r="E4" s="1010"/>
      <c r="F4" s="1010"/>
      <c r="G4" s="1010"/>
      <c r="H4" s="1010"/>
      <c r="I4" s="1010"/>
      <c r="J4" s="1010"/>
      <c r="K4" s="1010"/>
      <c r="L4" s="1010"/>
      <c r="M4" s="1010"/>
      <c r="N4" s="1010"/>
      <c r="O4" s="1010"/>
      <c r="P4" s="1011"/>
      <c r="Q4" s="532"/>
    </row>
    <row r="5" spans="1:17" ht="12.75" customHeight="1" x14ac:dyDescent="0.25">
      <c r="A5" s="271" t="s">
        <v>5</v>
      </c>
      <c r="B5" s="272"/>
      <c r="C5" s="1005" t="s">
        <v>347</v>
      </c>
      <c r="D5" s="1005"/>
      <c r="E5" s="1005"/>
      <c r="F5" s="1005"/>
      <c r="G5" s="1005"/>
      <c r="H5" s="1005"/>
      <c r="I5" s="1005"/>
      <c r="J5" s="1005"/>
      <c r="K5" s="1005"/>
      <c r="L5" s="1005"/>
      <c r="M5" s="1005"/>
      <c r="N5" s="1005"/>
      <c r="O5" s="1005"/>
      <c r="P5" s="1006"/>
      <c r="Q5" s="532"/>
    </row>
    <row r="6" spans="1:17" ht="12.75" customHeight="1" x14ac:dyDescent="0.25">
      <c r="A6" s="271" t="s">
        <v>7</v>
      </c>
      <c r="B6" s="272"/>
      <c r="C6" s="1005" t="s">
        <v>518</v>
      </c>
      <c r="D6" s="1005"/>
      <c r="E6" s="1005"/>
      <c r="F6" s="1005"/>
      <c r="G6" s="1005"/>
      <c r="H6" s="1005"/>
      <c r="I6" s="1005"/>
      <c r="J6" s="1005"/>
      <c r="K6" s="1005"/>
      <c r="L6" s="1005"/>
      <c r="M6" s="1005"/>
      <c r="N6" s="1005"/>
      <c r="O6" s="1005"/>
      <c r="P6" s="1006"/>
      <c r="Q6" s="532"/>
    </row>
    <row r="7" spans="1:17" ht="25.5" customHeight="1" x14ac:dyDescent="0.25">
      <c r="A7" s="271" t="s">
        <v>9</v>
      </c>
      <c r="B7" s="272"/>
      <c r="C7" s="1010" t="s">
        <v>842</v>
      </c>
      <c r="D7" s="1010"/>
      <c r="E7" s="1010"/>
      <c r="F7" s="1010"/>
      <c r="G7" s="1010"/>
      <c r="H7" s="1010"/>
      <c r="I7" s="1010"/>
      <c r="J7" s="1010"/>
      <c r="K7" s="1010"/>
      <c r="L7" s="1010"/>
      <c r="M7" s="1010"/>
      <c r="N7" s="1010"/>
      <c r="O7" s="1010"/>
      <c r="P7" s="1011"/>
      <c r="Q7" s="532"/>
    </row>
    <row r="8" spans="1:17" ht="12.75" customHeight="1" x14ac:dyDescent="0.25">
      <c r="A8" s="273" t="s">
        <v>11</v>
      </c>
      <c r="B8" s="272"/>
      <c r="C8" s="1012" t="s">
        <v>580</v>
      </c>
      <c r="D8" s="1012"/>
      <c r="E8" s="1012"/>
      <c r="F8" s="1012"/>
      <c r="G8" s="1012"/>
      <c r="H8" s="1012"/>
      <c r="I8" s="1012"/>
      <c r="J8" s="1012"/>
      <c r="K8" s="1012"/>
      <c r="L8" s="1012"/>
      <c r="M8" s="1012"/>
      <c r="N8" s="1012"/>
      <c r="O8" s="1012"/>
      <c r="P8" s="1013"/>
      <c r="Q8" s="532"/>
    </row>
    <row r="9" spans="1:17" ht="12.75" customHeight="1" x14ac:dyDescent="0.25">
      <c r="A9" s="271"/>
      <c r="B9" s="272" t="s">
        <v>12</v>
      </c>
      <c r="C9" s="1005" t="s">
        <v>581</v>
      </c>
      <c r="D9" s="1005"/>
      <c r="E9" s="1005"/>
      <c r="F9" s="1005"/>
      <c r="G9" s="1005"/>
      <c r="H9" s="1005"/>
      <c r="I9" s="1005"/>
      <c r="J9" s="1005"/>
      <c r="K9" s="1005"/>
      <c r="L9" s="1005"/>
      <c r="M9" s="1005"/>
      <c r="N9" s="1005"/>
      <c r="O9" s="1005"/>
      <c r="P9" s="1006"/>
      <c r="Q9" s="532"/>
    </row>
    <row r="10" spans="1:17" ht="12.75" customHeight="1" x14ac:dyDescent="0.25">
      <c r="A10" s="271"/>
      <c r="B10" s="272" t="s">
        <v>14</v>
      </c>
      <c r="C10" s="1005"/>
      <c r="D10" s="1005"/>
      <c r="E10" s="1005"/>
      <c r="F10" s="1005"/>
      <c r="G10" s="1005"/>
      <c r="H10" s="1005"/>
      <c r="I10" s="1005"/>
      <c r="J10" s="1005"/>
      <c r="K10" s="1005"/>
      <c r="L10" s="1005"/>
      <c r="M10" s="1005"/>
      <c r="N10" s="1005"/>
      <c r="O10" s="1005"/>
      <c r="P10" s="1006"/>
      <c r="Q10" s="532"/>
    </row>
    <row r="11" spans="1:17" ht="12.75" customHeight="1" x14ac:dyDescent="0.25">
      <c r="A11" s="271"/>
      <c r="B11" s="272" t="s">
        <v>16</v>
      </c>
      <c r="C11" s="1012"/>
      <c r="D11" s="1012"/>
      <c r="E11" s="1012"/>
      <c r="F11" s="1012"/>
      <c r="G11" s="1012"/>
      <c r="H11" s="1012"/>
      <c r="I11" s="1012"/>
      <c r="J11" s="1012"/>
      <c r="K11" s="1012"/>
      <c r="L11" s="1012"/>
      <c r="M11" s="1012"/>
      <c r="N11" s="1012"/>
      <c r="O11" s="1012"/>
      <c r="P11" s="1013"/>
      <c r="Q11" s="532"/>
    </row>
    <row r="12" spans="1:17" ht="12.75" customHeight="1" x14ac:dyDescent="0.25">
      <c r="A12" s="271"/>
      <c r="B12" s="272" t="s">
        <v>17</v>
      </c>
      <c r="C12" s="1005"/>
      <c r="D12" s="1005"/>
      <c r="E12" s="1005"/>
      <c r="F12" s="1005"/>
      <c r="G12" s="1005"/>
      <c r="H12" s="1005"/>
      <c r="I12" s="1005"/>
      <c r="J12" s="1005"/>
      <c r="K12" s="1005"/>
      <c r="L12" s="1005"/>
      <c r="M12" s="1005"/>
      <c r="N12" s="1005"/>
      <c r="O12" s="1005"/>
      <c r="P12" s="1006"/>
      <c r="Q12" s="532"/>
    </row>
    <row r="13" spans="1:17" ht="12.75" customHeight="1" x14ac:dyDescent="0.25">
      <c r="A13" s="271"/>
      <c r="B13" s="272" t="s">
        <v>19</v>
      </c>
      <c r="C13" s="1005"/>
      <c r="D13" s="1005"/>
      <c r="E13" s="1005"/>
      <c r="F13" s="1005"/>
      <c r="G13" s="1005"/>
      <c r="H13" s="1005"/>
      <c r="I13" s="1005"/>
      <c r="J13" s="1005"/>
      <c r="K13" s="1005"/>
      <c r="L13" s="1005"/>
      <c r="M13" s="1005"/>
      <c r="N13" s="1005"/>
      <c r="O13" s="1005"/>
      <c r="P13" s="1006"/>
      <c r="Q13" s="532"/>
    </row>
    <row r="14" spans="1:17" ht="12.75" customHeight="1" x14ac:dyDescent="0.25">
      <c r="A14" s="274"/>
      <c r="B14" s="275"/>
      <c r="C14" s="1014"/>
      <c r="D14" s="1014"/>
      <c r="E14" s="1014"/>
      <c r="F14" s="1014"/>
      <c r="G14" s="1014"/>
      <c r="H14" s="1014"/>
      <c r="I14" s="1014"/>
      <c r="J14" s="1014"/>
      <c r="K14" s="1014"/>
      <c r="L14" s="1014"/>
      <c r="M14" s="1014"/>
      <c r="N14" s="1014"/>
      <c r="O14" s="1014"/>
      <c r="P14" s="1015"/>
      <c r="Q14" s="532"/>
    </row>
    <row r="15" spans="1:17" s="276" customFormat="1" ht="12.75" customHeight="1" x14ac:dyDescent="0.25">
      <c r="A15" s="1016" t="s">
        <v>20</v>
      </c>
      <c r="B15" s="1019" t="s">
        <v>21</v>
      </c>
      <c r="C15" s="1021" t="s">
        <v>22</v>
      </c>
      <c r="D15" s="1022"/>
      <c r="E15" s="1022"/>
      <c r="F15" s="1022"/>
      <c r="G15" s="1022"/>
      <c r="H15" s="1022"/>
      <c r="I15" s="1022"/>
      <c r="J15" s="1022"/>
      <c r="K15" s="1022"/>
      <c r="L15" s="1022"/>
      <c r="M15" s="1022"/>
      <c r="N15" s="1022"/>
      <c r="O15" s="1022"/>
      <c r="P15" s="1023"/>
      <c r="Q15" s="533"/>
    </row>
    <row r="16" spans="1:17" s="276" customFormat="1" ht="12.75" customHeight="1" x14ac:dyDescent="0.25">
      <c r="A16" s="1017"/>
      <c r="B16" s="1020"/>
      <c r="C16" s="1024" t="s">
        <v>23</v>
      </c>
      <c r="D16" s="1026" t="s">
        <v>24</v>
      </c>
      <c r="E16" s="1028" t="s">
        <v>25</v>
      </c>
      <c r="F16" s="1030" t="s">
        <v>26</v>
      </c>
      <c r="G16" s="1032" t="s">
        <v>27</v>
      </c>
      <c r="H16" s="1033" t="s">
        <v>28</v>
      </c>
      <c r="I16" s="1034" t="s">
        <v>29</v>
      </c>
      <c r="J16" s="1032" t="s">
        <v>30</v>
      </c>
      <c r="K16" s="1033" t="s">
        <v>31</v>
      </c>
      <c r="L16" s="1034" t="s">
        <v>32</v>
      </c>
      <c r="M16" s="1032" t="s">
        <v>33</v>
      </c>
      <c r="N16" s="1033" t="s">
        <v>34</v>
      </c>
      <c r="O16" s="1034" t="s">
        <v>35</v>
      </c>
      <c r="P16" s="1035" t="s">
        <v>36</v>
      </c>
    </row>
    <row r="17" spans="1:16" s="277" customFormat="1" ht="70.5" customHeight="1" thickBot="1" x14ac:dyDescent="0.3">
      <c r="A17" s="1018"/>
      <c r="B17" s="1020"/>
      <c r="C17" s="1025"/>
      <c r="D17" s="1027"/>
      <c r="E17" s="1029"/>
      <c r="F17" s="1031"/>
      <c r="G17" s="1032"/>
      <c r="H17" s="1033"/>
      <c r="I17" s="1034"/>
      <c r="J17" s="1032"/>
      <c r="K17" s="1033"/>
      <c r="L17" s="1034"/>
      <c r="M17" s="1032"/>
      <c r="N17" s="1033"/>
      <c r="O17" s="1034"/>
      <c r="P17" s="1036"/>
    </row>
    <row r="18" spans="1:16" s="277" customFormat="1" ht="9.75" customHeight="1" thickTop="1" x14ac:dyDescent="0.25">
      <c r="A18" s="278" t="s">
        <v>37</v>
      </c>
      <c r="B18" s="278">
        <v>2</v>
      </c>
      <c r="C18" s="279">
        <v>3</v>
      </c>
      <c r="D18" s="280">
        <v>4</v>
      </c>
      <c r="E18" s="281">
        <v>5</v>
      </c>
      <c r="F18" s="282">
        <v>6</v>
      </c>
      <c r="G18" s="280">
        <v>7</v>
      </c>
      <c r="H18" s="283">
        <v>8</v>
      </c>
      <c r="I18" s="284">
        <v>9</v>
      </c>
      <c r="J18" s="283">
        <v>10</v>
      </c>
      <c r="K18" s="281">
        <v>11</v>
      </c>
      <c r="L18" s="285">
        <v>12</v>
      </c>
      <c r="M18" s="279">
        <v>13</v>
      </c>
      <c r="N18" s="281">
        <v>14</v>
      </c>
      <c r="O18" s="284">
        <v>15</v>
      </c>
      <c r="P18" s="284">
        <v>16</v>
      </c>
    </row>
    <row r="19" spans="1:16" s="292" customFormat="1" ht="12" hidden="1" customHeight="1" x14ac:dyDescent="0.25">
      <c r="A19" s="286"/>
      <c r="B19" s="287" t="s">
        <v>38</v>
      </c>
      <c r="C19" s="288"/>
      <c r="D19" s="289"/>
      <c r="E19" s="290"/>
      <c r="F19" s="291"/>
      <c r="G19" s="289"/>
      <c r="H19" s="290"/>
      <c r="I19" s="291"/>
      <c r="J19" s="289"/>
      <c r="K19" s="290"/>
      <c r="L19" s="291"/>
      <c r="M19" s="289"/>
      <c r="N19" s="290"/>
      <c r="O19" s="291"/>
      <c r="P19" s="291"/>
    </row>
    <row r="20" spans="1:16" s="292" customFormat="1" ht="12.75" thickBot="1" x14ac:dyDescent="0.3">
      <c r="A20" s="293"/>
      <c r="B20" s="294" t="s">
        <v>39</v>
      </c>
      <c r="C20" s="295">
        <f t="shared" ref="C20:C83" si="0">F20+I20+L20+O20</f>
        <v>639721</v>
      </c>
      <c r="D20" s="296">
        <f>SUM(D21,D24,D25,D41,D43)</f>
        <v>637050</v>
      </c>
      <c r="E20" s="297">
        <f t="shared" ref="E20:F20" si="1">SUM(E21,E24,E25,E41,E43)</f>
        <v>2671</v>
      </c>
      <c r="F20" s="298">
        <f t="shared" si="1"/>
        <v>639721</v>
      </c>
      <c r="G20" s="296">
        <f>SUM(G21,G24,G43)</f>
        <v>0</v>
      </c>
      <c r="H20" s="297">
        <f t="shared" ref="H20:I20" si="2">SUM(H21,H24,H43)</f>
        <v>0</v>
      </c>
      <c r="I20" s="298">
        <f t="shared" si="2"/>
        <v>0</v>
      </c>
      <c r="J20" s="296">
        <f>SUM(J21,J26,J43)</f>
        <v>0</v>
      </c>
      <c r="K20" s="297">
        <f t="shared" ref="K20:L20" si="3">SUM(K21,K26,K43)</f>
        <v>0</v>
      </c>
      <c r="L20" s="298">
        <f t="shared" si="3"/>
        <v>0</v>
      </c>
      <c r="M20" s="296">
        <f>SUM(M21,M45)</f>
        <v>0</v>
      </c>
      <c r="N20" s="297">
        <f t="shared" ref="N20:O20" si="4">SUM(N21,N45)</f>
        <v>0</v>
      </c>
      <c r="O20" s="298">
        <f t="shared" si="4"/>
        <v>0</v>
      </c>
      <c r="P20" s="299"/>
    </row>
    <row r="21" spans="1:16" ht="12.75" hidden="1" thickTop="1" x14ac:dyDescent="0.25">
      <c r="A21" s="300"/>
      <c r="B21" s="301" t="s">
        <v>40</v>
      </c>
      <c r="C21" s="302">
        <f t="shared" si="0"/>
        <v>0</v>
      </c>
      <c r="D21" s="303">
        <f>SUM(D22:D23)</f>
        <v>0</v>
      </c>
      <c r="E21" s="304">
        <f t="shared" ref="E21:F21" si="5">SUM(E22:E23)</f>
        <v>0</v>
      </c>
      <c r="F21" s="305">
        <f t="shared" si="5"/>
        <v>0</v>
      </c>
      <c r="G21" s="303">
        <f>SUM(G22:G23)</f>
        <v>0</v>
      </c>
      <c r="H21" s="304">
        <f t="shared" ref="H21:I21" si="6">SUM(H22:H23)</f>
        <v>0</v>
      </c>
      <c r="I21" s="305">
        <f t="shared" si="6"/>
        <v>0</v>
      </c>
      <c r="J21" s="303">
        <f>SUM(J22:J23)</f>
        <v>0</v>
      </c>
      <c r="K21" s="304">
        <f t="shared" ref="K21:L21" si="7">SUM(K22:K23)</f>
        <v>0</v>
      </c>
      <c r="L21" s="305">
        <f t="shared" si="7"/>
        <v>0</v>
      </c>
      <c r="M21" s="303">
        <f>SUM(M22:M23)</f>
        <v>0</v>
      </c>
      <c r="N21" s="304">
        <f t="shared" ref="N21:O21" si="8">SUM(N22:N23)</f>
        <v>0</v>
      </c>
      <c r="O21" s="305">
        <f t="shared" si="8"/>
        <v>0</v>
      </c>
      <c r="P21" s="306"/>
    </row>
    <row r="22" spans="1:16" ht="12" hidden="1" customHeight="1" x14ac:dyDescent="0.25">
      <c r="A22" s="307"/>
      <c r="B22" s="308" t="s">
        <v>41</v>
      </c>
      <c r="C22" s="309">
        <f t="shared" si="0"/>
        <v>0</v>
      </c>
      <c r="D22" s="310"/>
      <c r="E22" s="311"/>
      <c r="F22" s="312">
        <f>D22+E22</f>
        <v>0</v>
      </c>
      <c r="G22" s="310"/>
      <c r="H22" s="311"/>
      <c r="I22" s="312">
        <f>G22+H22</f>
        <v>0</v>
      </c>
      <c r="J22" s="310"/>
      <c r="K22" s="311"/>
      <c r="L22" s="312">
        <f>K22+J22</f>
        <v>0</v>
      </c>
      <c r="M22" s="310"/>
      <c r="N22" s="311"/>
      <c r="O22" s="312">
        <f>N22+M22</f>
        <v>0</v>
      </c>
      <c r="P22" s="313"/>
    </row>
    <row r="23" spans="1:16" ht="12.75" hidden="1" thickTop="1" x14ac:dyDescent="0.25">
      <c r="A23" s="314"/>
      <c r="B23" s="315" t="s">
        <v>42</v>
      </c>
      <c r="C23" s="316">
        <f t="shared" si="0"/>
        <v>0</v>
      </c>
      <c r="D23" s="317"/>
      <c r="E23" s="320"/>
      <c r="F23" s="319">
        <f t="shared" ref="F23:F25" si="9">D23+E23</f>
        <v>0</v>
      </c>
      <c r="G23" s="317"/>
      <c r="H23" s="320"/>
      <c r="I23" s="319">
        <f t="shared" ref="I23:I24" si="10">G23+H23</f>
        <v>0</v>
      </c>
      <c r="J23" s="317"/>
      <c r="K23" s="320"/>
      <c r="L23" s="321">
        <f>K23+J23</f>
        <v>0</v>
      </c>
      <c r="M23" s="317"/>
      <c r="N23" s="320"/>
      <c r="O23" s="319">
        <f>N23+M23</f>
        <v>0</v>
      </c>
      <c r="P23" s="322"/>
    </row>
    <row r="24" spans="1:16" s="292" customFormat="1" ht="24.75" customHeight="1" thickTop="1" thickBot="1" x14ac:dyDescent="0.3">
      <c r="A24" s="323">
        <v>19300</v>
      </c>
      <c r="B24" s="323" t="s">
        <v>43</v>
      </c>
      <c r="C24" s="324">
        <f>F24+I24</f>
        <v>639721</v>
      </c>
      <c r="D24" s="325">
        <f>D51</f>
        <v>637050</v>
      </c>
      <c r="E24" s="800">
        <f>-20-92+2783</f>
        <v>2671</v>
      </c>
      <c r="F24" s="327">
        <f t="shared" si="9"/>
        <v>639721</v>
      </c>
      <c r="G24" s="325"/>
      <c r="H24" s="326"/>
      <c r="I24" s="327">
        <f t="shared" si="10"/>
        <v>0</v>
      </c>
      <c r="J24" s="328" t="s">
        <v>44</v>
      </c>
      <c r="K24" s="329" t="s">
        <v>44</v>
      </c>
      <c r="L24" s="330" t="s">
        <v>44</v>
      </c>
      <c r="M24" s="328" t="s">
        <v>44</v>
      </c>
      <c r="N24" s="329" t="s">
        <v>44</v>
      </c>
      <c r="O24" s="330" t="s">
        <v>44</v>
      </c>
      <c r="P24" s="331"/>
    </row>
    <row r="25" spans="1:16" s="292" customFormat="1" ht="24.75" hidden="1" customHeight="1" thickTop="1" x14ac:dyDescent="0.25">
      <c r="A25" s="332"/>
      <c r="B25" s="333" t="s">
        <v>45</v>
      </c>
      <c r="C25" s="334">
        <f>F25</f>
        <v>0</v>
      </c>
      <c r="D25" s="335"/>
      <c r="E25" s="336"/>
      <c r="F25" s="337">
        <f t="shared" si="9"/>
        <v>0</v>
      </c>
      <c r="G25" s="338" t="s">
        <v>44</v>
      </c>
      <c r="H25" s="339" t="s">
        <v>44</v>
      </c>
      <c r="I25" s="340" t="s">
        <v>44</v>
      </c>
      <c r="J25" s="338" t="s">
        <v>44</v>
      </c>
      <c r="K25" s="339" t="s">
        <v>44</v>
      </c>
      <c r="L25" s="340" t="s">
        <v>44</v>
      </c>
      <c r="M25" s="338" t="s">
        <v>44</v>
      </c>
      <c r="N25" s="339" t="s">
        <v>44</v>
      </c>
      <c r="O25" s="340" t="s">
        <v>44</v>
      </c>
      <c r="P25" s="341"/>
    </row>
    <row r="26" spans="1:16" s="292" customFormat="1" ht="36" hidden="1" customHeight="1" x14ac:dyDescent="0.25">
      <c r="A26" s="333">
        <v>21300</v>
      </c>
      <c r="B26" s="333" t="s">
        <v>46</v>
      </c>
      <c r="C26" s="334">
        <f>L26</f>
        <v>0</v>
      </c>
      <c r="D26" s="338" t="s">
        <v>44</v>
      </c>
      <c r="E26" s="339" t="s">
        <v>44</v>
      </c>
      <c r="F26" s="340" t="s">
        <v>44</v>
      </c>
      <c r="G26" s="338" t="s">
        <v>44</v>
      </c>
      <c r="H26" s="339" t="s">
        <v>44</v>
      </c>
      <c r="I26" s="340" t="s">
        <v>44</v>
      </c>
      <c r="J26" s="342">
        <f>SUM(J27,J31,J33,J36)</f>
        <v>0</v>
      </c>
      <c r="K26" s="343">
        <f t="shared" ref="K26:L26" si="11">SUM(K27,K31,K33,K36)</f>
        <v>0</v>
      </c>
      <c r="L26" s="344">
        <f t="shared" si="11"/>
        <v>0</v>
      </c>
      <c r="M26" s="342" t="s">
        <v>44</v>
      </c>
      <c r="N26" s="343" t="s">
        <v>44</v>
      </c>
      <c r="O26" s="344" t="s">
        <v>44</v>
      </c>
      <c r="P26" s="341"/>
    </row>
    <row r="27" spans="1:16" s="292" customFormat="1" ht="24" hidden="1" customHeight="1" x14ac:dyDescent="0.25">
      <c r="A27" s="345">
        <v>21350</v>
      </c>
      <c r="B27" s="333" t="s">
        <v>47</v>
      </c>
      <c r="C27" s="334">
        <f t="shared" ref="C27:C30" si="12">L27</f>
        <v>0</v>
      </c>
      <c r="D27" s="338" t="s">
        <v>44</v>
      </c>
      <c r="E27" s="339" t="s">
        <v>44</v>
      </c>
      <c r="F27" s="340" t="s">
        <v>44</v>
      </c>
      <c r="G27" s="338" t="s">
        <v>44</v>
      </c>
      <c r="H27" s="339" t="s">
        <v>44</v>
      </c>
      <c r="I27" s="340" t="s">
        <v>44</v>
      </c>
      <c r="J27" s="342">
        <f>SUM(J28:J30)</f>
        <v>0</v>
      </c>
      <c r="K27" s="343">
        <f t="shared" ref="K27:L27" si="13">SUM(K28:K30)</f>
        <v>0</v>
      </c>
      <c r="L27" s="344">
        <f t="shared" si="13"/>
        <v>0</v>
      </c>
      <c r="M27" s="342" t="s">
        <v>44</v>
      </c>
      <c r="N27" s="343" t="s">
        <v>44</v>
      </c>
      <c r="O27" s="344" t="s">
        <v>44</v>
      </c>
      <c r="P27" s="341"/>
    </row>
    <row r="28" spans="1:16" ht="12" hidden="1" customHeight="1" x14ac:dyDescent="0.25">
      <c r="A28" s="307">
        <v>21351</v>
      </c>
      <c r="B28" s="346" t="s">
        <v>48</v>
      </c>
      <c r="C28" s="347">
        <f t="shared" si="12"/>
        <v>0</v>
      </c>
      <c r="D28" s="348" t="s">
        <v>44</v>
      </c>
      <c r="E28" s="349" t="s">
        <v>44</v>
      </c>
      <c r="F28" s="350" t="s">
        <v>44</v>
      </c>
      <c r="G28" s="348" t="s">
        <v>44</v>
      </c>
      <c r="H28" s="349" t="s">
        <v>44</v>
      </c>
      <c r="I28" s="350" t="s">
        <v>44</v>
      </c>
      <c r="J28" s="310"/>
      <c r="K28" s="311"/>
      <c r="L28" s="312">
        <f t="shared" ref="L28:L30" si="14">K28+J28</f>
        <v>0</v>
      </c>
      <c r="M28" s="351" t="s">
        <v>44</v>
      </c>
      <c r="N28" s="352" t="s">
        <v>44</v>
      </c>
      <c r="O28" s="312" t="s">
        <v>44</v>
      </c>
      <c r="P28" s="313"/>
    </row>
    <row r="29" spans="1:16" ht="12" hidden="1" customHeight="1" x14ac:dyDescent="0.25">
      <c r="A29" s="314">
        <v>21352</v>
      </c>
      <c r="B29" s="353" t="s">
        <v>49</v>
      </c>
      <c r="C29" s="354">
        <f t="shared" si="12"/>
        <v>0</v>
      </c>
      <c r="D29" s="355" t="s">
        <v>44</v>
      </c>
      <c r="E29" s="356" t="s">
        <v>44</v>
      </c>
      <c r="F29" s="357" t="s">
        <v>44</v>
      </c>
      <c r="G29" s="355" t="s">
        <v>44</v>
      </c>
      <c r="H29" s="356" t="s">
        <v>44</v>
      </c>
      <c r="I29" s="357" t="s">
        <v>44</v>
      </c>
      <c r="J29" s="317"/>
      <c r="K29" s="320"/>
      <c r="L29" s="321">
        <f t="shared" si="14"/>
        <v>0</v>
      </c>
      <c r="M29" s="358" t="s">
        <v>44</v>
      </c>
      <c r="N29" s="359" t="s">
        <v>44</v>
      </c>
      <c r="O29" s="321" t="s">
        <v>44</v>
      </c>
      <c r="P29" s="322"/>
    </row>
    <row r="30" spans="1:16" ht="24" hidden="1" customHeight="1" x14ac:dyDescent="0.25">
      <c r="A30" s="314">
        <v>21359</v>
      </c>
      <c r="B30" s="353" t="s">
        <v>50</v>
      </c>
      <c r="C30" s="354">
        <f t="shared" si="12"/>
        <v>0</v>
      </c>
      <c r="D30" s="355" t="s">
        <v>44</v>
      </c>
      <c r="E30" s="356" t="s">
        <v>44</v>
      </c>
      <c r="F30" s="357" t="s">
        <v>44</v>
      </c>
      <c r="G30" s="355" t="s">
        <v>44</v>
      </c>
      <c r="H30" s="356" t="s">
        <v>44</v>
      </c>
      <c r="I30" s="357" t="s">
        <v>44</v>
      </c>
      <c r="J30" s="317"/>
      <c r="K30" s="320"/>
      <c r="L30" s="321">
        <f t="shared" si="14"/>
        <v>0</v>
      </c>
      <c r="M30" s="358" t="s">
        <v>44</v>
      </c>
      <c r="N30" s="359" t="s">
        <v>44</v>
      </c>
      <c r="O30" s="321" t="s">
        <v>44</v>
      </c>
      <c r="P30" s="322"/>
    </row>
    <row r="31" spans="1:16" s="292" customFormat="1" ht="36" hidden="1" customHeight="1" x14ac:dyDescent="0.25">
      <c r="A31" s="345">
        <v>21370</v>
      </c>
      <c r="B31" s="333" t="s">
        <v>51</v>
      </c>
      <c r="C31" s="334">
        <f>L31</f>
        <v>0</v>
      </c>
      <c r="D31" s="338" t="s">
        <v>44</v>
      </c>
      <c r="E31" s="339" t="s">
        <v>44</v>
      </c>
      <c r="F31" s="340" t="s">
        <v>44</v>
      </c>
      <c r="G31" s="338" t="s">
        <v>44</v>
      </c>
      <c r="H31" s="339" t="s">
        <v>44</v>
      </c>
      <c r="I31" s="340" t="s">
        <v>44</v>
      </c>
      <c r="J31" s="342">
        <f>SUM(J32)</f>
        <v>0</v>
      </c>
      <c r="K31" s="343">
        <f t="shared" ref="K31:L31" si="15">SUM(K32)</f>
        <v>0</v>
      </c>
      <c r="L31" s="344">
        <f t="shared" si="15"/>
        <v>0</v>
      </c>
      <c r="M31" s="342" t="s">
        <v>44</v>
      </c>
      <c r="N31" s="343" t="s">
        <v>44</v>
      </c>
      <c r="O31" s="344" t="s">
        <v>44</v>
      </c>
      <c r="P31" s="341"/>
    </row>
    <row r="32" spans="1:16" ht="36" hidden="1" customHeight="1" x14ac:dyDescent="0.25">
      <c r="A32" s="360">
        <v>21379</v>
      </c>
      <c r="B32" s="361" t="s">
        <v>52</v>
      </c>
      <c r="C32" s="362">
        <f t="shared" ref="C32:C40" si="16">L32</f>
        <v>0</v>
      </c>
      <c r="D32" s="363" t="s">
        <v>44</v>
      </c>
      <c r="E32" s="364" t="s">
        <v>44</v>
      </c>
      <c r="F32" s="365" t="s">
        <v>44</v>
      </c>
      <c r="G32" s="363" t="s">
        <v>44</v>
      </c>
      <c r="H32" s="364" t="s">
        <v>44</v>
      </c>
      <c r="I32" s="365" t="s">
        <v>44</v>
      </c>
      <c r="J32" s="366"/>
      <c r="K32" s="367"/>
      <c r="L32" s="368">
        <f>K32+J32</f>
        <v>0</v>
      </c>
      <c r="M32" s="369" t="s">
        <v>44</v>
      </c>
      <c r="N32" s="370" t="s">
        <v>44</v>
      </c>
      <c r="O32" s="368" t="s">
        <v>44</v>
      </c>
      <c r="P32" s="371"/>
    </row>
    <row r="33" spans="1:16" s="292" customFormat="1" ht="12" hidden="1" customHeight="1" x14ac:dyDescent="0.25">
      <c r="A33" s="345">
        <v>21380</v>
      </c>
      <c r="B33" s="333" t="s">
        <v>53</v>
      </c>
      <c r="C33" s="334">
        <f t="shared" si="16"/>
        <v>0</v>
      </c>
      <c r="D33" s="338" t="s">
        <v>44</v>
      </c>
      <c r="E33" s="339" t="s">
        <v>44</v>
      </c>
      <c r="F33" s="340" t="s">
        <v>44</v>
      </c>
      <c r="G33" s="338" t="s">
        <v>44</v>
      </c>
      <c r="H33" s="339" t="s">
        <v>44</v>
      </c>
      <c r="I33" s="340" t="s">
        <v>44</v>
      </c>
      <c r="J33" s="342">
        <f>SUM(J34:J35)</f>
        <v>0</v>
      </c>
      <c r="K33" s="343">
        <f t="shared" ref="K33:L33" si="17">SUM(K34:K35)</f>
        <v>0</v>
      </c>
      <c r="L33" s="344">
        <f t="shared" si="17"/>
        <v>0</v>
      </c>
      <c r="M33" s="342" t="s">
        <v>44</v>
      </c>
      <c r="N33" s="343" t="s">
        <v>44</v>
      </c>
      <c r="O33" s="344" t="s">
        <v>44</v>
      </c>
      <c r="P33" s="341"/>
    </row>
    <row r="34" spans="1:16" ht="12" hidden="1" customHeight="1" x14ac:dyDescent="0.25">
      <c r="A34" s="308">
        <v>21381</v>
      </c>
      <c r="B34" s="346" t="s">
        <v>54</v>
      </c>
      <c r="C34" s="347">
        <f t="shared" si="16"/>
        <v>0</v>
      </c>
      <c r="D34" s="348" t="s">
        <v>44</v>
      </c>
      <c r="E34" s="349" t="s">
        <v>44</v>
      </c>
      <c r="F34" s="350" t="s">
        <v>44</v>
      </c>
      <c r="G34" s="348" t="s">
        <v>44</v>
      </c>
      <c r="H34" s="349" t="s">
        <v>44</v>
      </c>
      <c r="I34" s="350" t="s">
        <v>44</v>
      </c>
      <c r="J34" s="310"/>
      <c r="K34" s="311"/>
      <c r="L34" s="312">
        <f t="shared" ref="L34:L35" si="18">K34+J34</f>
        <v>0</v>
      </c>
      <c r="M34" s="351" t="s">
        <v>44</v>
      </c>
      <c r="N34" s="352" t="s">
        <v>44</v>
      </c>
      <c r="O34" s="312" t="s">
        <v>44</v>
      </c>
      <c r="P34" s="313"/>
    </row>
    <row r="35" spans="1:16" ht="24" hidden="1" customHeight="1" x14ac:dyDescent="0.25">
      <c r="A35" s="315">
        <v>21383</v>
      </c>
      <c r="B35" s="353" t="s">
        <v>55</v>
      </c>
      <c r="C35" s="354">
        <f t="shared" si="16"/>
        <v>0</v>
      </c>
      <c r="D35" s="355" t="s">
        <v>44</v>
      </c>
      <c r="E35" s="356" t="s">
        <v>44</v>
      </c>
      <c r="F35" s="357" t="s">
        <v>44</v>
      </c>
      <c r="G35" s="355" t="s">
        <v>44</v>
      </c>
      <c r="H35" s="356" t="s">
        <v>44</v>
      </c>
      <c r="I35" s="357" t="s">
        <v>44</v>
      </c>
      <c r="J35" s="317"/>
      <c r="K35" s="320"/>
      <c r="L35" s="321">
        <f t="shared" si="18"/>
        <v>0</v>
      </c>
      <c r="M35" s="358" t="s">
        <v>44</v>
      </c>
      <c r="N35" s="359" t="s">
        <v>44</v>
      </c>
      <c r="O35" s="321" t="s">
        <v>44</v>
      </c>
      <c r="P35" s="322"/>
    </row>
    <row r="36" spans="1:16" s="292" customFormat="1" ht="25.5" hidden="1" customHeight="1" x14ac:dyDescent="0.25">
      <c r="A36" s="345">
        <v>21390</v>
      </c>
      <c r="B36" s="333" t="s">
        <v>56</v>
      </c>
      <c r="C36" s="334">
        <f t="shared" si="16"/>
        <v>0</v>
      </c>
      <c r="D36" s="338" t="s">
        <v>44</v>
      </c>
      <c r="E36" s="339" t="s">
        <v>44</v>
      </c>
      <c r="F36" s="340" t="s">
        <v>44</v>
      </c>
      <c r="G36" s="338" t="s">
        <v>44</v>
      </c>
      <c r="H36" s="339" t="s">
        <v>44</v>
      </c>
      <c r="I36" s="340" t="s">
        <v>44</v>
      </c>
      <c r="J36" s="342">
        <f>SUM(J37:J40)</f>
        <v>0</v>
      </c>
      <c r="K36" s="343">
        <f t="shared" ref="K36:L36" si="19">SUM(K37:K40)</f>
        <v>0</v>
      </c>
      <c r="L36" s="344">
        <f t="shared" si="19"/>
        <v>0</v>
      </c>
      <c r="M36" s="342" t="s">
        <v>44</v>
      </c>
      <c r="N36" s="343" t="s">
        <v>44</v>
      </c>
      <c r="O36" s="344" t="s">
        <v>44</v>
      </c>
      <c r="P36" s="341"/>
    </row>
    <row r="37" spans="1:16" ht="24" hidden="1" customHeight="1" x14ac:dyDescent="0.25">
      <c r="A37" s="308">
        <v>21391</v>
      </c>
      <c r="B37" s="346" t="s">
        <v>57</v>
      </c>
      <c r="C37" s="347">
        <f t="shared" si="16"/>
        <v>0</v>
      </c>
      <c r="D37" s="348" t="s">
        <v>44</v>
      </c>
      <c r="E37" s="349" t="s">
        <v>44</v>
      </c>
      <c r="F37" s="350" t="s">
        <v>44</v>
      </c>
      <c r="G37" s="348" t="s">
        <v>44</v>
      </c>
      <c r="H37" s="349" t="s">
        <v>44</v>
      </c>
      <c r="I37" s="350" t="s">
        <v>44</v>
      </c>
      <c r="J37" s="310"/>
      <c r="K37" s="311"/>
      <c r="L37" s="312">
        <f t="shared" ref="L37:L40" si="20">K37+J37</f>
        <v>0</v>
      </c>
      <c r="M37" s="351" t="s">
        <v>44</v>
      </c>
      <c r="N37" s="352" t="s">
        <v>44</v>
      </c>
      <c r="O37" s="312" t="s">
        <v>44</v>
      </c>
      <c r="P37" s="313"/>
    </row>
    <row r="38" spans="1:16" ht="12" hidden="1" customHeight="1" x14ac:dyDescent="0.25">
      <c r="A38" s="315">
        <v>21393</v>
      </c>
      <c r="B38" s="353" t="s">
        <v>58</v>
      </c>
      <c r="C38" s="354">
        <f t="shared" si="16"/>
        <v>0</v>
      </c>
      <c r="D38" s="355" t="s">
        <v>44</v>
      </c>
      <c r="E38" s="356" t="s">
        <v>44</v>
      </c>
      <c r="F38" s="357" t="s">
        <v>44</v>
      </c>
      <c r="G38" s="355" t="s">
        <v>44</v>
      </c>
      <c r="H38" s="356" t="s">
        <v>44</v>
      </c>
      <c r="I38" s="357" t="s">
        <v>44</v>
      </c>
      <c r="J38" s="317"/>
      <c r="K38" s="320"/>
      <c r="L38" s="321">
        <f t="shared" si="20"/>
        <v>0</v>
      </c>
      <c r="M38" s="358" t="s">
        <v>44</v>
      </c>
      <c r="N38" s="359" t="s">
        <v>44</v>
      </c>
      <c r="O38" s="321" t="s">
        <v>44</v>
      </c>
      <c r="P38" s="322"/>
    </row>
    <row r="39" spans="1:16" ht="12" hidden="1" customHeight="1" x14ac:dyDescent="0.25">
      <c r="A39" s="315">
        <v>21395</v>
      </c>
      <c r="B39" s="353" t="s">
        <v>59</v>
      </c>
      <c r="C39" s="354">
        <f t="shared" si="16"/>
        <v>0</v>
      </c>
      <c r="D39" s="355" t="s">
        <v>44</v>
      </c>
      <c r="E39" s="356" t="s">
        <v>44</v>
      </c>
      <c r="F39" s="357" t="s">
        <v>44</v>
      </c>
      <c r="G39" s="355" t="s">
        <v>44</v>
      </c>
      <c r="H39" s="356" t="s">
        <v>44</v>
      </c>
      <c r="I39" s="357" t="s">
        <v>44</v>
      </c>
      <c r="J39" s="317"/>
      <c r="K39" s="320"/>
      <c r="L39" s="321">
        <f t="shared" si="20"/>
        <v>0</v>
      </c>
      <c r="M39" s="358" t="s">
        <v>44</v>
      </c>
      <c r="N39" s="359" t="s">
        <v>44</v>
      </c>
      <c r="O39" s="321" t="s">
        <v>44</v>
      </c>
      <c r="P39" s="322"/>
    </row>
    <row r="40" spans="1:16" ht="24" hidden="1" customHeight="1" x14ac:dyDescent="0.25">
      <c r="A40" s="372">
        <v>21399</v>
      </c>
      <c r="B40" s="373" t="s">
        <v>60</v>
      </c>
      <c r="C40" s="374">
        <f t="shared" si="16"/>
        <v>0</v>
      </c>
      <c r="D40" s="375" t="s">
        <v>44</v>
      </c>
      <c r="E40" s="376" t="s">
        <v>44</v>
      </c>
      <c r="F40" s="377" t="s">
        <v>44</v>
      </c>
      <c r="G40" s="375" t="s">
        <v>44</v>
      </c>
      <c r="H40" s="376" t="s">
        <v>44</v>
      </c>
      <c r="I40" s="377" t="s">
        <v>44</v>
      </c>
      <c r="J40" s="378"/>
      <c r="K40" s="379"/>
      <c r="L40" s="380">
        <f t="shared" si="20"/>
        <v>0</v>
      </c>
      <c r="M40" s="381" t="s">
        <v>44</v>
      </c>
      <c r="N40" s="382" t="s">
        <v>44</v>
      </c>
      <c r="O40" s="380" t="s">
        <v>44</v>
      </c>
      <c r="P40" s="383"/>
    </row>
    <row r="41" spans="1:16" s="292" customFormat="1" ht="26.25" hidden="1" customHeight="1" x14ac:dyDescent="0.25">
      <c r="A41" s="384">
        <v>21420</v>
      </c>
      <c r="B41" s="385" t="s">
        <v>61</v>
      </c>
      <c r="C41" s="386">
        <f>F41</f>
        <v>0</v>
      </c>
      <c r="D41" s="387">
        <f>SUM(D42)</f>
        <v>0</v>
      </c>
      <c r="E41" s="388">
        <f t="shared" ref="E41:F41" si="21">SUM(E42)</f>
        <v>0</v>
      </c>
      <c r="F41" s="389">
        <f t="shared" si="21"/>
        <v>0</v>
      </c>
      <c r="G41" s="390" t="s">
        <v>44</v>
      </c>
      <c r="H41" s="391" t="s">
        <v>44</v>
      </c>
      <c r="I41" s="392" t="s">
        <v>44</v>
      </c>
      <c r="J41" s="390" t="s">
        <v>44</v>
      </c>
      <c r="K41" s="391" t="s">
        <v>44</v>
      </c>
      <c r="L41" s="392" t="s">
        <v>44</v>
      </c>
      <c r="M41" s="390" t="s">
        <v>44</v>
      </c>
      <c r="N41" s="391" t="s">
        <v>44</v>
      </c>
      <c r="O41" s="392" t="s">
        <v>44</v>
      </c>
      <c r="P41" s="393"/>
    </row>
    <row r="42" spans="1:16" s="292" customFormat="1" ht="26.25" hidden="1" customHeight="1" x14ac:dyDescent="0.25">
      <c r="A42" s="372">
        <v>21429</v>
      </c>
      <c r="B42" s="373" t="s">
        <v>62</v>
      </c>
      <c r="C42" s="394">
        <f>F42</f>
        <v>0</v>
      </c>
      <c r="D42" s="378"/>
      <c r="E42" s="379"/>
      <c r="F42" s="395">
        <f>D42+E42</f>
        <v>0</v>
      </c>
      <c r="G42" s="375" t="s">
        <v>44</v>
      </c>
      <c r="H42" s="376" t="s">
        <v>44</v>
      </c>
      <c r="I42" s="377" t="s">
        <v>44</v>
      </c>
      <c r="J42" s="375" t="s">
        <v>44</v>
      </c>
      <c r="K42" s="376" t="s">
        <v>44</v>
      </c>
      <c r="L42" s="377" t="s">
        <v>44</v>
      </c>
      <c r="M42" s="375" t="s">
        <v>44</v>
      </c>
      <c r="N42" s="376" t="s">
        <v>44</v>
      </c>
      <c r="O42" s="377" t="s">
        <v>44</v>
      </c>
      <c r="P42" s="383"/>
    </row>
    <row r="43" spans="1:16" s="292" customFormat="1" ht="24.75" hidden="1" thickTop="1" x14ac:dyDescent="0.25">
      <c r="A43" s="345">
        <v>21490</v>
      </c>
      <c r="B43" s="333" t="s">
        <v>63</v>
      </c>
      <c r="C43" s="396">
        <f>F43+I43+L43</f>
        <v>0</v>
      </c>
      <c r="D43" s="342">
        <f>D44</f>
        <v>0</v>
      </c>
      <c r="E43" s="343">
        <f t="shared" ref="E43:L43" si="22">E44</f>
        <v>0</v>
      </c>
      <c r="F43" s="344">
        <f t="shared" si="22"/>
        <v>0</v>
      </c>
      <c r="G43" s="342">
        <f t="shared" si="22"/>
        <v>0</v>
      </c>
      <c r="H43" s="343">
        <f t="shared" si="22"/>
        <v>0</v>
      </c>
      <c r="I43" s="344">
        <f t="shared" si="22"/>
        <v>0</v>
      </c>
      <c r="J43" s="342">
        <f t="shared" si="22"/>
        <v>0</v>
      </c>
      <c r="K43" s="343">
        <f t="shared" si="22"/>
        <v>0</v>
      </c>
      <c r="L43" s="344">
        <f t="shared" si="22"/>
        <v>0</v>
      </c>
      <c r="M43" s="342" t="s">
        <v>44</v>
      </c>
      <c r="N43" s="343" t="s">
        <v>44</v>
      </c>
      <c r="O43" s="344" t="s">
        <v>44</v>
      </c>
      <c r="P43" s="341"/>
    </row>
    <row r="44" spans="1:16" s="292" customFormat="1" ht="24" hidden="1" customHeight="1" x14ac:dyDescent="0.25">
      <c r="A44" s="315">
        <v>21499</v>
      </c>
      <c r="B44" s="353" t="s">
        <v>64</v>
      </c>
      <c r="C44" s="397">
        <f>F44+I44+L44</f>
        <v>0</v>
      </c>
      <c r="D44" s="310"/>
      <c r="E44" s="311"/>
      <c r="F44" s="398">
        <f>D44+E44</f>
        <v>0</v>
      </c>
      <c r="G44" s="310"/>
      <c r="H44" s="311"/>
      <c r="I44" s="398">
        <f>G44+H44</f>
        <v>0</v>
      </c>
      <c r="J44" s="310"/>
      <c r="K44" s="311"/>
      <c r="L44" s="312">
        <f>K44+J44</f>
        <v>0</v>
      </c>
      <c r="M44" s="351" t="s">
        <v>44</v>
      </c>
      <c r="N44" s="352" t="s">
        <v>44</v>
      </c>
      <c r="O44" s="312" t="s">
        <v>44</v>
      </c>
      <c r="P44" s="313"/>
    </row>
    <row r="45" spans="1:16" ht="12.75" hidden="1" customHeight="1" x14ac:dyDescent="0.25">
      <c r="A45" s="399">
        <v>23000</v>
      </c>
      <c r="B45" s="400" t="s">
        <v>65</v>
      </c>
      <c r="C45" s="396">
        <f>O45</f>
        <v>0</v>
      </c>
      <c r="D45" s="375" t="s">
        <v>44</v>
      </c>
      <c r="E45" s="376" t="s">
        <v>44</v>
      </c>
      <c r="F45" s="377" t="s">
        <v>44</v>
      </c>
      <c r="G45" s="375" t="s">
        <v>44</v>
      </c>
      <c r="H45" s="376" t="s">
        <v>44</v>
      </c>
      <c r="I45" s="377" t="s">
        <v>44</v>
      </c>
      <c r="J45" s="381" t="s">
        <v>44</v>
      </c>
      <c r="K45" s="382" t="s">
        <v>44</v>
      </c>
      <c r="L45" s="380" t="s">
        <v>44</v>
      </c>
      <c r="M45" s="381">
        <f>SUM(M46:M47)</f>
        <v>0</v>
      </c>
      <c r="N45" s="382">
        <f t="shared" ref="N45:O45" si="23">SUM(N46:N47)</f>
        <v>0</v>
      </c>
      <c r="O45" s="380">
        <f t="shared" si="23"/>
        <v>0</v>
      </c>
      <c r="P45" s="383"/>
    </row>
    <row r="46" spans="1:16" ht="24" hidden="1" customHeight="1" x14ac:dyDescent="0.25">
      <c r="A46" s="401">
        <v>23410</v>
      </c>
      <c r="B46" s="402" t="s">
        <v>66</v>
      </c>
      <c r="C46" s="386">
        <f t="shared" ref="C46:C47" si="24">O46</f>
        <v>0</v>
      </c>
      <c r="D46" s="390" t="s">
        <v>44</v>
      </c>
      <c r="E46" s="391" t="s">
        <v>44</v>
      </c>
      <c r="F46" s="392" t="s">
        <v>44</v>
      </c>
      <c r="G46" s="390" t="s">
        <v>44</v>
      </c>
      <c r="H46" s="391" t="s">
        <v>44</v>
      </c>
      <c r="I46" s="392" t="s">
        <v>44</v>
      </c>
      <c r="J46" s="390" t="s">
        <v>44</v>
      </c>
      <c r="K46" s="391" t="s">
        <v>44</v>
      </c>
      <c r="L46" s="392" t="s">
        <v>44</v>
      </c>
      <c r="M46" s="403"/>
      <c r="N46" s="404"/>
      <c r="O46" s="405">
        <f t="shared" ref="O46:O47" si="25">N46+M46</f>
        <v>0</v>
      </c>
      <c r="P46" s="393"/>
    </row>
    <row r="47" spans="1:16" ht="24" hidden="1" customHeight="1" x14ac:dyDescent="0.25">
      <c r="A47" s="401">
        <v>23510</v>
      </c>
      <c r="B47" s="402" t="s">
        <v>67</v>
      </c>
      <c r="C47" s="386">
        <f t="shared" si="24"/>
        <v>0</v>
      </c>
      <c r="D47" s="390" t="s">
        <v>44</v>
      </c>
      <c r="E47" s="391" t="s">
        <v>44</v>
      </c>
      <c r="F47" s="392" t="s">
        <v>44</v>
      </c>
      <c r="G47" s="390" t="s">
        <v>44</v>
      </c>
      <c r="H47" s="391" t="s">
        <v>44</v>
      </c>
      <c r="I47" s="392" t="s">
        <v>44</v>
      </c>
      <c r="J47" s="390" t="s">
        <v>44</v>
      </c>
      <c r="K47" s="391" t="s">
        <v>44</v>
      </c>
      <c r="L47" s="392" t="s">
        <v>44</v>
      </c>
      <c r="M47" s="403"/>
      <c r="N47" s="404"/>
      <c r="O47" s="405">
        <f t="shared" si="25"/>
        <v>0</v>
      </c>
      <c r="P47" s="393"/>
    </row>
    <row r="48" spans="1:16" ht="12" hidden="1" customHeight="1" x14ac:dyDescent="0.25">
      <c r="A48" s="406"/>
      <c r="B48" s="402"/>
      <c r="C48" s="407"/>
      <c r="D48" s="408"/>
      <c r="E48" s="409"/>
      <c r="F48" s="405"/>
      <c r="G48" s="408"/>
      <c r="H48" s="409"/>
      <c r="I48" s="405"/>
      <c r="J48" s="408"/>
      <c r="K48" s="409"/>
      <c r="L48" s="389"/>
      <c r="M48" s="408"/>
      <c r="N48" s="409"/>
      <c r="O48" s="405"/>
      <c r="P48" s="393"/>
    </row>
    <row r="49" spans="1:16" s="292" customFormat="1" ht="12" hidden="1" customHeight="1" x14ac:dyDescent="0.25">
      <c r="A49" s="410"/>
      <c r="B49" s="411" t="s">
        <v>68</v>
      </c>
      <c r="C49" s="412"/>
      <c r="D49" s="137"/>
      <c r="E49" s="138"/>
      <c r="F49" s="413"/>
      <c r="G49" s="46"/>
      <c r="H49" s="47"/>
      <c r="I49" s="414"/>
      <c r="J49" s="46"/>
      <c r="K49" s="47"/>
      <c r="L49" s="415"/>
      <c r="M49" s="46"/>
      <c r="N49" s="47"/>
      <c r="O49" s="414"/>
      <c r="P49" s="49"/>
    </row>
    <row r="50" spans="1:16" s="292" customFormat="1" ht="13.5" thickTop="1" thickBot="1" x14ac:dyDescent="0.3">
      <c r="A50" s="416"/>
      <c r="B50" s="293" t="s">
        <v>69</v>
      </c>
      <c r="C50" s="417">
        <f t="shared" si="0"/>
        <v>639721</v>
      </c>
      <c r="D50" s="418">
        <f>SUM(D51,D286)</f>
        <v>637050</v>
      </c>
      <c r="E50" s="419">
        <f t="shared" ref="E50:F50" si="26">SUM(E51,E286)</f>
        <v>2671</v>
      </c>
      <c r="F50" s="420">
        <f t="shared" si="26"/>
        <v>639721</v>
      </c>
      <c r="G50" s="418">
        <f>SUM(G51,G286)</f>
        <v>0</v>
      </c>
      <c r="H50" s="419">
        <f>SUM(H51,H286)</f>
        <v>0</v>
      </c>
      <c r="I50" s="420">
        <f t="shared" ref="I50" si="27">SUM(I51,I286)</f>
        <v>0</v>
      </c>
      <c r="J50" s="296">
        <f>SUM(J51,J286)</f>
        <v>0</v>
      </c>
      <c r="K50" s="297">
        <f t="shared" ref="K50:L50" si="28">SUM(K51,K286)</f>
        <v>0</v>
      </c>
      <c r="L50" s="298">
        <f t="shared" si="28"/>
        <v>0</v>
      </c>
      <c r="M50" s="296">
        <f>SUM(M51,M286)</f>
        <v>0</v>
      </c>
      <c r="N50" s="297">
        <f t="shared" ref="N50:O50" si="29">SUM(N51,N286)</f>
        <v>0</v>
      </c>
      <c r="O50" s="298">
        <f t="shared" si="29"/>
        <v>0</v>
      </c>
      <c r="P50" s="299"/>
    </row>
    <row r="51" spans="1:16" s="292" customFormat="1" ht="36.75" thickTop="1" x14ac:dyDescent="0.25">
      <c r="A51" s="421"/>
      <c r="B51" s="422" t="s">
        <v>70</v>
      </c>
      <c r="C51" s="423">
        <f t="shared" si="0"/>
        <v>639721</v>
      </c>
      <c r="D51" s="424">
        <f>SUM(D52,D194)</f>
        <v>637050</v>
      </c>
      <c r="E51" s="425">
        <f t="shared" ref="E51:F51" si="30">SUM(E52,E194)</f>
        <v>2671</v>
      </c>
      <c r="F51" s="426">
        <f t="shared" si="30"/>
        <v>639721</v>
      </c>
      <c r="G51" s="424">
        <f>SUM(G52,G194)</f>
        <v>0</v>
      </c>
      <c r="H51" s="425">
        <f t="shared" ref="H51:I51" si="31">SUM(H52,H194)</f>
        <v>0</v>
      </c>
      <c r="I51" s="426">
        <f t="shared" si="31"/>
        <v>0</v>
      </c>
      <c r="J51" s="427">
        <f>SUM(J52,J194)</f>
        <v>0</v>
      </c>
      <c r="K51" s="428">
        <f t="shared" ref="K51:L51" si="32">SUM(K52,K194)</f>
        <v>0</v>
      </c>
      <c r="L51" s="429">
        <f t="shared" si="32"/>
        <v>0</v>
      </c>
      <c r="M51" s="427">
        <f>SUM(M52,M194)</f>
        <v>0</v>
      </c>
      <c r="N51" s="428">
        <f t="shared" ref="N51:O51" si="33">SUM(N52,N194)</f>
        <v>0</v>
      </c>
      <c r="O51" s="429">
        <f t="shared" si="33"/>
        <v>0</v>
      </c>
      <c r="P51" s="430"/>
    </row>
    <row r="52" spans="1:16" s="292" customFormat="1" ht="24" x14ac:dyDescent="0.25">
      <c r="A52" s="288"/>
      <c r="B52" s="286" t="s">
        <v>71</v>
      </c>
      <c r="C52" s="431">
        <f t="shared" si="0"/>
        <v>100122</v>
      </c>
      <c r="D52" s="432">
        <f>SUM(D53,D75,D173,D187)</f>
        <v>100122</v>
      </c>
      <c r="E52" s="433">
        <f t="shared" ref="E52:F52" si="34">SUM(E53,E75,E173,E187)</f>
        <v>0</v>
      </c>
      <c r="F52" s="434">
        <f t="shared" si="34"/>
        <v>100122</v>
      </c>
      <c r="G52" s="432">
        <f>SUM(G53,G75,G173,G187)</f>
        <v>0</v>
      </c>
      <c r="H52" s="433">
        <f t="shared" ref="H52:I52" si="35">SUM(H53,H75,H173,H187)</f>
        <v>0</v>
      </c>
      <c r="I52" s="434">
        <f t="shared" si="35"/>
        <v>0</v>
      </c>
      <c r="J52" s="432">
        <f>SUM(J53,J75,J173,J187)</f>
        <v>0</v>
      </c>
      <c r="K52" s="433">
        <f t="shared" ref="K52:L52" si="36">SUM(K53,K75,K173,K187)</f>
        <v>0</v>
      </c>
      <c r="L52" s="434">
        <f t="shared" si="36"/>
        <v>0</v>
      </c>
      <c r="M52" s="432">
        <f>SUM(M53,M75,M173,M187)</f>
        <v>0</v>
      </c>
      <c r="N52" s="433">
        <f t="shared" ref="N52:O52" si="37">SUM(N53,N75,N173,N187)</f>
        <v>0</v>
      </c>
      <c r="O52" s="434">
        <f t="shared" si="37"/>
        <v>0</v>
      </c>
      <c r="P52" s="435"/>
    </row>
    <row r="53" spans="1:16" s="292" customFormat="1" hidden="1" x14ac:dyDescent="0.25">
      <c r="A53" s="436">
        <v>1000</v>
      </c>
      <c r="B53" s="436" t="s">
        <v>72</v>
      </c>
      <c r="C53" s="437">
        <f t="shared" si="0"/>
        <v>0</v>
      </c>
      <c r="D53" s="438">
        <f>SUM(D54,D67)</f>
        <v>0</v>
      </c>
      <c r="E53" s="439">
        <f t="shared" ref="E53:F53" si="38">SUM(E54,E67)</f>
        <v>0</v>
      </c>
      <c r="F53" s="440">
        <f t="shared" si="38"/>
        <v>0</v>
      </c>
      <c r="G53" s="438">
        <f>SUM(G54,G67)</f>
        <v>0</v>
      </c>
      <c r="H53" s="439">
        <f t="shared" ref="H53:I53" si="39">SUM(H54,H67)</f>
        <v>0</v>
      </c>
      <c r="I53" s="440">
        <f t="shared" si="39"/>
        <v>0</v>
      </c>
      <c r="J53" s="438">
        <f>SUM(J54,J67)</f>
        <v>0</v>
      </c>
      <c r="K53" s="439">
        <f t="shared" ref="K53:L53" si="40">SUM(K54,K67)</f>
        <v>0</v>
      </c>
      <c r="L53" s="440">
        <f t="shared" si="40"/>
        <v>0</v>
      </c>
      <c r="M53" s="438">
        <f>SUM(M54,M67)</f>
        <v>0</v>
      </c>
      <c r="N53" s="439">
        <f t="shared" ref="N53:O53" si="41">SUM(N54,N67)</f>
        <v>0</v>
      </c>
      <c r="O53" s="440">
        <f t="shared" si="41"/>
        <v>0</v>
      </c>
      <c r="P53" s="163"/>
    </row>
    <row r="54" spans="1:16" hidden="1" x14ac:dyDescent="0.25">
      <c r="A54" s="333">
        <v>1100</v>
      </c>
      <c r="B54" s="441" t="s">
        <v>73</v>
      </c>
      <c r="C54" s="334">
        <f t="shared" si="0"/>
        <v>0</v>
      </c>
      <c r="D54" s="442">
        <f>SUM(D55,D58,D66)</f>
        <v>0</v>
      </c>
      <c r="E54" s="443">
        <f t="shared" ref="E54:F54" si="42">SUM(E55,E58,E66)</f>
        <v>0</v>
      </c>
      <c r="F54" s="337">
        <f t="shared" si="42"/>
        <v>0</v>
      </c>
      <c r="G54" s="442">
        <f>SUM(G55,G58,G66)</f>
        <v>0</v>
      </c>
      <c r="H54" s="443">
        <f t="shared" ref="H54:I54" si="43">SUM(H55,H58,H66)</f>
        <v>0</v>
      </c>
      <c r="I54" s="337">
        <f t="shared" si="43"/>
        <v>0</v>
      </c>
      <c r="J54" s="442">
        <f>SUM(J55,J58,J66)</f>
        <v>0</v>
      </c>
      <c r="K54" s="443">
        <f t="shared" ref="K54:L54" si="44">SUM(K55,K58,K66)</f>
        <v>0</v>
      </c>
      <c r="L54" s="337">
        <f t="shared" si="44"/>
        <v>0</v>
      </c>
      <c r="M54" s="442">
        <f>SUM(M55,M58,M66)</f>
        <v>0</v>
      </c>
      <c r="N54" s="443">
        <f t="shared" ref="N54:O54" si="45">SUM(N55,N58,N66)</f>
        <v>0</v>
      </c>
      <c r="O54" s="337">
        <f t="shared" si="45"/>
        <v>0</v>
      </c>
      <c r="P54" s="341"/>
    </row>
    <row r="55" spans="1:16" hidden="1" x14ac:dyDescent="0.25">
      <c r="A55" s="444">
        <v>1110</v>
      </c>
      <c r="B55" s="402" t="s">
        <v>74</v>
      </c>
      <c r="C55" s="407">
        <f t="shared" si="0"/>
        <v>0</v>
      </c>
      <c r="D55" s="445">
        <f>SUM(D56:D57)</f>
        <v>0</v>
      </c>
      <c r="E55" s="446">
        <f t="shared" ref="E55:F55" si="46">SUM(E56:E57)</f>
        <v>0</v>
      </c>
      <c r="F55" s="405">
        <f t="shared" si="46"/>
        <v>0</v>
      </c>
      <c r="G55" s="445">
        <f>SUM(G56:G57)</f>
        <v>0</v>
      </c>
      <c r="H55" s="446">
        <f t="shared" ref="H55:I55" si="47">SUM(H56:H57)</f>
        <v>0</v>
      </c>
      <c r="I55" s="405">
        <f t="shared" si="47"/>
        <v>0</v>
      </c>
      <c r="J55" s="445">
        <f>SUM(J56:J57)</f>
        <v>0</v>
      </c>
      <c r="K55" s="446">
        <f t="shared" ref="K55:L55" si="48">SUM(K56:K57)</f>
        <v>0</v>
      </c>
      <c r="L55" s="405">
        <f t="shared" si="48"/>
        <v>0</v>
      </c>
      <c r="M55" s="445">
        <f>SUM(M56:M57)</f>
        <v>0</v>
      </c>
      <c r="N55" s="446">
        <f t="shared" ref="N55:O55" si="49">SUM(N56:N57)</f>
        <v>0</v>
      </c>
      <c r="O55" s="405">
        <f t="shared" si="49"/>
        <v>0</v>
      </c>
      <c r="P55" s="393"/>
    </row>
    <row r="56" spans="1:16" ht="12" hidden="1" customHeight="1" x14ac:dyDescent="0.25">
      <c r="A56" s="308">
        <v>1111</v>
      </c>
      <c r="B56" s="346" t="s">
        <v>75</v>
      </c>
      <c r="C56" s="347">
        <f t="shared" si="0"/>
        <v>0</v>
      </c>
      <c r="D56" s="310">
        <v>0</v>
      </c>
      <c r="E56" s="311"/>
      <c r="F56" s="398">
        <f t="shared" ref="F56:F57" si="50">D56+E56</f>
        <v>0</v>
      </c>
      <c r="G56" s="310"/>
      <c r="H56" s="311"/>
      <c r="I56" s="398">
        <f t="shared" ref="I56:I57" si="51">G56+H56</f>
        <v>0</v>
      </c>
      <c r="J56" s="310"/>
      <c r="K56" s="311"/>
      <c r="L56" s="398">
        <f t="shared" ref="L56:L57" si="52">K56+J56</f>
        <v>0</v>
      </c>
      <c r="M56" s="310"/>
      <c r="N56" s="311"/>
      <c r="O56" s="398">
        <f t="shared" ref="O56:O57" si="53">N56+M56</f>
        <v>0</v>
      </c>
      <c r="P56" s="313"/>
    </row>
    <row r="57" spans="1:16" ht="24" hidden="1" customHeight="1" x14ac:dyDescent="0.25">
      <c r="A57" s="315">
        <v>1119</v>
      </c>
      <c r="B57" s="353" t="s">
        <v>76</v>
      </c>
      <c r="C57" s="354">
        <f t="shared" si="0"/>
        <v>0</v>
      </c>
      <c r="D57" s="317">
        <v>0</v>
      </c>
      <c r="E57" s="320"/>
      <c r="F57" s="319">
        <f t="shared" si="50"/>
        <v>0</v>
      </c>
      <c r="G57" s="317"/>
      <c r="H57" s="320"/>
      <c r="I57" s="319">
        <f t="shared" si="51"/>
        <v>0</v>
      </c>
      <c r="J57" s="317"/>
      <c r="K57" s="320"/>
      <c r="L57" s="319">
        <f t="shared" si="52"/>
        <v>0</v>
      </c>
      <c r="M57" s="317"/>
      <c r="N57" s="320"/>
      <c r="O57" s="319">
        <f t="shared" si="53"/>
        <v>0</v>
      </c>
      <c r="P57" s="322"/>
    </row>
    <row r="58" spans="1:16" hidden="1" x14ac:dyDescent="0.25">
      <c r="A58" s="447">
        <v>1140</v>
      </c>
      <c r="B58" s="353" t="s">
        <v>77</v>
      </c>
      <c r="C58" s="354">
        <f t="shared" si="0"/>
        <v>0</v>
      </c>
      <c r="D58" s="448">
        <f>SUM(D59:D65)</f>
        <v>0</v>
      </c>
      <c r="E58" s="449">
        <f>SUM(E59:E65)</f>
        <v>0</v>
      </c>
      <c r="F58" s="319">
        <f t="shared" ref="F58" si="54">SUM(F59:F65)</f>
        <v>0</v>
      </c>
      <c r="G58" s="448">
        <f>SUM(G59:G65)</f>
        <v>0</v>
      </c>
      <c r="H58" s="449">
        <f t="shared" ref="H58:I58" si="55">SUM(H59:H65)</f>
        <v>0</v>
      </c>
      <c r="I58" s="319">
        <f t="shared" si="55"/>
        <v>0</v>
      </c>
      <c r="J58" s="448">
        <f>SUM(J59:J65)</f>
        <v>0</v>
      </c>
      <c r="K58" s="449">
        <f t="shared" ref="K58:L58" si="56">SUM(K59:K65)</f>
        <v>0</v>
      </c>
      <c r="L58" s="319">
        <f t="shared" si="56"/>
        <v>0</v>
      </c>
      <c r="M58" s="448">
        <f>SUM(M59:M65)</f>
        <v>0</v>
      </c>
      <c r="N58" s="449">
        <f t="shared" ref="N58:O58" si="57">SUM(N59:N65)</f>
        <v>0</v>
      </c>
      <c r="O58" s="319">
        <f t="shared" si="57"/>
        <v>0</v>
      </c>
      <c r="P58" s="322"/>
    </row>
    <row r="59" spans="1:16" ht="12" hidden="1" customHeight="1" x14ac:dyDescent="0.25">
      <c r="A59" s="315">
        <v>1141</v>
      </c>
      <c r="B59" s="353" t="s">
        <v>78</v>
      </c>
      <c r="C59" s="354">
        <f t="shared" si="0"/>
        <v>0</v>
      </c>
      <c r="D59" s="317">
        <v>0</v>
      </c>
      <c r="E59" s="320"/>
      <c r="F59" s="319">
        <f t="shared" ref="F59:F66" si="58">D59+E59</f>
        <v>0</v>
      </c>
      <c r="G59" s="317"/>
      <c r="H59" s="320"/>
      <c r="I59" s="319">
        <f t="shared" ref="I59:I66" si="59">G59+H59</f>
        <v>0</v>
      </c>
      <c r="J59" s="317"/>
      <c r="K59" s="320"/>
      <c r="L59" s="319">
        <f t="shared" ref="L59:L66" si="60">K59+J59</f>
        <v>0</v>
      </c>
      <c r="M59" s="317"/>
      <c r="N59" s="320"/>
      <c r="O59" s="319">
        <f t="shared" ref="O59:O66" si="61">N59+M59</f>
        <v>0</v>
      </c>
      <c r="P59" s="322"/>
    </row>
    <row r="60" spans="1:16" ht="24.75" hidden="1" customHeight="1" x14ac:dyDescent="0.25">
      <c r="A60" s="315">
        <v>1142</v>
      </c>
      <c r="B60" s="353" t="s">
        <v>79</v>
      </c>
      <c r="C60" s="354">
        <f t="shared" si="0"/>
        <v>0</v>
      </c>
      <c r="D60" s="317">
        <v>0</v>
      </c>
      <c r="E60" s="320"/>
      <c r="F60" s="319">
        <f t="shared" si="58"/>
        <v>0</v>
      </c>
      <c r="G60" s="317"/>
      <c r="H60" s="320"/>
      <c r="I60" s="319">
        <f t="shared" si="59"/>
        <v>0</v>
      </c>
      <c r="J60" s="317"/>
      <c r="K60" s="320"/>
      <c r="L60" s="319">
        <f t="shared" si="60"/>
        <v>0</v>
      </c>
      <c r="M60" s="317"/>
      <c r="N60" s="320"/>
      <c r="O60" s="319">
        <f t="shared" si="61"/>
        <v>0</v>
      </c>
      <c r="P60" s="322"/>
    </row>
    <row r="61" spans="1:16" ht="24" hidden="1" customHeight="1" x14ac:dyDescent="0.25">
      <c r="A61" s="315">
        <v>1145</v>
      </c>
      <c r="B61" s="353" t="s">
        <v>80</v>
      </c>
      <c r="C61" s="354">
        <f t="shared" si="0"/>
        <v>0</v>
      </c>
      <c r="D61" s="317">
        <v>0</v>
      </c>
      <c r="E61" s="320"/>
      <c r="F61" s="319">
        <f t="shared" si="58"/>
        <v>0</v>
      </c>
      <c r="G61" s="317"/>
      <c r="H61" s="320"/>
      <c r="I61" s="319">
        <f t="shared" si="59"/>
        <v>0</v>
      </c>
      <c r="J61" s="317"/>
      <c r="K61" s="320"/>
      <c r="L61" s="319">
        <f t="shared" si="60"/>
        <v>0</v>
      </c>
      <c r="M61" s="317"/>
      <c r="N61" s="320"/>
      <c r="O61" s="319">
        <f t="shared" si="61"/>
        <v>0</v>
      </c>
      <c r="P61" s="322"/>
    </row>
    <row r="62" spans="1:16" ht="27.75" hidden="1" customHeight="1" x14ac:dyDescent="0.25">
      <c r="A62" s="315">
        <v>1146</v>
      </c>
      <c r="B62" s="353" t="s">
        <v>81</v>
      </c>
      <c r="C62" s="354">
        <f t="shared" si="0"/>
        <v>0</v>
      </c>
      <c r="D62" s="317">
        <v>0</v>
      </c>
      <c r="E62" s="320"/>
      <c r="F62" s="319">
        <f t="shared" si="58"/>
        <v>0</v>
      </c>
      <c r="G62" s="317"/>
      <c r="H62" s="320"/>
      <c r="I62" s="319">
        <f t="shared" si="59"/>
        <v>0</v>
      </c>
      <c r="J62" s="317"/>
      <c r="K62" s="320"/>
      <c r="L62" s="319">
        <f t="shared" si="60"/>
        <v>0</v>
      </c>
      <c r="M62" s="317"/>
      <c r="N62" s="320"/>
      <c r="O62" s="319">
        <f t="shared" si="61"/>
        <v>0</v>
      </c>
      <c r="P62" s="322"/>
    </row>
    <row r="63" spans="1:16" ht="12" hidden="1" customHeight="1" x14ac:dyDescent="0.25">
      <c r="A63" s="315">
        <v>1147</v>
      </c>
      <c r="B63" s="353" t="s">
        <v>82</v>
      </c>
      <c r="C63" s="354">
        <f t="shared" si="0"/>
        <v>0</v>
      </c>
      <c r="D63" s="317">
        <v>0</v>
      </c>
      <c r="E63" s="320"/>
      <c r="F63" s="319">
        <f t="shared" si="58"/>
        <v>0</v>
      </c>
      <c r="G63" s="317"/>
      <c r="H63" s="320"/>
      <c r="I63" s="319">
        <f t="shared" si="59"/>
        <v>0</v>
      </c>
      <c r="J63" s="317"/>
      <c r="K63" s="320"/>
      <c r="L63" s="319">
        <f t="shared" si="60"/>
        <v>0</v>
      </c>
      <c r="M63" s="317"/>
      <c r="N63" s="320"/>
      <c r="O63" s="319">
        <f t="shared" si="61"/>
        <v>0</v>
      </c>
      <c r="P63" s="322"/>
    </row>
    <row r="64" spans="1:16" ht="12" hidden="1" customHeight="1" x14ac:dyDescent="0.25">
      <c r="A64" s="315">
        <v>1148</v>
      </c>
      <c r="B64" s="353" t="s">
        <v>83</v>
      </c>
      <c r="C64" s="354">
        <f t="shared" si="0"/>
        <v>0</v>
      </c>
      <c r="D64" s="317">
        <v>0</v>
      </c>
      <c r="E64" s="320"/>
      <c r="F64" s="319">
        <f t="shared" si="58"/>
        <v>0</v>
      </c>
      <c r="G64" s="317"/>
      <c r="H64" s="320"/>
      <c r="I64" s="319">
        <f t="shared" si="59"/>
        <v>0</v>
      </c>
      <c r="J64" s="317"/>
      <c r="K64" s="320"/>
      <c r="L64" s="319">
        <f t="shared" si="60"/>
        <v>0</v>
      </c>
      <c r="M64" s="317"/>
      <c r="N64" s="320"/>
      <c r="O64" s="319">
        <f t="shared" si="61"/>
        <v>0</v>
      </c>
      <c r="P64" s="322"/>
    </row>
    <row r="65" spans="1:16" ht="24" hidden="1" customHeight="1" x14ac:dyDescent="0.25">
      <c r="A65" s="315">
        <v>1149</v>
      </c>
      <c r="B65" s="353" t="s">
        <v>84</v>
      </c>
      <c r="C65" s="354">
        <f t="shared" si="0"/>
        <v>0</v>
      </c>
      <c r="D65" s="317">
        <v>0</v>
      </c>
      <c r="E65" s="320"/>
      <c r="F65" s="319">
        <f t="shared" si="58"/>
        <v>0</v>
      </c>
      <c r="G65" s="317"/>
      <c r="H65" s="320"/>
      <c r="I65" s="319">
        <f t="shared" si="59"/>
        <v>0</v>
      </c>
      <c r="J65" s="317"/>
      <c r="K65" s="320"/>
      <c r="L65" s="319">
        <f t="shared" si="60"/>
        <v>0</v>
      </c>
      <c r="M65" s="317"/>
      <c r="N65" s="320"/>
      <c r="O65" s="319">
        <f t="shared" si="61"/>
        <v>0</v>
      </c>
      <c r="P65" s="322"/>
    </row>
    <row r="66" spans="1:16" ht="36" hidden="1" customHeight="1" x14ac:dyDescent="0.25">
      <c r="A66" s="444">
        <v>1150</v>
      </c>
      <c r="B66" s="402" t="s">
        <v>85</v>
      </c>
      <c r="C66" s="407">
        <f t="shared" si="0"/>
        <v>0</v>
      </c>
      <c r="D66" s="408">
        <v>0</v>
      </c>
      <c r="E66" s="409"/>
      <c r="F66" s="405">
        <f t="shared" si="58"/>
        <v>0</v>
      </c>
      <c r="G66" s="408"/>
      <c r="H66" s="409"/>
      <c r="I66" s="405">
        <f t="shared" si="59"/>
        <v>0</v>
      </c>
      <c r="J66" s="408"/>
      <c r="K66" s="409"/>
      <c r="L66" s="405">
        <f t="shared" si="60"/>
        <v>0</v>
      </c>
      <c r="M66" s="408"/>
      <c r="N66" s="409"/>
      <c r="O66" s="405">
        <f t="shared" si="61"/>
        <v>0</v>
      </c>
      <c r="P66" s="393"/>
    </row>
    <row r="67" spans="1:16" ht="24" hidden="1" x14ac:dyDescent="0.25">
      <c r="A67" s="333">
        <v>1200</v>
      </c>
      <c r="B67" s="441" t="s">
        <v>86</v>
      </c>
      <c r="C67" s="334">
        <f t="shared" si="0"/>
        <v>0</v>
      </c>
      <c r="D67" s="442">
        <f>SUM(D68:D69)</f>
        <v>0</v>
      </c>
      <c r="E67" s="443">
        <f t="shared" ref="E67:F67" si="62">SUM(E68:E69)</f>
        <v>0</v>
      </c>
      <c r="F67" s="337">
        <f t="shared" si="62"/>
        <v>0</v>
      </c>
      <c r="G67" s="442">
        <f>SUM(G68:G69)</f>
        <v>0</v>
      </c>
      <c r="H67" s="443">
        <f t="shared" ref="H67:I67" si="63">SUM(H68:H69)</f>
        <v>0</v>
      </c>
      <c r="I67" s="337">
        <f t="shared" si="63"/>
        <v>0</v>
      </c>
      <c r="J67" s="442">
        <f>SUM(J68:J69)</f>
        <v>0</v>
      </c>
      <c r="K67" s="443">
        <f t="shared" ref="K67:L67" si="64">SUM(K68:K69)</f>
        <v>0</v>
      </c>
      <c r="L67" s="337">
        <f t="shared" si="64"/>
        <v>0</v>
      </c>
      <c r="M67" s="442">
        <f>SUM(M68:M69)</f>
        <v>0</v>
      </c>
      <c r="N67" s="443">
        <f t="shared" ref="N67:O67" si="65">SUM(N68:N69)</f>
        <v>0</v>
      </c>
      <c r="O67" s="337">
        <f t="shared" si="65"/>
        <v>0</v>
      </c>
      <c r="P67" s="341"/>
    </row>
    <row r="68" spans="1:16" ht="24" hidden="1" customHeight="1" x14ac:dyDescent="0.25">
      <c r="A68" s="729">
        <v>1210</v>
      </c>
      <c r="B68" s="346" t="s">
        <v>87</v>
      </c>
      <c r="C68" s="347">
        <f t="shared" si="0"/>
        <v>0</v>
      </c>
      <c r="D68" s="310">
        <v>0</v>
      </c>
      <c r="E68" s="311"/>
      <c r="F68" s="398">
        <f>D68+E68</f>
        <v>0</v>
      </c>
      <c r="G68" s="310"/>
      <c r="H68" s="311"/>
      <c r="I68" s="398">
        <f>G68+H68</f>
        <v>0</v>
      </c>
      <c r="J68" s="310"/>
      <c r="K68" s="311"/>
      <c r="L68" s="398">
        <f>K68+J68</f>
        <v>0</v>
      </c>
      <c r="M68" s="310"/>
      <c r="N68" s="311"/>
      <c r="O68" s="398">
        <f>N68+M68</f>
        <v>0</v>
      </c>
      <c r="P68" s="313"/>
    </row>
    <row r="69" spans="1:16" ht="24" hidden="1" x14ac:dyDescent="0.25">
      <c r="A69" s="447">
        <v>1220</v>
      </c>
      <c r="B69" s="353" t="s">
        <v>88</v>
      </c>
      <c r="C69" s="354">
        <f t="shared" si="0"/>
        <v>0</v>
      </c>
      <c r="D69" s="448">
        <f>SUM(D70:D74)</f>
        <v>0</v>
      </c>
      <c r="E69" s="449">
        <f t="shared" ref="E69:F69" si="66">SUM(E70:E74)</f>
        <v>0</v>
      </c>
      <c r="F69" s="319">
        <f t="shared" si="66"/>
        <v>0</v>
      </c>
      <c r="G69" s="448">
        <f>SUM(G70:G74)</f>
        <v>0</v>
      </c>
      <c r="H69" s="449">
        <f t="shared" ref="H69:I69" si="67">SUM(H70:H74)</f>
        <v>0</v>
      </c>
      <c r="I69" s="319">
        <f t="shared" si="67"/>
        <v>0</v>
      </c>
      <c r="J69" s="448">
        <f>SUM(J70:J74)</f>
        <v>0</v>
      </c>
      <c r="K69" s="449">
        <f t="shared" ref="K69:L69" si="68">SUM(K70:K74)</f>
        <v>0</v>
      </c>
      <c r="L69" s="319">
        <f t="shared" si="68"/>
        <v>0</v>
      </c>
      <c r="M69" s="448">
        <f>SUM(M70:M74)</f>
        <v>0</v>
      </c>
      <c r="N69" s="449">
        <f t="shared" ref="N69:O69" si="69">SUM(N70:N74)</f>
        <v>0</v>
      </c>
      <c r="O69" s="319">
        <f t="shared" si="69"/>
        <v>0</v>
      </c>
      <c r="P69" s="322"/>
    </row>
    <row r="70" spans="1:16" ht="48" hidden="1" customHeight="1" x14ac:dyDescent="0.25">
      <c r="A70" s="315">
        <v>1221</v>
      </c>
      <c r="B70" s="353" t="s">
        <v>89</v>
      </c>
      <c r="C70" s="354">
        <f t="shared" si="0"/>
        <v>0</v>
      </c>
      <c r="D70" s="317">
        <v>0</v>
      </c>
      <c r="E70" s="320"/>
      <c r="F70" s="319">
        <f t="shared" ref="F70:F74" si="70">D70+E70</f>
        <v>0</v>
      </c>
      <c r="G70" s="317"/>
      <c r="H70" s="320"/>
      <c r="I70" s="319">
        <f t="shared" ref="I70:I74" si="71">G70+H70</f>
        <v>0</v>
      </c>
      <c r="J70" s="317"/>
      <c r="K70" s="320"/>
      <c r="L70" s="319">
        <f t="shared" ref="L70:L74" si="72">K70+J70</f>
        <v>0</v>
      </c>
      <c r="M70" s="317"/>
      <c r="N70" s="320"/>
      <c r="O70" s="319">
        <f t="shared" ref="O70:O74" si="73">N70+M70</f>
        <v>0</v>
      </c>
      <c r="P70" s="322"/>
    </row>
    <row r="71" spans="1:16" ht="12" hidden="1" customHeight="1" x14ac:dyDescent="0.25">
      <c r="A71" s="315">
        <v>1223</v>
      </c>
      <c r="B71" s="353" t="s">
        <v>90</v>
      </c>
      <c r="C71" s="354">
        <f t="shared" si="0"/>
        <v>0</v>
      </c>
      <c r="D71" s="317">
        <v>0</v>
      </c>
      <c r="E71" s="320"/>
      <c r="F71" s="319">
        <f t="shared" si="70"/>
        <v>0</v>
      </c>
      <c r="G71" s="317"/>
      <c r="H71" s="320"/>
      <c r="I71" s="319">
        <f t="shared" si="71"/>
        <v>0</v>
      </c>
      <c r="J71" s="317"/>
      <c r="K71" s="320"/>
      <c r="L71" s="319">
        <f t="shared" si="72"/>
        <v>0</v>
      </c>
      <c r="M71" s="317"/>
      <c r="N71" s="320"/>
      <c r="O71" s="319">
        <f t="shared" si="73"/>
        <v>0</v>
      </c>
      <c r="P71" s="322"/>
    </row>
    <row r="72" spans="1:16" ht="24" hidden="1" customHeight="1" x14ac:dyDescent="0.25">
      <c r="A72" s="315">
        <v>1225</v>
      </c>
      <c r="B72" s="353" t="s">
        <v>91</v>
      </c>
      <c r="C72" s="354">
        <f t="shared" si="0"/>
        <v>0</v>
      </c>
      <c r="D72" s="317">
        <v>0</v>
      </c>
      <c r="E72" s="320"/>
      <c r="F72" s="319">
        <f t="shared" si="70"/>
        <v>0</v>
      </c>
      <c r="G72" s="317"/>
      <c r="H72" s="320"/>
      <c r="I72" s="319">
        <f t="shared" si="71"/>
        <v>0</v>
      </c>
      <c r="J72" s="317"/>
      <c r="K72" s="320"/>
      <c r="L72" s="319">
        <f t="shared" si="72"/>
        <v>0</v>
      </c>
      <c r="M72" s="317"/>
      <c r="N72" s="320"/>
      <c r="O72" s="319">
        <f t="shared" si="73"/>
        <v>0</v>
      </c>
      <c r="P72" s="322"/>
    </row>
    <row r="73" spans="1:16" ht="36" hidden="1" customHeight="1" x14ac:dyDescent="0.25">
      <c r="A73" s="315">
        <v>1227</v>
      </c>
      <c r="B73" s="353" t="s">
        <v>92</v>
      </c>
      <c r="C73" s="354">
        <f t="shared" si="0"/>
        <v>0</v>
      </c>
      <c r="D73" s="317">
        <v>0</v>
      </c>
      <c r="E73" s="320"/>
      <c r="F73" s="319">
        <f t="shared" si="70"/>
        <v>0</v>
      </c>
      <c r="G73" s="317"/>
      <c r="H73" s="320"/>
      <c r="I73" s="319">
        <f t="shared" si="71"/>
        <v>0</v>
      </c>
      <c r="J73" s="317"/>
      <c r="K73" s="320"/>
      <c r="L73" s="319">
        <f t="shared" si="72"/>
        <v>0</v>
      </c>
      <c r="M73" s="317"/>
      <c r="N73" s="320"/>
      <c r="O73" s="319">
        <f t="shared" si="73"/>
        <v>0</v>
      </c>
      <c r="P73" s="322"/>
    </row>
    <row r="74" spans="1:16" ht="48" hidden="1" customHeight="1" x14ac:dyDescent="0.25">
      <c r="A74" s="315">
        <v>1228</v>
      </c>
      <c r="B74" s="353" t="s">
        <v>93</v>
      </c>
      <c r="C74" s="354">
        <f t="shared" si="0"/>
        <v>0</v>
      </c>
      <c r="D74" s="317">
        <v>0</v>
      </c>
      <c r="E74" s="320"/>
      <c r="F74" s="319">
        <f t="shared" si="70"/>
        <v>0</v>
      </c>
      <c r="G74" s="317"/>
      <c r="H74" s="320"/>
      <c r="I74" s="319">
        <f t="shared" si="71"/>
        <v>0</v>
      </c>
      <c r="J74" s="317"/>
      <c r="K74" s="320"/>
      <c r="L74" s="319">
        <f t="shared" si="72"/>
        <v>0</v>
      </c>
      <c r="M74" s="317"/>
      <c r="N74" s="320"/>
      <c r="O74" s="319">
        <f t="shared" si="73"/>
        <v>0</v>
      </c>
      <c r="P74" s="322"/>
    </row>
    <row r="75" spans="1:16" x14ac:dyDescent="0.25">
      <c r="A75" s="436">
        <v>2000</v>
      </c>
      <c r="B75" s="436" t="s">
        <v>94</v>
      </c>
      <c r="C75" s="437">
        <f t="shared" si="0"/>
        <v>100122</v>
      </c>
      <c r="D75" s="438">
        <f>SUM(D76,D83,D130,D164,D165,D172)</f>
        <v>100122</v>
      </c>
      <c r="E75" s="439">
        <f t="shared" ref="E75:F75" si="74">SUM(E76,E83,E130,E164,E165,E172)</f>
        <v>0</v>
      </c>
      <c r="F75" s="440">
        <f t="shared" si="74"/>
        <v>100122</v>
      </c>
      <c r="G75" s="438">
        <f>SUM(G76,G83,G130,G164,G165,G172)</f>
        <v>0</v>
      </c>
      <c r="H75" s="439">
        <f t="shared" ref="H75:I75" si="75">SUM(H76,H83,H130,H164,H165,H172)</f>
        <v>0</v>
      </c>
      <c r="I75" s="440">
        <f t="shared" si="75"/>
        <v>0</v>
      </c>
      <c r="J75" s="438">
        <f>SUM(J76,J83,J130,J164,J165,J172)</f>
        <v>0</v>
      </c>
      <c r="K75" s="439">
        <f t="shared" ref="K75:L75" si="76">SUM(K76,K83,K130,K164,K165,K172)</f>
        <v>0</v>
      </c>
      <c r="L75" s="440">
        <f t="shared" si="76"/>
        <v>0</v>
      </c>
      <c r="M75" s="438">
        <f>SUM(M76,M83,M130,M164,M165,M172)</f>
        <v>0</v>
      </c>
      <c r="N75" s="439">
        <f t="shared" ref="N75:O75" si="77">SUM(N76,N83,N130,N164,N165,N172)</f>
        <v>0</v>
      </c>
      <c r="O75" s="440">
        <f t="shared" si="77"/>
        <v>0</v>
      </c>
      <c r="P75" s="163"/>
    </row>
    <row r="76" spans="1:16" ht="24" hidden="1" x14ac:dyDescent="0.25">
      <c r="A76" s="333">
        <v>2100</v>
      </c>
      <c r="B76" s="441" t="s">
        <v>95</v>
      </c>
      <c r="C76" s="334">
        <f t="shared" si="0"/>
        <v>0</v>
      </c>
      <c r="D76" s="442">
        <f>SUM(D77,D80)</f>
        <v>0</v>
      </c>
      <c r="E76" s="443">
        <f t="shared" ref="E76:F76" si="78">SUM(E77,E80)</f>
        <v>0</v>
      </c>
      <c r="F76" s="337">
        <f t="shared" si="78"/>
        <v>0</v>
      </c>
      <c r="G76" s="442">
        <f>SUM(G77,G80)</f>
        <v>0</v>
      </c>
      <c r="H76" s="443">
        <f t="shared" ref="H76:I76" si="79">SUM(H77,H80)</f>
        <v>0</v>
      </c>
      <c r="I76" s="337">
        <f t="shared" si="79"/>
        <v>0</v>
      </c>
      <c r="J76" s="442">
        <f>SUM(J77,J80)</f>
        <v>0</v>
      </c>
      <c r="K76" s="443">
        <f t="shared" ref="K76:L76" si="80">SUM(K77,K80)</f>
        <v>0</v>
      </c>
      <c r="L76" s="337">
        <f t="shared" si="80"/>
        <v>0</v>
      </c>
      <c r="M76" s="442">
        <f>SUM(M77,M80)</f>
        <v>0</v>
      </c>
      <c r="N76" s="443">
        <f t="shared" ref="N76:O76" si="81">SUM(N77,N80)</f>
        <v>0</v>
      </c>
      <c r="O76" s="337">
        <f t="shared" si="81"/>
        <v>0</v>
      </c>
      <c r="P76" s="341"/>
    </row>
    <row r="77" spans="1:16" ht="24" hidden="1" x14ac:dyDescent="0.25">
      <c r="A77" s="729">
        <v>2110</v>
      </c>
      <c r="B77" s="346" t="s">
        <v>96</v>
      </c>
      <c r="C77" s="347">
        <f t="shared" si="0"/>
        <v>0</v>
      </c>
      <c r="D77" s="451">
        <f>SUM(D78:D79)</f>
        <v>0</v>
      </c>
      <c r="E77" s="452">
        <f t="shared" ref="E77:F77" si="82">SUM(E78:E79)</f>
        <v>0</v>
      </c>
      <c r="F77" s="398">
        <f t="shared" si="82"/>
        <v>0</v>
      </c>
      <c r="G77" s="451">
        <f>SUM(G78:G79)</f>
        <v>0</v>
      </c>
      <c r="H77" s="452">
        <f t="shared" ref="H77:I77" si="83">SUM(H78:H79)</f>
        <v>0</v>
      </c>
      <c r="I77" s="398">
        <f t="shared" si="83"/>
        <v>0</v>
      </c>
      <c r="J77" s="451">
        <f>SUM(J78:J79)</f>
        <v>0</v>
      </c>
      <c r="K77" s="452">
        <f t="shared" ref="K77:L77" si="84">SUM(K78:K79)</f>
        <v>0</v>
      </c>
      <c r="L77" s="398">
        <f t="shared" si="84"/>
        <v>0</v>
      </c>
      <c r="M77" s="451">
        <f>SUM(M78:M79)</f>
        <v>0</v>
      </c>
      <c r="N77" s="452">
        <f t="shared" ref="N77:O77" si="85">SUM(N78:N79)</f>
        <v>0</v>
      </c>
      <c r="O77" s="398">
        <f t="shared" si="85"/>
        <v>0</v>
      </c>
      <c r="P77" s="313"/>
    </row>
    <row r="78" spans="1:16" ht="12" hidden="1" customHeight="1" x14ac:dyDescent="0.25">
      <c r="A78" s="315">
        <v>2111</v>
      </c>
      <c r="B78" s="353" t="s">
        <v>97</v>
      </c>
      <c r="C78" s="354">
        <f t="shared" si="0"/>
        <v>0</v>
      </c>
      <c r="D78" s="453">
        <v>0</v>
      </c>
      <c r="E78" s="454"/>
      <c r="F78" s="319">
        <f t="shared" ref="F78:F79" si="86">D78+E78</f>
        <v>0</v>
      </c>
      <c r="G78" s="317"/>
      <c r="H78" s="320"/>
      <c r="I78" s="319">
        <f t="shared" ref="I78:I79" si="87">G78+H78</f>
        <v>0</v>
      </c>
      <c r="J78" s="317"/>
      <c r="K78" s="320"/>
      <c r="L78" s="319">
        <f t="shared" ref="L78:L79" si="88">K78+J78</f>
        <v>0</v>
      </c>
      <c r="M78" s="317"/>
      <c r="N78" s="320"/>
      <c r="O78" s="319">
        <f t="shared" ref="O78:O79" si="89">N78+M78</f>
        <v>0</v>
      </c>
      <c r="P78" s="322"/>
    </row>
    <row r="79" spans="1:16" ht="24" hidden="1" customHeight="1" x14ac:dyDescent="0.25">
      <c r="A79" s="315">
        <v>2112</v>
      </c>
      <c r="B79" s="353" t="s">
        <v>98</v>
      </c>
      <c r="C79" s="354">
        <f t="shared" si="0"/>
        <v>0</v>
      </c>
      <c r="D79" s="453">
        <v>0</v>
      </c>
      <c r="E79" s="454"/>
      <c r="F79" s="319">
        <f t="shared" si="86"/>
        <v>0</v>
      </c>
      <c r="G79" s="317"/>
      <c r="H79" s="320"/>
      <c r="I79" s="319">
        <f t="shared" si="87"/>
        <v>0</v>
      </c>
      <c r="J79" s="317"/>
      <c r="K79" s="320"/>
      <c r="L79" s="319">
        <f t="shared" si="88"/>
        <v>0</v>
      </c>
      <c r="M79" s="317"/>
      <c r="N79" s="320"/>
      <c r="O79" s="319">
        <f t="shared" si="89"/>
        <v>0</v>
      </c>
      <c r="P79" s="322"/>
    </row>
    <row r="80" spans="1:16" ht="24" hidden="1" x14ac:dyDescent="0.25">
      <c r="A80" s="447">
        <v>2120</v>
      </c>
      <c r="B80" s="353" t="s">
        <v>99</v>
      </c>
      <c r="C80" s="354">
        <f t="shared" si="0"/>
        <v>0</v>
      </c>
      <c r="D80" s="448">
        <f>SUM(D81:D82)</f>
        <v>0</v>
      </c>
      <c r="E80" s="449">
        <f t="shared" ref="E80:F80" si="90">SUM(E81:E82)</f>
        <v>0</v>
      </c>
      <c r="F80" s="319">
        <f t="shared" si="90"/>
        <v>0</v>
      </c>
      <c r="G80" s="448">
        <f>SUM(G81:G82)</f>
        <v>0</v>
      </c>
      <c r="H80" s="449">
        <f t="shared" ref="H80:I80" si="91">SUM(H81:H82)</f>
        <v>0</v>
      </c>
      <c r="I80" s="319">
        <f t="shared" si="91"/>
        <v>0</v>
      </c>
      <c r="J80" s="448">
        <f>SUM(J81:J82)</f>
        <v>0</v>
      </c>
      <c r="K80" s="449">
        <f t="shared" ref="K80:L80" si="92">SUM(K81:K82)</f>
        <v>0</v>
      </c>
      <c r="L80" s="319">
        <f t="shared" si="92"/>
        <v>0</v>
      </c>
      <c r="M80" s="448">
        <f>SUM(M81:M82)</f>
        <v>0</v>
      </c>
      <c r="N80" s="449">
        <f t="shared" ref="N80:O80" si="93">SUM(N81:N82)</f>
        <v>0</v>
      </c>
      <c r="O80" s="319">
        <f t="shared" si="93"/>
        <v>0</v>
      </c>
      <c r="P80" s="322"/>
    </row>
    <row r="81" spans="1:16" ht="12" hidden="1" customHeight="1" x14ac:dyDescent="0.25">
      <c r="A81" s="315">
        <v>2121</v>
      </c>
      <c r="B81" s="353" t="s">
        <v>97</v>
      </c>
      <c r="C81" s="354">
        <f t="shared" si="0"/>
        <v>0</v>
      </c>
      <c r="D81" s="453">
        <v>0</v>
      </c>
      <c r="E81" s="454"/>
      <c r="F81" s="319">
        <f t="shared" ref="F81:F82" si="94">D81+E81</f>
        <v>0</v>
      </c>
      <c r="G81" s="317"/>
      <c r="H81" s="320"/>
      <c r="I81" s="319">
        <f t="shared" ref="I81:I82" si="95">G81+H81</f>
        <v>0</v>
      </c>
      <c r="J81" s="317"/>
      <c r="K81" s="320"/>
      <c r="L81" s="319">
        <f t="shared" ref="L81:L82" si="96">K81+J81</f>
        <v>0</v>
      </c>
      <c r="M81" s="317"/>
      <c r="N81" s="320"/>
      <c r="O81" s="319">
        <f t="shared" ref="O81:O82" si="97">N81+M81</f>
        <v>0</v>
      </c>
      <c r="P81" s="322"/>
    </row>
    <row r="82" spans="1:16" ht="24" hidden="1" customHeight="1" x14ac:dyDescent="0.25">
      <c r="A82" s="315">
        <v>2122</v>
      </c>
      <c r="B82" s="353" t="s">
        <v>98</v>
      </c>
      <c r="C82" s="354">
        <f t="shared" si="0"/>
        <v>0</v>
      </c>
      <c r="D82" s="453">
        <v>0</v>
      </c>
      <c r="E82" s="454"/>
      <c r="F82" s="319">
        <f t="shared" si="94"/>
        <v>0</v>
      </c>
      <c r="G82" s="317"/>
      <c r="H82" s="320"/>
      <c r="I82" s="319">
        <f t="shared" si="95"/>
        <v>0</v>
      </c>
      <c r="J82" s="317"/>
      <c r="K82" s="320"/>
      <c r="L82" s="319">
        <f t="shared" si="96"/>
        <v>0</v>
      </c>
      <c r="M82" s="317"/>
      <c r="N82" s="320"/>
      <c r="O82" s="319">
        <f t="shared" si="97"/>
        <v>0</v>
      </c>
      <c r="P82" s="322"/>
    </row>
    <row r="83" spans="1:16" x14ac:dyDescent="0.25">
      <c r="A83" s="333">
        <v>2200</v>
      </c>
      <c r="B83" s="441" t="s">
        <v>100</v>
      </c>
      <c r="C83" s="334">
        <f t="shared" si="0"/>
        <v>100122</v>
      </c>
      <c r="D83" s="442">
        <f>SUM(D84,D89,D95,D103,D112,D116,D122,D128)</f>
        <v>100122</v>
      </c>
      <c r="E83" s="443">
        <f t="shared" ref="E83:F83" si="98">SUM(E84,E89,E95,E103,E112,E116,E122,E128)</f>
        <v>0</v>
      </c>
      <c r="F83" s="337">
        <f t="shared" si="98"/>
        <v>100122</v>
      </c>
      <c r="G83" s="442">
        <f>SUM(G84,G89,G95,G103,G112,G116,G122,G128)</f>
        <v>0</v>
      </c>
      <c r="H83" s="443">
        <f t="shared" ref="H83:I83" si="99">SUM(H84,H89,H95,H103,H112,H116,H122,H128)</f>
        <v>0</v>
      </c>
      <c r="I83" s="337">
        <f t="shared" si="99"/>
        <v>0</v>
      </c>
      <c r="J83" s="442">
        <f>SUM(J84,J89,J95,J103,J112,J116,J122,J128)</f>
        <v>0</v>
      </c>
      <c r="K83" s="443">
        <f t="shared" ref="K83:L83" si="100">SUM(K84,K89,K95,K103,K112,K116,K122,K128)</f>
        <v>0</v>
      </c>
      <c r="L83" s="337">
        <f t="shared" si="100"/>
        <v>0</v>
      </c>
      <c r="M83" s="442">
        <f>SUM(M84,M89,M95,M103,M112,M116,M122,M128)</f>
        <v>0</v>
      </c>
      <c r="N83" s="443">
        <f t="shared" ref="N83:O83" si="101">SUM(N84,N89,N95,N103,N112,N116,N122,N128)</f>
        <v>0</v>
      </c>
      <c r="O83" s="337">
        <f t="shared" si="101"/>
        <v>0</v>
      </c>
      <c r="P83" s="341"/>
    </row>
    <row r="84" spans="1:16" hidden="1" x14ac:dyDescent="0.25">
      <c r="A84" s="444">
        <v>2210</v>
      </c>
      <c r="B84" s="402" t="s">
        <v>101</v>
      </c>
      <c r="C84" s="407">
        <f t="shared" ref="C84:C147" si="102">F84+I84+L84+O84</f>
        <v>0</v>
      </c>
      <c r="D84" s="445">
        <f>SUM(D85:D88)</f>
        <v>0</v>
      </c>
      <c r="E84" s="446">
        <f t="shared" ref="E84:F84" si="103">SUM(E85:E88)</f>
        <v>0</v>
      </c>
      <c r="F84" s="405">
        <f t="shared" si="103"/>
        <v>0</v>
      </c>
      <c r="G84" s="445">
        <f>SUM(G85:G88)</f>
        <v>0</v>
      </c>
      <c r="H84" s="446">
        <f t="shared" ref="H84:I84" si="104">SUM(H85:H88)</f>
        <v>0</v>
      </c>
      <c r="I84" s="405">
        <f t="shared" si="104"/>
        <v>0</v>
      </c>
      <c r="J84" s="445">
        <f>SUM(J85:J88)</f>
        <v>0</v>
      </c>
      <c r="K84" s="446">
        <f t="shared" ref="K84:L84" si="105">SUM(K85:K88)</f>
        <v>0</v>
      </c>
      <c r="L84" s="405">
        <f t="shared" si="105"/>
        <v>0</v>
      </c>
      <c r="M84" s="445">
        <f>SUM(M85:M88)</f>
        <v>0</v>
      </c>
      <c r="N84" s="446">
        <f t="shared" ref="N84:O84" si="106">SUM(N85:N88)</f>
        <v>0</v>
      </c>
      <c r="O84" s="405">
        <f t="shared" si="106"/>
        <v>0</v>
      </c>
      <c r="P84" s="393"/>
    </row>
    <row r="85" spans="1:16" ht="24" hidden="1" customHeight="1" x14ac:dyDescent="0.25">
      <c r="A85" s="308">
        <v>2211</v>
      </c>
      <c r="B85" s="346" t="s">
        <v>102</v>
      </c>
      <c r="C85" s="347">
        <f t="shared" si="102"/>
        <v>0</v>
      </c>
      <c r="D85" s="455">
        <v>0</v>
      </c>
      <c r="E85" s="456"/>
      <c r="F85" s="398">
        <f t="shared" ref="F85:F88" si="107">D85+E85</f>
        <v>0</v>
      </c>
      <c r="G85" s="310"/>
      <c r="H85" s="311"/>
      <c r="I85" s="398">
        <f t="shared" ref="I85:I88" si="108">G85+H85</f>
        <v>0</v>
      </c>
      <c r="J85" s="310"/>
      <c r="K85" s="311"/>
      <c r="L85" s="398">
        <f t="shared" ref="L85:L88" si="109">K85+J85</f>
        <v>0</v>
      </c>
      <c r="M85" s="310"/>
      <c r="N85" s="311"/>
      <c r="O85" s="398">
        <f t="shared" ref="O85:O88" si="110">N85+M85</f>
        <v>0</v>
      </c>
      <c r="P85" s="313"/>
    </row>
    <row r="86" spans="1:16" ht="36" hidden="1" customHeight="1" x14ac:dyDescent="0.25">
      <c r="A86" s="315">
        <v>2212</v>
      </c>
      <c r="B86" s="353" t="s">
        <v>103</v>
      </c>
      <c r="C86" s="354">
        <f t="shared" si="102"/>
        <v>0</v>
      </c>
      <c r="D86" s="453">
        <v>0</v>
      </c>
      <c r="E86" s="454"/>
      <c r="F86" s="319">
        <f t="shared" si="107"/>
        <v>0</v>
      </c>
      <c r="G86" s="317"/>
      <c r="H86" s="320"/>
      <c r="I86" s="319">
        <f t="shared" si="108"/>
        <v>0</v>
      </c>
      <c r="J86" s="317"/>
      <c r="K86" s="320"/>
      <c r="L86" s="319">
        <f t="shared" si="109"/>
        <v>0</v>
      </c>
      <c r="M86" s="317"/>
      <c r="N86" s="320"/>
      <c r="O86" s="319">
        <f t="shared" si="110"/>
        <v>0</v>
      </c>
      <c r="P86" s="322"/>
    </row>
    <row r="87" spans="1:16" ht="24" hidden="1" customHeight="1" x14ac:dyDescent="0.25">
      <c r="A87" s="315">
        <v>2214</v>
      </c>
      <c r="B87" s="353" t="s">
        <v>104</v>
      </c>
      <c r="C87" s="354">
        <f t="shared" si="102"/>
        <v>0</v>
      </c>
      <c r="D87" s="453">
        <v>0</v>
      </c>
      <c r="E87" s="454"/>
      <c r="F87" s="319">
        <f t="shared" si="107"/>
        <v>0</v>
      </c>
      <c r="G87" s="317"/>
      <c r="H87" s="320"/>
      <c r="I87" s="319">
        <f t="shared" si="108"/>
        <v>0</v>
      </c>
      <c r="J87" s="317"/>
      <c r="K87" s="320"/>
      <c r="L87" s="319">
        <f t="shared" si="109"/>
        <v>0</v>
      </c>
      <c r="M87" s="317"/>
      <c r="N87" s="320"/>
      <c r="O87" s="319">
        <f t="shared" si="110"/>
        <v>0</v>
      </c>
      <c r="P87" s="322"/>
    </row>
    <row r="88" spans="1:16" ht="12" hidden="1" customHeight="1" x14ac:dyDescent="0.25">
      <c r="A88" s="315">
        <v>2219</v>
      </c>
      <c r="B88" s="353" t="s">
        <v>105</v>
      </c>
      <c r="C88" s="354">
        <f t="shared" si="102"/>
        <v>0</v>
      </c>
      <c r="D88" s="453">
        <v>0</v>
      </c>
      <c r="E88" s="454"/>
      <c r="F88" s="319">
        <f t="shared" si="107"/>
        <v>0</v>
      </c>
      <c r="G88" s="317"/>
      <c r="H88" s="320"/>
      <c r="I88" s="319">
        <f t="shared" si="108"/>
        <v>0</v>
      </c>
      <c r="J88" s="317"/>
      <c r="K88" s="320"/>
      <c r="L88" s="319">
        <f t="shared" si="109"/>
        <v>0</v>
      </c>
      <c r="M88" s="317"/>
      <c r="N88" s="320"/>
      <c r="O88" s="319">
        <f t="shared" si="110"/>
        <v>0</v>
      </c>
      <c r="P88" s="322"/>
    </row>
    <row r="89" spans="1:16" ht="24" hidden="1" x14ac:dyDescent="0.25">
      <c r="A89" s="447">
        <v>2220</v>
      </c>
      <c r="B89" s="353" t="s">
        <v>106</v>
      </c>
      <c r="C89" s="354">
        <f t="shared" si="102"/>
        <v>0</v>
      </c>
      <c r="D89" s="448">
        <f>SUM(D90:D94)</f>
        <v>0</v>
      </c>
      <c r="E89" s="449">
        <f t="shared" ref="E89:F89" si="111">SUM(E90:E94)</f>
        <v>0</v>
      </c>
      <c r="F89" s="319">
        <f t="shared" si="111"/>
        <v>0</v>
      </c>
      <c r="G89" s="448">
        <f>SUM(G90:G94)</f>
        <v>0</v>
      </c>
      <c r="H89" s="449">
        <f t="shared" ref="H89:I89" si="112">SUM(H90:H94)</f>
        <v>0</v>
      </c>
      <c r="I89" s="319">
        <f t="shared" si="112"/>
        <v>0</v>
      </c>
      <c r="J89" s="448">
        <f>SUM(J90:J94)</f>
        <v>0</v>
      </c>
      <c r="K89" s="449">
        <f t="shared" ref="K89:L89" si="113">SUM(K90:K94)</f>
        <v>0</v>
      </c>
      <c r="L89" s="319">
        <f t="shared" si="113"/>
        <v>0</v>
      </c>
      <c r="M89" s="448">
        <f>SUM(M90:M94)</f>
        <v>0</v>
      </c>
      <c r="N89" s="449">
        <f t="shared" ref="N89:O89" si="114">SUM(N90:N94)</f>
        <v>0</v>
      </c>
      <c r="O89" s="319">
        <f t="shared" si="114"/>
        <v>0</v>
      </c>
      <c r="P89" s="322"/>
    </row>
    <row r="90" spans="1:16" ht="24" hidden="1" customHeight="1" x14ac:dyDescent="0.25">
      <c r="A90" s="315">
        <v>2221</v>
      </c>
      <c r="B90" s="353" t="s">
        <v>107</v>
      </c>
      <c r="C90" s="354">
        <f t="shared" si="102"/>
        <v>0</v>
      </c>
      <c r="D90" s="453">
        <v>0</v>
      </c>
      <c r="E90" s="454"/>
      <c r="F90" s="319">
        <f t="shared" ref="F90:F94" si="115">D90+E90</f>
        <v>0</v>
      </c>
      <c r="G90" s="317"/>
      <c r="H90" s="320"/>
      <c r="I90" s="319">
        <f t="shared" ref="I90:I94" si="116">G90+H90</f>
        <v>0</v>
      </c>
      <c r="J90" s="317"/>
      <c r="K90" s="320"/>
      <c r="L90" s="319">
        <f t="shared" ref="L90:L94" si="117">K90+J90</f>
        <v>0</v>
      </c>
      <c r="M90" s="317"/>
      <c r="N90" s="320"/>
      <c r="O90" s="319">
        <f t="shared" ref="O90:O94" si="118">N90+M90</f>
        <v>0</v>
      </c>
      <c r="P90" s="322"/>
    </row>
    <row r="91" spans="1:16" ht="12" hidden="1" customHeight="1" x14ac:dyDescent="0.25">
      <c r="A91" s="315">
        <v>2222</v>
      </c>
      <c r="B91" s="353" t="s">
        <v>108</v>
      </c>
      <c r="C91" s="354">
        <f t="shared" si="102"/>
        <v>0</v>
      </c>
      <c r="D91" s="453">
        <v>0</v>
      </c>
      <c r="E91" s="454"/>
      <c r="F91" s="319">
        <f t="shared" si="115"/>
        <v>0</v>
      </c>
      <c r="G91" s="317"/>
      <c r="H91" s="320"/>
      <c r="I91" s="319">
        <f t="shared" si="116"/>
        <v>0</v>
      </c>
      <c r="J91" s="317"/>
      <c r="K91" s="320"/>
      <c r="L91" s="319">
        <f t="shared" si="117"/>
        <v>0</v>
      </c>
      <c r="M91" s="317"/>
      <c r="N91" s="320"/>
      <c r="O91" s="319">
        <f t="shared" si="118"/>
        <v>0</v>
      </c>
      <c r="P91" s="322"/>
    </row>
    <row r="92" spans="1:16" ht="12" hidden="1" customHeight="1" x14ac:dyDescent="0.25">
      <c r="A92" s="315">
        <v>2223</v>
      </c>
      <c r="B92" s="353" t="s">
        <v>109</v>
      </c>
      <c r="C92" s="354">
        <f t="shared" si="102"/>
        <v>0</v>
      </c>
      <c r="D92" s="453">
        <v>0</v>
      </c>
      <c r="E92" s="454"/>
      <c r="F92" s="319">
        <f t="shared" si="115"/>
        <v>0</v>
      </c>
      <c r="G92" s="317"/>
      <c r="H92" s="320"/>
      <c r="I92" s="319">
        <f t="shared" si="116"/>
        <v>0</v>
      </c>
      <c r="J92" s="317"/>
      <c r="K92" s="320"/>
      <c r="L92" s="319">
        <f t="shared" si="117"/>
        <v>0</v>
      </c>
      <c r="M92" s="317"/>
      <c r="N92" s="320"/>
      <c r="O92" s="319">
        <f t="shared" si="118"/>
        <v>0</v>
      </c>
      <c r="P92" s="322"/>
    </row>
    <row r="93" spans="1:16" ht="48" hidden="1" customHeight="1" x14ac:dyDescent="0.25">
      <c r="A93" s="315">
        <v>2224</v>
      </c>
      <c r="B93" s="353" t="s">
        <v>110</v>
      </c>
      <c r="C93" s="354">
        <f t="shared" si="102"/>
        <v>0</v>
      </c>
      <c r="D93" s="453">
        <v>0</v>
      </c>
      <c r="E93" s="454"/>
      <c r="F93" s="319">
        <f t="shared" si="115"/>
        <v>0</v>
      </c>
      <c r="G93" s="317"/>
      <c r="H93" s="320"/>
      <c r="I93" s="319">
        <f t="shared" si="116"/>
        <v>0</v>
      </c>
      <c r="J93" s="317"/>
      <c r="K93" s="320"/>
      <c r="L93" s="319">
        <f t="shared" si="117"/>
        <v>0</v>
      </c>
      <c r="M93" s="317"/>
      <c r="N93" s="320"/>
      <c r="O93" s="319">
        <f t="shared" si="118"/>
        <v>0</v>
      </c>
      <c r="P93" s="322"/>
    </row>
    <row r="94" spans="1:16" ht="24" hidden="1" customHeight="1" x14ac:dyDescent="0.25">
      <c r="A94" s="315">
        <v>2229</v>
      </c>
      <c r="B94" s="353" t="s">
        <v>111</v>
      </c>
      <c r="C94" s="354">
        <f t="shared" si="102"/>
        <v>0</v>
      </c>
      <c r="D94" s="453">
        <v>0</v>
      </c>
      <c r="E94" s="454"/>
      <c r="F94" s="319">
        <f t="shared" si="115"/>
        <v>0</v>
      </c>
      <c r="G94" s="317"/>
      <c r="H94" s="320"/>
      <c r="I94" s="319">
        <f t="shared" si="116"/>
        <v>0</v>
      </c>
      <c r="J94" s="317"/>
      <c r="K94" s="320"/>
      <c r="L94" s="319">
        <f t="shared" si="117"/>
        <v>0</v>
      </c>
      <c r="M94" s="317"/>
      <c r="N94" s="320"/>
      <c r="O94" s="319">
        <f t="shared" si="118"/>
        <v>0</v>
      </c>
      <c r="P94" s="322"/>
    </row>
    <row r="95" spans="1:16" ht="36" x14ac:dyDescent="0.25">
      <c r="A95" s="447">
        <v>2230</v>
      </c>
      <c r="B95" s="353" t="s">
        <v>112</v>
      </c>
      <c r="C95" s="354">
        <f t="shared" si="102"/>
        <v>8852</v>
      </c>
      <c r="D95" s="448">
        <f>SUM(D96:D102)</f>
        <v>8852</v>
      </c>
      <c r="E95" s="449">
        <f t="shared" ref="E95:F95" si="119">SUM(E96:E102)</f>
        <v>0</v>
      </c>
      <c r="F95" s="319">
        <f t="shared" si="119"/>
        <v>8852</v>
      </c>
      <c r="G95" s="448">
        <f>SUM(G96:G102)</f>
        <v>0</v>
      </c>
      <c r="H95" s="449">
        <f t="shared" ref="H95:I95" si="120">SUM(H96:H102)</f>
        <v>0</v>
      </c>
      <c r="I95" s="319">
        <f t="shared" si="120"/>
        <v>0</v>
      </c>
      <c r="J95" s="448">
        <f>SUM(J96:J102)</f>
        <v>0</v>
      </c>
      <c r="K95" s="449">
        <f t="shared" ref="K95:L95" si="121">SUM(K96:K102)</f>
        <v>0</v>
      </c>
      <c r="L95" s="319">
        <f t="shared" si="121"/>
        <v>0</v>
      </c>
      <c r="M95" s="448">
        <f>SUM(M96:M102)</f>
        <v>0</v>
      </c>
      <c r="N95" s="449">
        <f t="shared" ref="N95:O95" si="122">SUM(N96:N102)</f>
        <v>0</v>
      </c>
      <c r="O95" s="319">
        <f t="shared" si="122"/>
        <v>0</v>
      </c>
      <c r="P95" s="322"/>
    </row>
    <row r="96" spans="1:16" ht="24" hidden="1" customHeight="1" x14ac:dyDescent="0.25">
      <c r="A96" s="315">
        <v>2231</v>
      </c>
      <c r="B96" s="353" t="s">
        <v>113</v>
      </c>
      <c r="C96" s="354">
        <f t="shared" si="102"/>
        <v>0</v>
      </c>
      <c r="D96" s="453">
        <v>0</v>
      </c>
      <c r="E96" s="454"/>
      <c r="F96" s="319">
        <f t="shared" ref="F96:F102" si="123">D96+E96</f>
        <v>0</v>
      </c>
      <c r="G96" s="317"/>
      <c r="H96" s="320"/>
      <c r="I96" s="319">
        <f t="shared" ref="I96:I102" si="124">G96+H96</f>
        <v>0</v>
      </c>
      <c r="J96" s="317"/>
      <c r="K96" s="320"/>
      <c r="L96" s="319">
        <f t="shared" ref="L96:L102" si="125">K96+J96</f>
        <v>0</v>
      </c>
      <c r="M96" s="317"/>
      <c r="N96" s="320"/>
      <c r="O96" s="319">
        <f t="shared" ref="O96:O102" si="126">N96+M96</f>
        <v>0</v>
      </c>
      <c r="P96" s="322"/>
    </row>
    <row r="97" spans="1:16" ht="24.75" hidden="1" customHeight="1" x14ac:dyDescent="0.25">
      <c r="A97" s="315">
        <v>2232</v>
      </c>
      <c r="B97" s="353" t="s">
        <v>114</v>
      </c>
      <c r="C97" s="354">
        <f t="shared" si="102"/>
        <v>0</v>
      </c>
      <c r="D97" s="453">
        <v>0</v>
      </c>
      <c r="E97" s="454"/>
      <c r="F97" s="319">
        <f t="shared" si="123"/>
        <v>0</v>
      </c>
      <c r="G97" s="317"/>
      <c r="H97" s="320"/>
      <c r="I97" s="319">
        <f t="shared" si="124"/>
        <v>0</v>
      </c>
      <c r="J97" s="317"/>
      <c r="K97" s="320"/>
      <c r="L97" s="319">
        <f t="shared" si="125"/>
        <v>0</v>
      </c>
      <c r="M97" s="317"/>
      <c r="N97" s="320"/>
      <c r="O97" s="319">
        <f t="shared" si="126"/>
        <v>0</v>
      </c>
      <c r="P97" s="322"/>
    </row>
    <row r="98" spans="1:16" ht="24" hidden="1" customHeight="1" x14ac:dyDescent="0.25">
      <c r="A98" s="308">
        <v>2233</v>
      </c>
      <c r="B98" s="346" t="s">
        <v>115</v>
      </c>
      <c r="C98" s="347">
        <f t="shared" si="102"/>
        <v>0</v>
      </c>
      <c r="D98" s="455">
        <v>0</v>
      </c>
      <c r="E98" s="456"/>
      <c r="F98" s="398">
        <f t="shared" si="123"/>
        <v>0</v>
      </c>
      <c r="G98" s="310"/>
      <c r="H98" s="311"/>
      <c r="I98" s="398">
        <f t="shared" si="124"/>
        <v>0</v>
      </c>
      <c r="J98" s="310"/>
      <c r="K98" s="311"/>
      <c r="L98" s="398">
        <f t="shared" si="125"/>
        <v>0</v>
      </c>
      <c r="M98" s="310"/>
      <c r="N98" s="311"/>
      <c r="O98" s="398">
        <f t="shared" si="126"/>
        <v>0</v>
      </c>
      <c r="P98" s="313"/>
    </row>
    <row r="99" spans="1:16" ht="36" hidden="1" customHeight="1" x14ac:dyDescent="0.25">
      <c r="A99" s="315">
        <v>2234</v>
      </c>
      <c r="B99" s="353" t="s">
        <v>116</v>
      </c>
      <c r="C99" s="354">
        <f t="shared" si="102"/>
        <v>0</v>
      </c>
      <c r="D99" s="453">
        <v>0</v>
      </c>
      <c r="E99" s="454"/>
      <c r="F99" s="319">
        <f t="shared" si="123"/>
        <v>0</v>
      </c>
      <c r="G99" s="317"/>
      <c r="H99" s="320"/>
      <c r="I99" s="319">
        <f t="shared" si="124"/>
        <v>0</v>
      </c>
      <c r="J99" s="317"/>
      <c r="K99" s="320"/>
      <c r="L99" s="319">
        <f t="shared" si="125"/>
        <v>0</v>
      </c>
      <c r="M99" s="317"/>
      <c r="N99" s="320"/>
      <c r="O99" s="319">
        <f t="shared" si="126"/>
        <v>0</v>
      </c>
      <c r="P99" s="322"/>
    </row>
    <row r="100" spans="1:16" ht="24" hidden="1" customHeight="1" x14ac:dyDescent="0.25">
      <c r="A100" s="315">
        <v>2235</v>
      </c>
      <c r="B100" s="353" t="s">
        <v>117</v>
      </c>
      <c r="C100" s="354">
        <f t="shared" si="102"/>
        <v>0</v>
      </c>
      <c r="D100" s="453">
        <v>0</v>
      </c>
      <c r="E100" s="454"/>
      <c r="F100" s="319">
        <f t="shared" si="123"/>
        <v>0</v>
      </c>
      <c r="G100" s="317"/>
      <c r="H100" s="320"/>
      <c r="I100" s="319">
        <f t="shared" si="124"/>
        <v>0</v>
      </c>
      <c r="J100" s="317"/>
      <c r="K100" s="320"/>
      <c r="L100" s="319">
        <f t="shared" si="125"/>
        <v>0</v>
      </c>
      <c r="M100" s="317"/>
      <c r="N100" s="320"/>
      <c r="O100" s="319">
        <f t="shared" si="126"/>
        <v>0</v>
      </c>
      <c r="P100" s="322"/>
    </row>
    <row r="101" spans="1:16" ht="12" hidden="1" customHeight="1" x14ac:dyDescent="0.25">
      <c r="A101" s="315">
        <v>2236</v>
      </c>
      <c r="B101" s="353" t="s">
        <v>118</v>
      </c>
      <c r="C101" s="354">
        <f t="shared" si="102"/>
        <v>0</v>
      </c>
      <c r="D101" s="453">
        <v>0</v>
      </c>
      <c r="E101" s="454"/>
      <c r="F101" s="319">
        <f t="shared" si="123"/>
        <v>0</v>
      </c>
      <c r="G101" s="317"/>
      <c r="H101" s="320"/>
      <c r="I101" s="319">
        <f t="shared" si="124"/>
        <v>0</v>
      </c>
      <c r="J101" s="317"/>
      <c r="K101" s="320"/>
      <c r="L101" s="319">
        <f t="shared" si="125"/>
        <v>0</v>
      </c>
      <c r="M101" s="317"/>
      <c r="N101" s="320"/>
      <c r="O101" s="319">
        <f t="shared" si="126"/>
        <v>0</v>
      </c>
      <c r="P101" s="322"/>
    </row>
    <row r="102" spans="1:16" ht="24" customHeight="1" x14ac:dyDescent="0.25">
      <c r="A102" s="315">
        <v>2239</v>
      </c>
      <c r="B102" s="353" t="s">
        <v>119</v>
      </c>
      <c r="C102" s="354">
        <f t="shared" si="102"/>
        <v>8852</v>
      </c>
      <c r="D102" s="453">
        <v>8852</v>
      </c>
      <c r="E102" s="454"/>
      <c r="F102" s="319">
        <f t="shared" si="123"/>
        <v>8852</v>
      </c>
      <c r="G102" s="317"/>
      <c r="H102" s="320"/>
      <c r="I102" s="319">
        <f t="shared" si="124"/>
        <v>0</v>
      </c>
      <c r="J102" s="317"/>
      <c r="K102" s="320"/>
      <c r="L102" s="319">
        <f t="shared" si="125"/>
        <v>0</v>
      </c>
      <c r="M102" s="317"/>
      <c r="N102" s="320"/>
      <c r="O102" s="319">
        <f t="shared" si="126"/>
        <v>0</v>
      </c>
      <c r="P102" s="322"/>
    </row>
    <row r="103" spans="1:16" ht="36" x14ac:dyDescent="0.25">
      <c r="A103" s="447">
        <v>2240</v>
      </c>
      <c r="B103" s="353" t="s">
        <v>121</v>
      </c>
      <c r="C103" s="354">
        <f t="shared" si="102"/>
        <v>91270</v>
      </c>
      <c r="D103" s="448">
        <f>SUM(D104:D111)</f>
        <v>91270</v>
      </c>
      <c r="E103" s="449">
        <f t="shared" ref="E103:F103" si="127">SUM(E104:E111)</f>
        <v>0</v>
      </c>
      <c r="F103" s="319">
        <f t="shared" si="127"/>
        <v>91270</v>
      </c>
      <c r="G103" s="448">
        <f>SUM(G104:G111)</f>
        <v>0</v>
      </c>
      <c r="H103" s="449">
        <f t="shared" ref="H103:I103" si="128">SUM(H104:H111)</f>
        <v>0</v>
      </c>
      <c r="I103" s="319">
        <f t="shared" si="128"/>
        <v>0</v>
      </c>
      <c r="J103" s="448">
        <f>SUM(J104:J111)</f>
        <v>0</v>
      </c>
      <c r="K103" s="449">
        <f t="shared" ref="K103:L103" si="129">SUM(K104:K111)</f>
        <v>0</v>
      </c>
      <c r="L103" s="319">
        <f t="shared" si="129"/>
        <v>0</v>
      </c>
      <c r="M103" s="448">
        <f>SUM(M104:M111)</f>
        <v>0</v>
      </c>
      <c r="N103" s="449">
        <f t="shared" ref="N103:O103" si="130">SUM(N104:N111)</f>
        <v>0</v>
      </c>
      <c r="O103" s="319">
        <f t="shared" si="130"/>
        <v>0</v>
      </c>
      <c r="P103" s="322"/>
    </row>
    <row r="104" spans="1:16" ht="12" customHeight="1" x14ac:dyDescent="0.25">
      <c r="A104" s="315">
        <v>2241</v>
      </c>
      <c r="B104" s="353" t="s">
        <v>122</v>
      </c>
      <c r="C104" s="354">
        <f t="shared" si="102"/>
        <v>82670</v>
      </c>
      <c r="D104" s="453">
        <v>82670</v>
      </c>
      <c r="E104" s="454"/>
      <c r="F104" s="319">
        <f t="shared" ref="F104:F111" si="131">D104+E104</f>
        <v>82670</v>
      </c>
      <c r="G104" s="317"/>
      <c r="H104" s="320"/>
      <c r="I104" s="319">
        <f t="shared" ref="I104:I111" si="132">G104+H104</f>
        <v>0</v>
      </c>
      <c r="J104" s="317"/>
      <c r="K104" s="320"/>
      <c r="L104" s="319">
        <f t="shared" ref="L104:L111" si="133">K104+J104</f>
        <v>0</v>
      </c>
      <c r="M104" s="317"/>
      <c r="N104" s="320"/>
      <c r="O104" s="319">
        <f t="shared" ref="O104:O111" si="134">N104+M104</f>
        <v>0</v>
      </c>
      <c r="P104" s="322"/>
    </row>
    <row r="105" spans="1:16" ht="24" hidden="1" customHeight="1" x14ac:dyDescent="0.25">
      <c r="A105" s="315">
        <v>2242</v>
      </c>
      <c r="B105" s="353" t="s">
        <v>124</v>
      </c>
      <c r="C105" s="354">
        <f t="shared" si="102"/>
        <v>0</v>
      </c>
      <c r="D105" s="453">
        <v>0</v>
      </c>
      <c r="E105" s="454"/>
      <c r="F105" s="319">
        <f t="shared" si="131"/>
        <v>0</v>
      </c>
      <c r="G105" s="317"/>
      <c r="H105" s="320"/>
      <c r="I105" s="319">
        <f t="shared" si="132"/>
        <v>0</v>
      </c>
      <c r="J105" s="317"/>
      <c r="K105" s="320"/>
      <c r="L105" s="319">
        <f t="shared" si="133"/>
        <v>0</v>
      </c>
      <c r="M105" s="317"/>
      <c r="N105" s="320"/>
      <c r="O105" s="319">
        <f t="shared" si="134"/>
        <v>0</v>
      </c>
      <c r="P105" s="322"/>
    </row>
    <row r="106" spans="1:16" ht="24" hidden="1" customHeight="1" x14ac:dyDescent="0.25">
      <c r="A106" s="315">
        <v>2243</v>
      </c>
      <c r="B106" s="353" t="s">
        <v>125</v>
      </c>
      <c r="C106" s="354">
        <f t="shared" si="102"/>
        <v>0</v>
      </c>
      <c r="D106" s="453">
        <v>0</v>
      </c>
      <c r="E106" s="454"/>
      <c r="F106" s="319">
        <f t="shared" si="131"/>
        <v>0</v>
      </c>
      <c r="G106" s="317"/>
      <c r="H106" s="320"/>
      <c r="I106" s="319">
        <f t="shared" si="132"/>
        <v>0</v>
      </c>
      <c r="J106" s="317"/>
      <c r="K106" s="320"/>
      <c r="L106" s="319">
        <f t="shared" si="133"/>
        <v>0</v>
      </c>
      <c r="M106" s="317"/>
      <c r="N106" s="320"/>
      <c r="O106" s="319">
        <f t="shared" si="134"/>
        <v>0</v>
      </c>
      <c r="P106" s="322"/>
    </row>
    <row r="107" spans="1:16" ht="12" customHeight="1" x14ac:dyDescent="0.25">
      <c r="A107" s="315">
        <v>2244</v>
      </c>
      <c r="B107" s="353" t="s">
        <v>126</v>
      </c>
      <c r="C107" s="354">
        <f t="shared" si="102"/>
        <v>8600</v>
      </c>
      <c r="D107" s="453">
        <v>8600</v>
      </c>
      <c r="E107" s="454"/>
      <c r="F107" s="319">
        <f t="shared" si="131"/>
        <v>8600</v>
      </c>
      <c r="G107" s="317"/>
      <c r="H107" s="320"/>
      <c r="I107" s="319">
        <f t="shared" si="132"/>
        <v>0</v>
      </c>
      <c r="J107" s="317"/>
      <c r="K107" s="320"/>
      <c r="L107" s="319">
        <f t="shared" si="133"/>
        <v>0</v>
      </c>
      <c r="M107" s="317"/>
      <c r="N107" s="320"/>
      <c r="O107" s="319">
        <f t="shared" si="134"/>
        <v>0</v>
      </c>
      <c r="P107" s="322"/>
    </row>
    <row r="108" spans="1:16" ht="24" hidden="1" customHeight="1" x14ac:dyDescent="0.25">
      <c r="A108" s="315">
        <v>2246</v>
      </c>
      <c r="B108" s="353" t="s">
        <v>127</v>
      </c>
      <c r="C108" s="354">
        <f t="shared" si="102"/>
        <v>0</v>
      </c>
      <c r="D108" s="453">
        <v>0</v>
      </c>
      <c r="E108" s="454"/>
      <c r="F108" s="319">
        <f t="shared" si="131"/>
        <v>0</v>
      </c>
      <c r="G108" s="317"/>
      <c r="H108" s="320"/>
      <c r="I108" s="319">
        <f t="shared" si="132"/>
        <v>0</v>
      </c>
      <c r="J108" s="317"/>
      <c r="K108" s="320"/>
      <c r="L108" s="319">
        <f t="shared" si="133"/>
        <v>0</v>
      </c>
      <c r="M108" s="317"/>
      <c r="N108" s="320"/>
      <c r="O108" s="319">
        <f t="shared" si="134"/>
        <v>0</v>
      </c>
      <c r="P108" s="322"/>
    </row>
    <row r="109" spans="1:16" ht="12" hidden="1" customHeight="1" x14ac:dyDescent="0.25">
      <c r="A109" s="315">
        <v>2247</v>
      </c>
      <c r="B109" s="353" t="s">
        <v>128</v>
      </c>
      <c r="C109" s="354">
        <f t="shared" si="102"/>
        <v>0</v>
      </c>
      <c r="D109" s="453">
        <v>0</v>
      </c>
      <c r="E109" s="454"/>
      <c r="F109" s="319">
        <f t="shared" si="131"/>
        <v>0</v>
      </c>
      <c r="G109" s="317"/>
      <c r="H109" s="320"/>
      <c r="I109" s="319">
        <f t="shared" si="132"/>
        <v>0</v>
      </c>
      <c r="J109" s="317"/>
      <c r="K109" s="320"/>
      <c r="L109" s="319">
        <f t="shared" si="133"/>
        <v>0</v>
      </c>
      <c r="M109" s="317"/>
      <c r="N109" s="320"/>
      <c r="O109" s="319">
        <f t="shared" si="134"/>
        <v>0</v>
      </c>
      <c r="P109" s="322"/>
    </row>
    <row r="110" spans="1:16" ht="24" hidden="1" customHeight="1" x14ac:dyDescent="0.25">
      <c r="A110" s="315">
        <v>2248</v>
      </c>
      <c r="B110" s="353" t="s">
        <v>129</v>
      </c>
      <c r="C110" s="354">
        <f t="shared" si="102"/>
        <v>0</v>
      </c>
      <c r="D110" s="453">
        <v>0</v>
      </c>
      <c r="E110" s="454"/>
      <c r="F110" s="319">
        <f t="shared" si="131"/>
        <v>0</v>
      </c>
      <c r="G110" s="317"/>
      <c r="H110" s="320"/>
      <c r="I110" s="319">
        <f t="shared" si="132"/>
        <v>0</v>
      </c>
      <c r="J110" s="317"/>
      <c r="K110" s="320"/>
      <c r="L110" s="319">
        <f t="shared" si="133"/>
        <v>0</v>
      </c>
      <c r="M110" s="317"/>
      <c r="N110" s="320"/>
      <c r="O110" s="319">
        <f t="shared" si="134"/>
        <v>0</v>
      </c>
      <c r="P110" s="322"/>
    </row>
    <row r="111" spans="1:16" ht="24" hidden="1" customHeight="1" x14ac:dyDescent="0.25">
      <c r="A111" s="315">
        <v>2249</v>
      </c>
      <c r="B111" s="353" t="s">
        <v>130</v>
      </c>
      <c r="C111" s="354">
        <f t="shared" si="102"/>
        <v>0</v>
      </c>
      <c r="D111" s="453">
        <v>0</v>
      </c>
      <c r="E111" s="454"/>
      <c r="F111" s="319">
        <f t="shared" si="131"/>
        <v>0</v>
      </c>
      <c r="G111" s="317"/>
      <c r="H111" s="320"/>
      <c r="I111" s="319">
        <f t="shared" si="132"/>
        <v>0</v>
      </c>
      <c r="J111" s="317"/>
      <c r="K111" s="320"/>
      <c r="L111" s="319">
        <f t="shared" si="133"/>
        <v>0</v>
      </c>
      <c r="M111" s="317"/>
      <c r="N111" s="320"/>
      <c r="O111" s="319">
        <f t="shared" si="134"/>
        <v>0</v>
      </c>
      <c r="P111" s="322"/>
    </row>
    <row r="112" spans="1:16" hidden="1" x14ac:dyDescent="0.25">
      <c r="A112" s="447">
        <v>2250</v>
      </c>
      <c r="B112" s="353" t="s">
        <v>131</v>
      </c>
      <c r="C112" s="354">
        <f t="shared" si="102"/>
        <v>0</v>
      </c>
      <c r="D112" s="448">
        <f>SUM(D113:D115)</f>
        <v>0</v>
      </c>
      <c r="E112" s="449">
        <f t="shared" ref="E112:F112" si="135">SUM(E113:E115)</f>
        <v>0</v>
      </c>
      <c r="F112" s="319">
        <f t="shared" si="135"/>
        <v>0</v>
      </c>
      <c r="G112" s="448">
        <f>SUM(G113:G115)</f>
        <v>0</v>
      </c>
      <c r="H112" s="449">
        <f t="shared" ref="H112:I112" si="136">SUM(H113:H115)</f>
        <v>0</v>
      </c>
      <c r="I112" s="319">
        <f t="shared" si="136"/>
        <v>0</v>
      </c>
      <c r="J112" s="448">
        <f>SUM(J113:J115)</f>
        <v>0</v>
      </c>
      <c r="K112" s="449">
        <f t="shared" ref="K112:L112" si="137">SUM(K113:K115)</f>
        <v>0</v>
      </c>
      <c r="L112" s="319">
        <f t="shared" si="137"/>
        <v>0</v>
      </c>
      <c r="M112" s="448">
        <f>SUM(M113:M115)</f>
        <v>0</v>
      </c>
      <c r="N112" s="449">
        <f t="shared" ref="N112:O112" si="138">SUM(N113:N115)</f>
        <v>0</v>
      </c>
      <c r="O112" s="319">
        <f t="shared" si="138"/>
        <v>0</v>
      </c>
      <c r="P112" s="322"/>
    </row>
    <row r="113" spans="1:16" ht="12" hidden="1" customHeight="1" x14ac:dyDescent="0.25">
      <c r="A113" s="315">
        <v>2251</v>
      </c>
      <c r="B113" s="353" t="s">
        <v>132</v>
      </c>
      <c r="C113" s="354">
        <f t="shared" si="102"/>
        <v>0</v>
      </c>
      <c r="D113" s="453">
        <v>0</v>
      </c>
      <c r="E113" s="454"/>
      <c r="F113" s="319">
        <f t="shared" ref="F113:F115" si="139">D113+E113</f>
        <v>0</v>
      </c>
      <c r="G113" s="317"/>
      <c r="H113" s="320"/>
      <c r="I113" s="319">
        <f t="shared" ref="I113:I115" si="140">G113+H113</f>
        <v>0</v>
      </c>
      <c r="J113" s="317"/>
      <c r="K113" s="320"/>
      <c r="L113" s="319">
        <f t="shared" ref="L113:L115" si="141">K113+J113</f>
        <v>0</v>
      </c>
      <c r="M113" s="317"/>
      <c r="N113" s="320"/>
      <c r="O113" s="319">
        <f t="shared" ref="O113:O115" si="142">N113+M113</f>
        <v>0</v>
      </c>
      <c r="P113" s="322"/>
    </row>
    <row r="114" spans="1:16" ht="24" hidden="1" customHeight="1" x14ac:dyDescent="0.25">
      <c r="A114" s="315">
        <v>2252</v>
      </c>
      <c r="B114" s="353" t="s">
        <v>133</v>
      </c>
      <c r="C114" s="354">
        <f t="shared" si="102"/>
        <v>0</v>
      </c>
      <c r="D114" s="453">
        <v>0</v>
      </c>
      <c r="E114" s="454"/>
      <c r="F114" s="319">
        <f t="shared" si="139"/>
        <v>0</v>
      </c>
      <c r="G114" s="317"/>
      <c r="H114" s="320"/>
      <c r="I114" s="319">
        <f t="shared" si="140"/>
        <v>0</v>
      </c>
      <c r="J114" s="317"/>
      <c r="K114" s="320"/>
      <c r="L114" s="319">
        <f t="shared" si="141"/>
        <v>0</v>
      </c>
      <c r="M114" s="317"/>
      <c r="N114" s="320"/>
      <c r="O114" s="319">
        <f t="shared" si="142"/>
        <v>0</v>
      </c>
      <c r="P114" s="322"/>
    </row>
    <row r="115" spans="1:16" ht="24" hidden="1" customHeight="1" x14ac:dyDescent="0.25">
      <c r="A115" s="315">
        <v>2259</v>
      </c>
      <c r="B115" s="353" t="s">
        <v>134</v>
      </c>
      <c r="C115" s="354">
        <f t="shared" si="102"/>
        <v>0</v>
      </c>
      <c r="D115" s="453">
        <v>0</v>
      </c>
      <c r="E115" s="454"/>
      <c r="F115" s="319">
        <f t="shared" si="139"/>
        <v>0</v>
      </c>
      <c r="G115" s="317"/>
      <c r="H115" s="320"/>
      <c r="I115" s="319">
        <f t="shared" si="140"/>
        <v>0</v>
      </c>
      <c r="J115" s="317"/>
      <c r="K115" s="320"/>
      <c r="L115" s="319">
        <f t="shared" si="141"/>
        <v>0</v>
      </c>
      <c r="M115" s="317"/>
      <c r="N115" s="320"/>
      <c r="O115" s="319">
        <f t="shared" si="142"/>
        <v>0</v>
      </c>
      <c r="P115" s="322"/>
    </row>
    <row r="116" spans="1:16" hidden="1" x14ac:dyDescent="0.25">
      <c r="A116" s="447">
        <v>2260</v>
      </c>
      <c r="B116" s="353" t="s">
        <v>135</v>
      </c>
      <c r="C116" s="354">
        <f t="shared" si="102"/>
        <v>0</v>
      </c>
      <c r="D116" s="448">
        <f>SUM(D117:D121)</f>
        <v>0</v>
      </c>
      <c r="E116" s="449">
        <f t="shared" ref="E116:F116" si="143">SUM(E117:E121)</f>
        <v>0</v>
      </c>
      <c r="F116" s="319">
        <f t="shared" si="143"/>
        <v>0</v>
      </c>
      <c r="G116" s="448">
        <f>SUM(G117:G121)</f>
        <v>0</v>
      </c>
      <c r="H116" s="449">
        <f t="shared" ref="H116:I116" si="144">SUM(H117:H121)</f>
        <v>0</v>
      </c>
      <c r="I116" s="319">
        <f t="shared" si="144"/>
        <v>0</v>
      </c>
      <c r="J116" s="448">
        <f>SUM(J117:J121)</f>
        <v>0</v>
      </c>
      <c r="K116" s="449">
        <f t="shared" ref="K116:L116" si="145">SUM(K117:K121)</f>
        <v>0</v>
      </c>
      <c r="L116" s="319">
        <f t="shared" si="145"/>
        <v>0</v>
      </c>
      <c r="M116" s="448">
        <f>SUM(M117:M121)</f>
        <v>0</v>
      </c>
      <c r="N116" s="449">
        <f t="shared" ref="N116:O116" si="146">SUM(N117:N121)</f>
        <v>0</v>
      </c>
      <c r="O116" s="319">
        <f t="shared" si="146"/>
        <v>0</v>
      </c>
      <c r="P116" s="322"/>
    </row>
    <row r="117" spans="1:16" ht="12" hidden="1" customHeight="1" x14ac:dyDescent="0.25">
      <c r="A117" s="315">
        <v>2261</v>
      </c>
      <c r="B117" s="353" t="s">
        <v>136</v>
      </c>
      <c r="C117" s="354">
        <f t="shared" si="102"/>
        <v>0</v>
      </c>
      <c r="D117" s="453">
        <v>0</v>
      </c>
      <c r="E117" s="454"/>
      <c r="F117" s="319">
        <f t="shared" ref="F117:F121" si="147">D117+E117</f>
        <v>0</v>
      </c>
      <c r="G117" s="317"/>
      <c r="H117" s="320"/>
      <c r="I117" s="319">
        <f t="shared" ref="I117:I121" si="148">G117+H117</f>
        <v>0</v>
      </c>
      <c r="J117" s="317"/>
      <c r="K117" s="320"/>
      <c r="L117" s="319">
        <f t="shared" ref="L117:L121" si="149">K117+J117</f>
        <v>0</v>
      </c>
      <c r="M117" s="317"/>
      <c r="N117" s="320"/>
      <c r="O117" s="319">
        <f t="shared" ref="O117:O121" si="150">N117+M117</f>
        <v>0</v>
      </c>
      <c r="P117" s="322"/>
    </row>
    <row r="118" spans="1:16" ht="12" hidden="1" customHeight="1" x14ac:dyDescent="0.25">
      <c r="A118" s="315">
        <v>2262</v>
      </c>
      <c r="B118" s="353" t="s">
        <v>137</v>
      </c>
      <c r="C118" s="354">
        <f t="shared" si="102"/>
        <v>0</v>
      </c>
      <c r="D118" s="453">
        <v>0</v>
      </c>
      <c r="E118" s="454"/>
      <c r="F118" s="319">
        <f t="shared" si="147"/>
        <v>0</v>
      </c>
      <c r="G118" s="317"/>
      <c r="H118" s="320"/>
      <c r="I118" s="319">
        <f t="shared" si="148"/>
        <v>0</v>
      </c>
      <c r="J118" s="317"/>
      <c r="K118" s="320"/>
      <c r="L118" s="319">
        <f t="shared" si="149"/>
        <v>0</v>
      </c>
      <c r="M118" s="317"/>
      <c r="N118" s="320"/>
      <c r="O118" s="319">
        <f t="shared" si="150"/>
        <v>0</v>
      </c>
      <c r="P118" s="322"/>
    </row>
    <row r="119" spans="1:16" ht="12" hidden="1" customHeight="1" x14ac:dyDescent="0.25">
      <c r="A119" s="315">
        <v>2263</v>
      </c>
      <c r="B119" s="353" t="s">
        <v>138</v>
      </c>
      <c r="C119" s="354">
        <f t="shared" si="102"/>
        <v>0</v>
      </c>
      <c r="D119" s="453">
        <v>0</v>
      </c>
      <c r="E119" s="454"/>
      <c r="F119" s="319">
        <f t="shared" si="147"/>
        <v>0</v>
      </c>
      <c r="G119" s="317"/>
      <c r="H119" s="320"/>
      <c r="I119" s="319">
        <f t="shared" si="148"/>
        <v>0</v>
      </c>
      <c r="J119" s="317"/>
      <c r="K119" s="320"/>
      <c r="L119" s="319">
        <f t="shared" si="149"/>
        <v>0</v>
      </c>
      <c r="M119" s="317"/>
      <c r="N119" s="320"/>
      <c r="O119" s="319">
        <f t="shared" si="150"/>
        <v>0</v>
      </c>
      <c r="P119" s="322"/>
    </row>
    <row r="120" spans="1:16" ht="24" hidden="1" customHeight="1" x14ac:dyDescent="0.25">
      <c r="A120" s="315">
        <v>2264</v>
      </c>
      <c r="B120" s="353" t="s">
        <v>139</v>
      </c>
      <c r="C120" s="354">
        <f t="shared" si="102"/>
        <v>0</v>
      </c>
      <c r="D120" s="453">
        <v>0</v>
      </c>
      <c r="E120" s="454"/>
      <c r="F120" s="319">
        <f t="shared" si="147"/>
        <v>0</v>
      </c>
      <c r="G120" s="317"/>
      <c r="H120" s="320"/>
      <c r="I120" s="319">
        <f t="shared" si="148"/>
        <v>0</v>
      </c>
      <c r="J120" s="317"/>
      <c r="K120" s="320"/>
      <c r="L120" s="319">
        <f t="shared" si="149"/>
        <v>0</v>
      </c>
      <c r="M120" s="317"/>
      <c r="N120" s="320"/>
      <c r="O120" s="319">
        <f t="shared" si="150"/>
        <v>0</v>
      </c>
      <c r="P120" s="322"/>
    </row>
    <row r="121" spans="1:16" ht="12" hidden="1" customHeight="1" x14ac:dyDescent="0.25">
      <c r="A121" s="315">
        <v>2269</v>
      </c>
      <c r="B121" s="353" t="s">
        <v>140</v>
      </c>
      <c r="C121" s="354">
        <f t="shared" si="102"/>
        <v>0</v>
      </c>
      <c r="D121" s="453">
        <v>0</v>
      </c>
      <c r="E121" s="454"/>
      <c r="F121" s="319">
        <f t="shared" si="147"/>
        <v>0</v>
      </c>
      <c r="G121" s="317"/>
      <c r="H121" s="320"/>
      <c r="I121" s="319">
        <f t="shared" si="148"/>
        <v>0</v>
      </c>
      <c r="J121" s="317"/>
      <c r="K121" s="320"/>
      <c r="L121" s="319">
        <f t="shared" si="149"/>
        <v>0</v>
      </c>
      <c r="M121" s="317"/>
      <c r="N121" s="320"/>
      <c r="O121" s="319">
        <f t="shared" si="150"/>
        <v>0</v>
      </c>
      <c r="P121" s="322"/>
    </row>
    <row r="122" spans="1:16" hidden="1" x14ac:dyDescent="0.25">
      <c r="A122" s="447">
        <v>2270</v>
      </c>
      <c r="B122" s="353" t="s">
        <v>141</v>
      </c>
      <c r="C122" s="354">
        <f t="shared" si="102"/>
        <v>0</v>
      </c>
      <c r="D122" s="448">
        <f>SUM(D123:D127)</f>
        <v>0</v>
      </c>
      <c r="E122" s="449">
        <f t="shared" ref="E122:F122" si="151">SUM(E123:E127)</f>
        <v>0</v>
      </c>
      <c r="F122" s="319">
        <f t="shared" si="151"/>
        <v>0</v>
      </c>
      <c r="G122" s="448">
        <f>SUM(G123:G127)</f>
        <v>0</v>
      </c>
      <c r="H122" s="449">
        <f t="shared" ref="H122:I122" si="152">SUM(H123:H127)</f>
        <v>0</v>
      </c>
      <c r="I122" s="319">
        <f t="shared" si="152"/>
        <v>0</v>
      </c>
      <c r="J122" s="448">
        <f>SUM(J123:J127)</f>
        <v>0</v>
      </c>
      <c r="K122" s="449">
        <f t="shared" ref="K122:L122" si="153">SUM(K123:K127)</f>
        <v>0</v>
      </c>
      <c r="L122" s="319">
        <f t="shared" si="153"/>
        <v>0</v>
      </c>
      <c r="M122" s="448">
        <f>SUM(M123:M127)</f>
        <v>0</v>
      </c>
      <c r="N122" s="449">
        <f t="shared" ref="N122:O122" si="154">SUM(N123:N127)</f>
        <v>0</v>
      </c>
      <c r="O122" s="319">
        <f t="shared" si="154"/>
        <v>0</v>
      </c>
      <c r="P122" s="322"/>
    </row>
    <row r="123" spans="1:16" ht="12" hidden="1" customHeight="1" x14ac:dyDescent="0.25">
      <c r="A123" s="315">
        <v>2272</v>
      </c>
      <c r="B123" s="458" t="s">
        <v>142</v>
      </c>
      <c r="C123" s="354">
        <f t="shared" si="102"/>
        <v>0</v>
      </c>
      <c r="D123" s="453">
        <v>0</v>
      </c>
      <c r="E123" s="454"/>
      <c r="F123" s="319">
        <f t="shared" ref="F123:F127" si="155">D123+E123</f>
        <v>0</v>
      </c>
      <c r="G123" s="317"/>
      <c r="H123" s="320"/>
      <c r="I123" s="319">
        <f t="shared" ref="I123:I127" si="156">G123+H123</f>
        <v>0</v>
      </c>
      <c r="J123" s="317"/>
      <c r="K123" s="320"/>
      <c r="L123" s="319">
        <f t="shared" ref="L123:L127" si="157">K123+J123</f>
        <v>0</v>
      </c>
      <c r="M123" s="317"/>
      <c r="N123" s="320"/>
      <c r="O123" s="319">
        <f t="shared" ref="O123:O127" si="158">N123+M123</f>
        <v>0</v>
      </c>
      <c r="P123" s="322"/>
    </row>
    <row r="124" spans="1:16" ht="24" hidden="1" customHeight="1" x14ac:dyDescent="0.25">
      <c r="A124" s="315">
        <v>2274</v>
      </c>
      <c r="B124" s="459" t="s">
        <v>143</v>
      </c>
      <c r="C124" s="354">
        <f t="shared" si="102"/>
        <v>0</v>
      </c>
      <c r="D124" s="453">
        <v>0</v>
      </c>
      <c r="E124" s="454"/>
      <c r="F124" s="319">
        <f t="shared" si="155"/>
        <v>0</v>
      </c>
      <c r="G124" s="317"/>
      <c r="H124" s="320"/>
      <c r="I124" s="319">
        <f t="shared" si="156"/>
        <v>0</v>
      </c>
      <c r="J124" s="317"/>
      <c r="K124" s="320"/>
      <c r="L124" s="319">
        <f t="shared" si="157"/>
        <v>0</v>
      </c>
      <c r="M124" s="317"/>
      <c r="N124" s="320"/>
      <c r="O124" s="319">
        <f t="shared" si="158"/>
        <v>0</v>
      </c>
      <c r="P124" s="322"/>
    </row>
    <row r="125" spans="1:16" ht="24" hidden="1" customHeight="1" x14ac:dyDescent="0.25">
      <c r="A125" s="315">
        <v>2275</v>
      </c>
      <c r="B125" s="353" t="s">
        <v>144</v>
      </c>
      <c r="C125" s="354">
        <f t="shared" si="102"/>
        <v>0</v>
      </c>
      <c r="D125" s="453">
        <v>0</v>
      </c>
      <c r="E125" s="454"/>
      <c r="F125" s="319">
        <f t="shared" si="155"/>
        <v>0</v>
      </c>
      <c r="G125" s="317"/>
      <c r="H125" s="320"/>
      <c r="I125" s="319">
        <f t="shared" si="156"/>
        <v>0</v>
      </c>
      <c r="J125" s="317"/>
      <c r="K125" s="320"/>
      <c r="L125" s="319">
        <f t="shared" si="157"/>
        <v>0</v>
      </c>
      <c r="M125" s="317"/>
      <c r="N125" s="320"/>
      <c r="O125" s="319">
        <f t="shared" si="158"/>
        <v>0</v>
      </c>
      <c r="P125" s="322"/>
    </row>
    <row r="126" spans="1:16" ht="36" hidden="1" customHeight="1" x14ac:dyDescent="0.25">
      <c r="A126" s="315">
        <v>2276</v>
      </c>
      <c r="B126" s="353" t="s">
        <v>145</v>
      </c>
      <c r="C126" s="354">
        <f t="shared" si="102"/>
        <v>0</v>
      </c>
      <c r="D126" s="453">
        <v>0</v>
      </c>
      <c r="E126" s="454"/>
      <c r="F126" s="319">
        <f t="shared" si="155"/>
        <v>0</v>
      </c>
      <c r="G126" s="317"/>
      <c r="H126" s="320"/>
      <c r="I126" s="319">
        <f t="shared" si="156"/>
        <v>0</v>
      </c>
      <c r="J126" s="317"/>
      <c r="K126" s="320"/>
      <c r="L126" s="319">
        <f t="shared" si="157"/>
        <v>0</v>
      </c>
      <c r="M126" s="317"/>
      <c r="N126" s="320"/>
      <c r="O126" s="319">
        <f t="shared" si="158"/>
        <v>0</v>
      </c>
      <c r="P126" s="322"/>
    </row>
    <row r="127" spans="1:16" ht="24" hidden="1" customHeight="1" x14ac:dyDescent="0.25">
      <c r="A127" s="315">
        <v>2279</v>
      </c>
      <c r="B127" s="353" t="s">
        <v>146</v>
      </c>
      <c r="C127" s="354">
        <f t="shared" si="102"/>
        <v>0</v>
      </c>
      <c r="D127" s="453">
        <v>0</v>
      </c>
      <c r="E127" s="454"/>
      <c r="F127" s="319">
        <f t="shared" si="155"/>
        <v>0</v>
      </c>
      <c r="G127" s="317"/>
      <c r="H127" s="320"/>
      <c r="I127" s="319">
        <f t="shared" si="156"/>
        <v>0</v>
      </c>
      <c r="J127" s="317"/>
      <c r="K127" s="320"/>
      <c r="L127" s="319">
        <f t="shared" si="157"/>
        <v>0</v>
      </c>
      <c r="M127" s="317"/>
      <c r="N127" s="320"/>
      <c r="O127" s="319">
        <f t="shared" si="158"/>
        <v>0</v>
      </c>
      <c r="P127" s="322"/>
    </row>
    <row r="128" spans="1:16" ht="48" hidden="1" x14ac:dyDescent="0.25">
      <c r="A128" s="729">
        <v>2280</v>
      </c>
      <c r="B128" s="346" t="s">
        <v>147</v>
      </c>
      <c r="C128" s="347">
        <f t="shared" si="102"/>
        <v>0</v>
      </c>
      <c r="D128" s="451">
        <f t="shared" ref="D128:O128" si="159">SUM(D129)</f>
        <v>0</v>
      </c>
      <c r="E128" s="452">
        <f t="shared" si="159"/>
        <v>0</v>
      </c>
      <c r="F128" s="398">
        <f t="shared" si="159"/>
        <v>0</v>
      </c>
      <c r="G128" s="451">
        <f t="shared" si="159"/>
        <v>0</v>
      </c>
      <c r="H128" s="452">
        <f t="shared" si="159"/>
        <v>0</v>
      </c>
      <c r="I128" s="398">
        <f t="shared" si="159"/>
        <v>0</v>
      </c>
      <c r="J128" s="451">
        <f t="shared" si="159"/>
        <v>0</v>
      </c>
      <c r="K128" s="452">
        <f t="shared" si="159"/>
        <v>0</v>
      </c>
      <c r="L128" s="398">
        <f t="shared" si="159"/>
        <v>0</v>
      </c>
      <c r="M128" s="451">
        <f t="shared" si="159"/>
        <v>0</v>
      </c>
      <c r="N128" s="452">
        <f t="shared" si="159"/>
        <v>0</v>
      </c>
      <c r="O128" s="398">
        <f t="shared" si="159"/>
        <v>0</v>
      </c>
      <c r="P128" s="313"/>
    </row>
    <row r="129" spans="1:16" ht="24" hidden="1" customHeight="1" x14ac:dyDescent="0.25">
      <c r="A129" s="315">
        <v>2283</v>
      </c>
      <c r="B129" s="353" t="s">
        <v>148</v>
      </c>
      <c r="C129" s="354">
        <f t="shared" si="102"/>
        <v>0</v>
      </c>
      <c r="D129" s="453">
        <v>0</v>
      </c>
      <c r="E129" s="454"/>
      <c r="F129" s="319">
        <f>D129+E129</f>
        <v>0</v>
      </c>
      <c r="G129" s="317"/>
      <c r="H129" s="320"/>
      <c r="I129" s="319">
        <f>G129+H129</f>
        <v>0</v>
      </c>
      <c r="J129" s="317"/>
      <c r="K129" s="320"/>
      <c r="L129" s="319">
        <f>K129+J129</f>
        <v>0</v>
      </c>
      <c r="M129" s="317"/>
      <c r="N129" s="320"/>
      <c r="O129" s="319">
        <f>N129+M129</f>
        <v>0</v>
      </c>
      <c r="P129" s="322"/>
    </row>
    <row r="130" spans="1:16" ht="38.25" hidden="1" customHeight="1" x14ac:dyDescent="0.25">
      <c r="A130" s="333">
        <v>2300</v>
      </c>
      <c r="B130" s="441" t="s">
        <v>149</v>
      </c>
      <c r="C130" s="334">
        <f t="shared" si="102"/>
        <v>0</v>
      </c>
      <c r="D130" s="442">
        <f>SUM(D131,D136,D140,D141,D144,D151,D159,D160,D163)</f>
        <v>0</v>
      </c>
      <c r="E130" s="443">
        <f t="shared" ref="E130:F130" si="160">SUM(E131,E136,E140,E141,E144,E151,E159,E160,E163)</f>
        <v>0</v>
      </c>
      <c r="F130" s="337">
        <f t="shared" si="160"/>
        <v>0</v>
      </c>
      <c r="G130" s="442">
        <f>SUM(G131,G136,G140,G141,G144,G151,G159,G160,G163)</f>
        <v>0</v>
      </c>
      <c r="H130" s="443">
        <f t="shared" ref="H130:I130" si="161">SUM(H131,H136,H140,H141,H144,H151,H159,H160,H163)</f>
        <v>0</v>
      </c>
      <c r="I130" s="337">
        <f t="shared" si="161"/>
        <v>0</v>
      </c>
      <c r="J130" s="442">
        <f>SUM(J131,J136,J140,J141,J144,J151,J159,J160,J163)</f>
        <v>0</v>
      </c>
      <c r="K130" s="443">
        <f t="shared" ref="K130:L130" si="162">SUM(K131,K136,K140,K141,K144,K151,K159,K160,K163)</f>
        <v>0</v>
      </c>
      <c r="L130" s="337">
        <f t="shared" si="162"/>
        <v>0</v>
      </c>
      <c r="M130" s="442">
        <f>SUM(M131,M136,M140,M141,M144,M151,M159,M160,M163)</f>
        <v>0</v>
      </c>
      <c r="N130" s="443">
        <f t="shared" ref="N130:O130" si="163">SUM(N131,N136,N140,N141,N144,N151,N159,N160,N163)</f>
        <v>0</v>
      </c>
      <c r="O130" s="337">
        <f t="shared" si="163"/>
        <v>0</v>
      </c>
      <c r="P130" s="341"/>
    </row>
    <row r="131" spans="1:16" ht="24" hidden="1" x14ac:dyDescent="0.25">
      <c r="A131" s="729">
        <v>2310</v>
      </c>
      <c r="B131" s="346" t="s">
        <v>150</v>
      </c>
      <c r="C131" s="347">
        <f t="shared" si="102"/>
        <v>0</v>
      </c>
      <c r="D131" s="451">
        <f t="shared" ref="D131:O131" si="164">SUM(D132:D135)</f>
        <v>0</v>
      </c>
      <c r="E131" s="452">
        <f t="shared" si="164"/>
        <v>0</v>
      </c>
      <c r="F131" s="398">
        <f t="shared" si="164"/>
        <v>0</v>
      </c>
      <c r="G131" s="451">
        <f t="shared" si="164"/>
        <v>0</v>
      </c>
      <c r="H131" s="452">
        <f t="shared" si="164"/>
        <v>0</v>
      </c>
      <c r="I131" s="398">
        <f t="shared" si="164"/>
        <v>0</v>
      </c>
      <c r="J131" s="451">
        <f t="shared" si="164"/>
        <v>0</v>
      </c>
      <c r="K131" s="452">
        <f t="shared" si="164"/>
        <v>0</v>
      </c>
      <c r="L131" s="398">
        <f t="shared" si="164"/>
        <v>0</v>
      </c>
      <c r="M131" s="451">
        <f t="shared" si="164"/>
        <v>0</v>
      </c>
      <c r="N131" s="452">
        <f t="shared" si="164"/>
        <v>0</v>
      </c>
      <c r="O131" s="398">
        <f t="shared" si="164"/>
        <v>0</v>
      </c>
      <c r="P131" s="313"/>
    </row>
    <row r="132" spans="1:16" ht="12" hidden="1" customHeight="1" x14ac:dyDescent="0.25">
      <c r="A132" s="315">
        <v>2311</v>
      </c>
      <c r="B132" s="353" t="s">
        <v>151</v>
      </c>
      <c r="C132" s="354">
        <f t="shared" si="102"/>
        <v>0</v>
      </c>
      <c r="D132" s="453">
        <v>0</v>
      </c>
      <c r="E132" s="454"/>
      <c r="F132" s="319">
        <f t="shared" ref="F132:F135" si="165">D132+E132</f>
        <v>0</v>
      </c>
      <c r="G132" s="317"/>
      <c r="H132" s="320"/>
      <c r="I132" s="319">
        <f t="shared" ref="I132:I135" si="166">G132+H132</f>
        <v>0</v>
      </c>
      <c r="J132" s="317"/>
      <c r="K132" s="320"/>
      <c r="L132" s="319">
        <f t="shared" ref="L132:L135" si="167">K132+J132</f>
        <v>0</v>
      </c>
      <c r="M132" s="317"/>
      <c r="N132" s="320"/>
      <c r="O132" s="319">
        <f t="shared" ref="O132:O135" si="168">N132+M132</f>
        <v>0</v>
      </c>
      <c r="P132" s="322"/>
    </row>
    <row r="133" spans="1:16" ht="12" hidden="1" customHeight="1" x14ac:dyDescent="0.25">
      <c r="A133" s="315">
        <v>2312</v>
      </c>
      <c r="B133" s="353" t="s">
        <v>152</v>
      </c>
      <c r="C133" s="354">
        <f t="shared" si="102"/>
        <v>0</v>
      </c>
      <c r="D133" s="453">
        <v>0</v>
      </c>
      <c r="E133" s="454"/>
      <c r="F133" s="319">
        <f t="shared" si="165"/>
        <v>0</v>
      </c>
      <c r="G133" s="317"/>
      <c r="H133" s="320"/>
      <c r="I133" s="319">
        <f t="shared" si="166"/>
        <v>0</v>
      </c>
      <c r="J133" s="317"/>
      <c r="K133" s="320"/>
      <c r="L133" s="319">
        <f t="shared" si="167"/>
        <v>0</v>
      </c>
      <c r="M133" s="317"/>
      <c r="N133" s="320"/>
      <c r="O133" s="319">
        <f t="shared" si="168"/>
        <v>0</v>
      </c>
      <c r="P133" s="322"/>
    </row>
    <row r="134" spans="1:16" ht="12" hidden="1" customHeight="1" x14ac:dyDescent="0.25">
      <c r="A134" s="315">
        <v>2313</v>
      </c>
      <c r="B134" s="353" t="s">
        <v>153</v>
      </c>
      <c r="C134" s="354">
        <f t="shared" si="102"/>
        <v>0</v>
      </c>
      <c r="D134" s="453">
        <v>0</v>
      </c>
      <c r="E134" s="454"/>
      <c r="F134" s="319">
        <f t="shared" si="165"/>
        <v>0</v>
      </c>
      <c r="G134" s="317"/>
      <c r="H134" s="320"/>
      <c r="I134" s="319">
        <f t="shared" si="166"/>
        <v>0</v>
      </c>
      <c r="J134" s="317"/>
      <c r="K134" s="320"/>
      <c r="L134" s="319">
        <f t="shared" si="167"/>
        <v>0</v>
      </c>
      <c r="M134" s="317"/>
      <c r="N134" s="320"/>
      <c r="O134" s="319">
        <f t="shared" si="168"/>
        <v>0</v>
      </c>
      <c r="P134" s="322"/>
    </row>
    <row r="135" spans="1:16" ht="36" hidden="1" customHeight="1" x14ac:dyDescent="0.25">
      <c r="A135" s="315">
        <v>2314</v>
      </c>
      <c r="B135" s="353" t="s">
        <v>154</v>
      </c>
      <c r="C135" s="354">
        <f t="shared" si="102"/>
        <v>0</v>
      </c>
      <c r="D135" s="453">
        <v>0</v>
      </c>
      <c r="E135" s="454"/>
      <c r="F135" s="319">
        <f t="shared" si="165"/>
        <v>0</v>
      </c>
      <c r="G135" s="317"/>
      <c r="H135" s="320"/>
      <c r="I135" s="319">
        <f t="shared" si="166"/>
        <v>0</v>
      </c>
      <c r="J135" s="317"/>
      <c r="K135" s="320"/>
      <c r="L135" s="319">
        <f t="shared" si="167"/>
        <v>0</v>
      </c>
      <c r="M135" s="317"/>
      <c r="N135" s="320"/>
      <c r="O135" s="319">
        <f t="shared" si="168"/>
        <v>0</v>
      </c>
      <c r="P135" s="322"/>
    </row>
    <row r="136" spans="1:16" hidden="1" x14ac:dyDescent="0.25">
      <c r="A136" s="447">
        <v>2320</v>
      </c>
      <c r="B136" s="353" t="s">
        <v>155</v>
      </c>
      <c r="C136" s="354">
        <f t="shared" si="102"/>
        <v>0</v>
      </c>
      <c r="D136" s="448">
        <f>SUM(D137:D139)</f>
        <v>0</v>
      </c>
      <c r="E136" s="449">
        <f t="shared" ref="E136:F136" si="169">SUM(E137:E139)</f>
        <v>0</v>
      </c>
      <c r="F136" s="319">
        <f t="shared" si="169"/>
        <v>0</v>
      </c>
      <c r="G136" s="448">
        <f>SUM(G137:G139)</f>
        <v>0</v>
      </c>
      <c r="H136" s="449">
        <f t="shared" ref="H136:I136" si="170">SUM(H137:H139)</f>
        <v>0</v>
      </c>
      <c r="I136" s="319">
        <f t="shared" si="170"/>
        <v>0</v>
      </c>
      <c r="J136" s="448">
        <f>SUM(J137:J139)</f>
        <v>0</v>
      </c>
      <c r="K136" s="449">
        <f t="shared" ref="K136:L136" si="171">SUM(K137:K139)</f>
        <v>0</v>
      </c>
      <c r="L136" s="319">
        <f t="shared" si="171"/>
        <v>0</v>
      </c>
      <c r="M136" s="448">
        <f>SUM(M137:M139)</f>
        <v>0</v>
      </c>
      <c r="N136" s="449">
        <f t="shared" ref="N136:O136" si="172">SUM(N137:N139)</f>
        <v>0</v>
      </c>
      <c r="O136" s="319">
        <f t="shared" si="172"/>
        <v>0</v>
      </c>
      <c r="P136" s="322"/>
    </row>
    <row r="137" spans="1:16" ht="12" hidden="1" customHeight="1" x14ac:dyDescent="0.25">
      <c r="A137" s="315">
        <v>2321</v>
      </c>
      <c r="B137" s="353" t="s">
        <v>156</v>
      </c>
      <c r="C137" s="354">
        <f t="shared" si="102"/>
        <v>0</v>
      </c>
      <c r="D137" s="453">
        <v>0</v>
      </c>
      <c r="E137" s="454"/>
      <c r="F137" s="319">
        <f t="shared" ref="F137:F140" si="173">D137+E137</f>
        <v>0</v>
      </c>
      <c r="G137" s="317"/>
      <c r="H137" s="320"/>
      <c r="I137" s="319">
        <f t="shared" ref="I137:I140" si="174">G137+H137</f>
        <v>0</v>
      </c>
      <c r="J137" s="317"/>
      <c r="K137" s="320"/>
      <c r="L137" s="319">
        <f t="shared" ref="L137:L140" si="175">K137+J137</f>
        <v>0</v>
      </c>
      <c r="M137" s="317"/>
      <c r="N137" s="320"/>
      <c r="O137" s="319">
        <f t="shared" ref="O137:O140" si="176">N137+M137</f>
        <v>0</v>
      </c>
      <c r="P137" s="322"/>
    </row>
    <row r="138" spans="1:16" ht="12" hidden="1" customHeight="1" x14ac:dyDescent="0.25">
      <c r="A138" s="315">
        <v>2322</v>
      </c>
      <c r="B138" s="353" t="s">
        <v>157</v>
      </c>
      <c r="C138" s="354">
        <f t="shared" si="102"/>
        <v>0</v>
      </c>
      <c r="D138" s="453">
        <v>0</v>
      </c>
      <c r="E138" s="454"/>
      <c r="F138" s="319">
        <f t="shared" si="173"/>
        <v>0</v>
      </c>
      <c r="G138" s="317"/>
      <c r="H138" s="320"/>
      <c r="I138" s="319">
        <f t="shared" si="174"/>
        <v>0</v>
      </c>
      <c r="J138" s="317"/>
      <c r="K138" s="320"/>
      <c r="L138" s="319">
        <f t="shared" si="175"/>
        <v>0</v>
      </c>
      <c r="M138" s="317"/>
      <c r="N138" s="320"/>
      <c r="O138" s="319">
        <f t="shared" si="176"/>
        <v>0</v>
      </c>
      <c r="P138" s="322"/>
    </row>
    <row r="139" spans="1:16" ht="10.5" hidden="1" customHeight="1" x14ac:dyDescent="0.25">
      <c r="A139" s="315">
        <v>2329</v>
      </c>
      <c r="B139" s="353" t="s">
        <v>158</v>
      </c>
      <c r="C139" s="354">
        <f t="shared" si="102"/>
        <v>0</v>
      </c>
      <c r="D139" s="453">
        <v>0</v>
      </c>
      <c r="E139" s="454"/>
      <c r="F139" s="319">
        <f t="shared" si="173"/>
        <v>0</v>
      </c>
      <c r="G139" s="317"/>
      <c r="H139" s="320"/>
      <c r="I139" s="319">
        <f t="shared" si="174"/>
        <v>0</v>
      </c>
      <c r="J139" s="317"/>
      <c r="K139" s="320"/>
      <c r="L139" s="319">
        <f t="shared" si="175"/>
        <v>0</v>
      </c>
      <c r="M139" s="317"/>
      <c r="N139" s="320"/>
      <c r="O139" s="319">
        <f t="shared" si="176"/>
        <v>0</v>
      </c>
      <c r="P139" s="322"/>
    </row>
    <row r="140" spans="1:16" ht="12" hidden="1" customHeight="1" x14ac:dyDescent="0.25">
      <c r="A140" s="447">
        <v>2330</v>
      </c>
      <c r="B140" s="353" t="s">
        <v>159</v>
      </c>
      <c r="C140" s="354">
        <f t="shared" si="102"/>
        <v>0</v>
      </c>
      <c r="D140" s="453">
        <v>0</v>
      </c>
      <c r="E140" s="454"/>
      <c r="F140" s="319">
        <f t="shared" si="173"/>
        <v>0</v>
      </c>
      <c r="G140" s="317"/>
      <c r="H140" s="320"/>
      <c r="I140" s="319">
        <f t="shared" si="174"/>
        <v>0</v>
      </c>
      <c r="J140" s="317"/>
      <c r="K140" s="320"/>
      <c r="L140" s="319">
        <f t="shared" si="175"/>
        <v>0</v>
      </c>
      <c r="M140" s="317"/>
      <c r="N140" s="320"/>
      <c r="O140" s="319">
        <f t="shared" si="176"/>
        <v>0</v>
      </c>
      <c r="P140" s="322"/>
    </row>
    <row r="141" spans="1:16" ht="48" hidden="1" x14ac:dyDescent="0.25">
      <c r="A141" s="447">
        <v>2340</v>
      </c>
      <c r="B141" s="353" t="s">
        <v>160</v>
      </c>
      <c r="C141" s="354">
        <f t="shared" si="102"/>
        <v>0</v>
      </c>
      <c r="D141" s="448">
        <f>SUM(D142:D143)</f>
        <v>0</v>
      </c>
      <c r="E141" s="449">
        <f t="shared" ref="E141:F141" si="177">SUM(E142:E143)</f>
        <v>0</v>
      </c>
      <c r="F141" s="319">
        <f t="shared" si="177"/>
        <v>0</v>
      </c>
      <c r="G141" s="448">
        <f>SUM(G142:G143)</f>
        <v>0</v>
      </c>
      <c r="H141" s="449">
        <f t="shared" ref="H141:I141" si="178">SUM(H142:H143)</f>
        <v>0</v>
      </c>
      <c r="I141" s="319">
        <f t="shared" si="178"/>
        <v>0</v>
      </c>
      <c r="J141" s="448">
        <f>SUM(J142:J143)</f>
        <v>0</v>
      </c>
      <c r="K141" s="449">
        <f t="shared" ref="K141:L141" si="179">SUM(K142:K143)</f>
        <v>0</v>
      </c>
      <c r="L141" s="319">
        <f t="shared" si="179"/>
        <v>0</v>
      </c>
      <c r="M141" s="448">
        <f>SUM(M142:M143)</f>
        <v>0</v>
      </c>
      <c r="N141" s="449">
        <f t="shared" ref="N141:O141" si="180">SUM(N142:N143)</f>
        <v>0</v>
      </c>
      <c r="O141" s="319">
        <f t="shared" si="180"/>
        <v>0</v>
      </c>
      <c r="P141" s="322"/>
    </row>
    <row r="142" spans="1:16" ht="12" hidden="1" customHeight="1" x14ac:dyDescent="0.25">
      <c r="A142" s="315">
        <v>2341</v>
      </c>
      <c r="B142" s="353" t="s">
        <v>161</v>
      </c>
      <c r="C142" s="354">
        <f t="shared" si="102"/>
        <v>0</v>
      </c>
      <c r="D142" s="453">
        <v>0</v>
      </c>
      <c r="E142" s="454"/>
      <c r="F142" s="319">
        <f t="shared" ref="F142:F143" si="181">D142+E142</f>
        <v>0</v>
      </c>
      <c r="G142" s="317"/>
      <c r="H142" s="320"/>
      <c r="I142" s="319">
        <f t="shared" ref="I142:I143" si="182">G142+H142</f>
        <v>0</v>
      </c>
      <c r="J142" s="317"/>
      <c r="K142" s="320"/>
      <c r="L142" s="319">
        <f t="shared" ref="L142:L143" si="183">K142+J142</f>
        <v>0</v>
      </c>
      <c r="M142" s="317"/>
      <c r="N142" s="320"/>
      <c r="O142" s="319">
        <f t="shared" ref="O142:O143" si="184">N142+M142</f>
        <v>0</v>
      </c>
      <c r="P142" s="322"/>
    </row>
    <row r="143" spans="1:16" ht="24" hidden="1" customHeight="1" x14ac:dyDescent="0.25">
      <c r="A143" s="315">
        <v>2344</v>
      </c>
      <c r="B143" s="353" t="s">
        <v>162</v>
      </c>
      <c r="C143" s="354">
        <f t="shared" si="102"/>
        <v>0</v>
      </c>
      <c r="D143" s="453">
        <v>0</v>
      </c>
      <c r="E143" s="454"/>
      <c r="F143" s="319">
        <f t="shared" si="181"/>
        <v>0</v>
      </c>
      <c r="G143" s="317"/>
      <c r="H143" s="320"/>
      <c r="I143" s="319">
        <f t="shared" si="182"/>
        <v>0</v>
      </c>
      <c r="J143" s="317"/>
      <c r="K143" s="320"/>
      <c r="L143" s="319">
        <f t="shared" si="183"/>
        <v>0</v>
      </c>
      <c r="M143" s="317"/>
      <c r="N143" s="320"/>
      <c r="O143" s="319">
        <f t="shared" si="184"/>
        <v>0</v>
      </c>
      <c r="P143" s="322"/>
    </row>
    <row r="144" spans="1:16" ht="24" hidden="1" x14ac:dyDescent="0.25">
      <c r="A144" s="444">
        <v>2350</v>
      </c>
      <c r="B144" s="402" t="s">
        <v>163</v>
      </c>
      <c r="C144" s="407">
        <f t="shared" si="102"/>
        <v>0</v>
      </c>
      <c r="D144" s="445">
        <f>SUM(D145:D150)</f>
        <v>0</v>
      </c>
      <c r="E144" s="446">
        <f t="shared" ref="E144:F144" si="185">SUM(E145:E150)</f>
        <v>0</v>
      </c>
      <c r="F144" s="405">
        <f t="shared" si="185"/>
        <v>0</v>
      </c>
      <c r="G144" s="445">
        <f>SUM(G145:G150)</f>
        <v>0</v>
      </c>
      <c r="H144" s="446">
        <f t="shared" ref="H144:I144" si="186">SUM(H145:H150)</f>
        <v>0</v>
      </c>
      <c r="I144" s="405">
        <f t="shared" si="186"/>
        <v>0</v>
      </c>
      <c r="J144" s="445">
        <f>SUM(J145:J150)</f>
        <v>0</v>
      </c>
      <c r="K144" s="446">
        <f t="shared" ref="K144:L144" si="187">SUM(K145:K150)</f>
        <v>0</v>
      </c>
      <c r="L144" s="405">
        <f t="shared" si="187"/>
        <v>0</v>
      </c>
      <c r="M144" s="445">
        <f>SUM(M145:M150)</f>
        <v>0</v>
      </c>
      <c r="N144" s="446">
        <f t="shared" ref="N144:O144" si="188">SUM(N145:N150)</f>
        <v>0</v>
      </c>
      <c r="O144" s="405">
        <f t="shared" si="188"/>
        <v>0</v>
      </c>
      <c r="P144" s="393"/>
    </row>
    <row r="145" spans="1:16" ht="12" hidden="1" customHeight="1" x14ac:dyDescent="0.25">
      <c r="A145" s="308">
        <v>2351</v>
      </c>
      <c r="B145" s="346" t="s">
        <v>164</v>
      </c>
      <c r="C145" s="347">
        <f t="shared" si="102"/>
        <v>0</v>
      </c>
      <c r="D145" s="455">
        <v>0</v>
      </c>
      <c r="E145" s="456"/>
      <c r="F145" s="398">
        <f t="shared" ref="F145:F150" si="189">D145+E145</f>
        <v>0</v>
      </c>
      <c r="G145" s="310"/>
      <c r="H145" s="311"/>
      <c r="I145" s="398">
        <f t="shared" ref="I145:I150" si="190">G145+H145</f>
        <v>0</v>
      </c>
      <c r="J145" s="310"/>
      <c r="K145" s="311"/>
      <c r="L145" s="398">
        <f t="shared" ref="L145:L150" si="191">K145+J145</f>
        <v>0</v>
      </c>
      <c r="M145" s="310"/>
      <c r="N145" s="311"/>
      <c r="O145" s="398">
        <f t="shared" ref="O145:O150" si="192">N145+M145</f>
        <v>0</v>
      </c>
      <c r="P145" s="313"/>
    </row>
    <row r="146" spans="1:16" ht="12" hidden="1" customHeight="1" x14ac:dyDescent="0.25">
      <c r="A146" s="315">
        <v>2352</v>
      </c>
      <c r="B146" s="353" t="s">
        <v>166</v>
      </c>
      <c r="C146" s="354">
        <f t="shared" si="102"/>
        <v>0</v>
      </c>
      <c r="D146" s="453">
        <v>0</v>
      </c>
      <c r="E146" s="454"/>
      <c r="F146" s="319">
        <f t="shared" si="189"/>
        <v>0</v>
      </c>
      <c r="G146" s="317"/>
      <c r="H146" s="320"/>
      <c r="I146" s="319">
        <f t="shared" si="190"/>
        <v>0</v>
      </c>
      <c r="J146" s="317"/>
      <c r="K146" s="320"/>
      <c r="L146" s="319">
        <f t="shared" si="191"/>
        <v>0</v>
      </c>
      <c r="M146" s="317"/>
      <c r="N146" s="320"/>
      <c r="O146" s="319">
        <f t="shared" si="192"/>
        <v>0</v>
      </c>
      <c r="P146" s="322"/>
    </row>
    <row r="147" spans="1:16" ht="24" hidden="1" customHeight="1" x14ac:dyDescent="0.25">
      <c r="A147" s="315">
        <v>2353</v>
      </c>
      <c r="B147" s="353" t="s">
        <v>167</v>
      </c>
      <c r="C147" s="354">
        <f t="shared" si="102"/>
        <v>0</v>
      </c>
      <c r="D147" s="453">
        <v>0</v>
      </c>
      <c r="E147" s="454"/>
      <c r="F147" s="319">
        <f t="shared" si="189"/>
        <v>0</v>
      </c>
      <c r="G147" s="317"/>
      <c r="H147" s="320"/>
      <c r="I147" s="319">
        <f t="shared" si="190"/>
        <v>0</v>
      </c>
      <c r="J147" s="317"/>
      <c r="K147" s="320"/>
      <c r="L147" s="319">
        <f t="shared" si="191"/>
        <v>0</v>
      </c>
      <c r="M147" s="317"/>
      <c r="N147" s="320"/>
      <c r="O147" s="319">
        <f t="shared" si="192"/>
        <v>0</v>
      </c>
      <c r="P147" s="322"/>
    </row>
    <row r="148" spans="1:16" ht="24" hidden="1" customHeight="1" x14ac:dyDescent="0.25">
      <c r="A148" s="315">
        <v>2354</v>
      </c>
      <c r="B148" s="353" t="s">
        <v>168</v>
      </c>
      <c r="C148" s="354">
        <f t="shared" ref="C148:C211" si="193">F148+I148+L148+O148</f>
        <v>0</v>
      </c>
      <c r="D148" s="453">
        <v>0</v>
      </c>
      <c r="E148" s="454"/>
      <c r="F148" s="319">
        <f t="shared" si="189"/>
        <v>0</v>
      </c>
      <c r="G148" s="317"/>
      <c r="H148" s="320"/>
      <c r="I148" s="319">
        <f t="shared" si="190"/>
        <v>0</v>
      </c>
      <c r="J148" s="317"/>
      <c r="K148" s="320"/>
      <c r="L148" s="319">
        <f t="shared" si="191"/>
        <v>0</v>
      </c>
      <c r="M148" s="317"/>
      <c r="N148" s="320"/>
      <c r="O148" s="319">
        <f t="shared" si="192"/>
        <v>0</v>
      </c>
      <c r="P148" s="322"/>
    </row>
    <row r="149" spans="1:16" ht="24" hidden="1" customHeight="1" x14ac:dyDescent="0.25">
      <c r="A149" s="315">
        <v>2355</v>
      </c>
      <c r="B149" s="353" t="s">
        <v>169</v>
      </c>
      <c r="C149" s="354">
        <f t="shared" si="193"/>
        <v>0</v>
      </c>
      <c r="D149" s="453">
        <v>0</v>
      </c>
      <c r="E149" s="454"/>
      <c r="F149" s="319">
        <f t="shared" si="189"/>
        <v>0</v>
      </c>
      <c r="G149" s="317"/>
      <c r="H149" s="320"/>
      <c r="I149" s="319">
        <f t="shared" si="190"/>
        <v>0</v>
      </c>
      <c r="J149" s="317"/>
      <c r="K149" s="320"/>
      <c r="L149" s="319">
        <f t="shared" si="191"/>
        <v>0</v>
      </c>
      <c r="M149" s="317"/>
      <c r="N149" s="320"/>
      <c r="O149" s="319">
        <f t="shared" si="192"/>
        <v>0</v>
      </c>
      <c r="P149" s="322"/>
    </row>
    <row r="150" spans="1:16" ht="24" hidden="1" customHeight="1" x14ac:dyDescent="0.25">
      <c r="A150" s="315">
        <v>2359</v>
      </c>
      <c r="B150" s="353" t="s">
        <v>170</v>
      </c>
      <c r="C150" s="354">
        <f t="shared" si="193"/>
        <v>0</v>
      </c>
      <c r="D150" s="453">
        <v>0</v>
      </c>
      <c r="E150" s="454"/>
      <c r="F150" s="319">
        <f t="shared" si="189"/>
        <v>0</v>
      </c>
      <c r="G150" s="317"/>
      <c r="H150" s="320"/>
      <c r="I150" s="319">
        <f t="shared" si="190"/>
        <v>0</v>
      </c>
      <c r="J150" s="317"/>
      <c r="K150" s="320"/>
      <c r="L150" s="319">
        <f t="shared" si="191"/>
        <v>0</v>
      </c>
      <c r="M150" s="317"/>
      <c r="N150" s="320"/>
      <c r="O150" s="319">
        <f t="shared" si="192"/>
        <v>0</v>
      </c>
      <c r="P150" s="322"/>
    </row>
    <row r="151" spans="1:16" ht="24.75" hidden="1" customHeight="1" x14ac:dyDescent="0.25">
      <c r="A151" s="447">
        <v>2360</v>
      </c>
      <c r="B151" s="353" t="s">
        <v>171</v>
      </c>
      <c r="C151" s="354">
        <f t="shared" si="193"/>
        <v>0</v>
      </c>
      <c r="D151" s="448">
        <f>SUM(D152:D158)</f>
        <v>0</v>
      </c>
      <c r="E151" s="449">
        <f t="shared" ref="E151:F151" si="194">SUM(E152:E158)</f>
        <v>0</v>
      </c>
      <c r="F151" s="319">
        <f t="shared" si="194"/>
        <v>0</v>
      </c>
      <c r="G151" s="448">
        <f>SUM(G152:G158)</f>
        <v>0</v>
      </c>
      <c r="H151" s="449">
        <f t="shared" ref="H151:I151" si="195">SUM(H152:H158)</f>
        <v>0</v>
      </c>
      <c r="I151" s="319">
        <f t="shared" si="195"/>
        <v>0</v>
      </c>
      <c r="J151" s="448">
        <f>SUM(J152:J158)</f>
        <v>0</v>
      </c>
      <c r="K151" s="449">
        <f t="shared" ref="K151:L151" si="196">SUM(K152:K158)</f>
        <v>0</v>
      </c>
      <c r="L151" s="319">
        <f t="shared" si="196"/>
        <v>0</v>
      </c>
      <c r="M151" s="448">
        <f>SUM(M152:M158)</f>
        <v>0</v>
      </c>
      <c r="N151" s="449">
        <f t="shared" ref="N151:O151" si="197">SUM(N152:N158)</f>
        <v>0</v>
      </c>
      <c r="O151" s="319">
        <f t="shared" si="197"/>
        <v>0</v>
      </c>
      <c r="P151" s="322"/>
    </row>
    <row r="152" spans="1:16" ht="12" hidden="1" customHeight="1" x14ac:dyDescent="0.25">
      <c r="A152" s="314">
        <v>2361</v>
      </c>
      <c r="B152" s="353" t="s">
        <v>172</v>
      </c>
      <c r="C152" s="354">
        <f t="shared" si="193"/>
        <v>0</v>
      </c>
      <c r="D152" s="453">
        <v>0</v>
      </c>
      <c r="E152" s="454"/>
      <c r="F152" s="319">
        <f t="shared" ref="F152:F159" si="198">D152+E152</f>
        <v>0</v>
      </c>
      <c r="G152" s="317"/>
      <c r="H152" s="320"/>
      <c r="I152" s="319">
        <f t="shared" ref="I152:I159" si="199">G152+H152</f>
        <v>0</v>
      </c>
      <c r="J152" s="317"/>
      <c r="K152" s="320"/>
      <c r="L152" s="319">
        <f t="shared" ref="L152:L159" si="200">K152+J152</f>
        <v>0</v>
      </c>
      <c r="M152" s="317"/>
      <c r="N152" s="320"/>
      <c r="O152" s="319">
        <f t="shared" ref="O152:O159" si="201">N152+M152</f>
        <v>0</v>
      </c>
      <c r="P152" s="322"/>
    </row>
    <row r="153" spans="1:16" ht="24" hidden="1" customHeight="1" x14ac:dyDescent="0.25">
      <c r="A153" s="314">
        <v>2362</v>
      </c>
      <c r="B153" s="353" t="s">
        <v>173</v>
      </c>
      <c r="C153" s="354">
        <f t="shared" si="193"/>
        <v>0</v>
      </c>
      <c r="D153" s="453">
        <v>0</v>
      </c>
      <c r="E153" s="454"/>
      <c r="F153" s="319">
        <f t="shared" si="198"/>
        <v>0</v>
      </c>
      <c r="G153" s="317"/>
      <c r="H153" s="320"/>
      <c r="I153" s="319">
        <f t="shared" si="199"/>
        <v>0</v>
      </c>
      <c r="J153" s="317"/>
      <c r="K153" s="320"/>
      <c r="L153" s="319">
        <f t="shared" si="200"/>
        <v>0</v>
      </c>
      <c r="M153" s="317"/>
      <c r="N153" s="320"/>
      <c r="O153" s="319">
        <f t="shared" si="201"/>
        <v>0</v>
      </c>
      <c r="P153" s="322"/>
    </row>
    <row r="154" spans="1:16" ht="12" hidden="1" customHeight="1" x14ac:dyDescent="0.25">
      <c r="A154" s="314">
        <v>2363</v>
      </c>
      <c r="B154" s="353" t="s">
        <v>174</v>
      </c>
      <c r="C154" s="354">
        <f t="shared" si="193"/>
        <v>0</v>
      </c>
      <c r="D154" s="453">
        <v>0</v>
      </c>
      <c r="E154" s="454"/>
      <c r="F154" s="319">
        <f t="shared" si="198"/>
        <v>0</v>
      </c>
      <c r="G154" s="317"/>
      <c r="H154" s="320"/>
      <c r="I154" s="319">
        <f t="shared" si="199"/>
        <v>0</v>
      </c>
      <c r="J154" s="317"/>
      <c r="K154" s="320"/>
      <c r="L154" s="319">
        <f t="shared" si="200"/>
        <v>0</v>
      </c>
      <c r="M154" s="317"/>
      <c r="N154" s="320"/>
      <c r="O154" s="319">
        <f t="shared" si="201"/>
        <v>0</v>
      </c>
      <c r="P154" s="322"/>
    </row>
    <row r="155" spans="1:16" ht="12" hidden="1" customHeight="1" x14ac:dyDescent="0.25">
      <c r="A155" s="314">
        <v>2364</v>
      </c>
      <c r="B155" s="353" t="s">
        <v>175</v>
      </c>
      <c r="C155" s="354">
        <f t="shared" si="193"/>
        <v>0</v>
      </c>
      <c r="D155" s="453">
        <v>0</v>
      </c>
      <c r="E155" s="454"/>
      <c r="F155" s="319">
        <f t="shared" si="198"/>
        <v>0</v>
      </c>
      <c r="G155" s="317"/>
      <c r="H155" s="320"/>
      <c r="I155" s="319">
        <f t="shared" si="199"/>
        <v>0</v>
      </c>
      <c r="J155" s="317"/>
      <c r="K155" s="320"/>
      <c r="L155" s="319">
        <f t="shared" si="200"/>
        <v>0</v>
      </c>
      <c r="M155" s="317"/>
      <c r="N155" s="320"/>
      <c r="O155" s="319">
        <f t="shared" si="201"/>
        <v>0</v>
      </c>
      <c r="P155" s="322"/>
    </row>
    <row r="156" spans="1:16" ht="12.75" hidden="1" customHeight="1" x14ac:dyDescent="0.25">
      <c r="A156" s="314">
        <v>2365</v>
      </c>
      <c r="B156" s="353" t="s">
        <v>176</v>
      </c>
      <c r="C156" s="354">
        <f t="shared" si="193"/>
        <v>0</v>
      </c>
      <c r="D156" s="453">
        <v>0</v>
      </c>
      <c r="E156" s="454"/>
      <c r="F156" s="319">
        <f t="shared" si="198"/>
        <v>0</v>
      </c>
      <c r="G156" s="317"/>
      <c r="H156" s="320"/>
      <c r="I156" s="319">
        <f t="shared" si="199"/>
        <v>0</v>
      </c>
      <c r="J156" s="317"/>
      <c r="K156" s="320"/>
      <c r="L156" s="319">
        <f t="shared" si="200"/>
        <v>0</v>
      </c>
      <c r="M156" s="317"/>
      <c r="N156" s="320"/>
      <c r="O156" s="319">
        <f t="shared" si="201"/>
        <v>0</v>
      </c>
      <c r="P156" s="322"/>
    </row>
    <row r="157" spans="1:16" ht="36" hidden="1" customHeight="1" x14ac:dyDescent="0.25">
      <c r="A157" s="314">
        <v>2366</v>
      </c>
      <c r="B157" s="353" t="s">
        <v>177</v>
      </c>
      <c r="C157" s="354">
        <f t="shared" si="193"/>
        <v>0</v>
      </c>
      <c r="D157" s="453">
        <v>0</v>
      </c>
      <c r="E157" s="454"/>
      <c r="F157" s="319">
        <f t="shared" si="198"/>
        <v>0</v>
      </c>
      <c r="G157" s="317"/>
      <c r="H157" s="320"/>
      <c r="I157" s="319">
        <f t="shared" si="199"/>
        <v>0</v>
      </c>
      <c r="J157" s="317"/>
      <c r="K157" s="320"/>
      <c r="L157" s="319">
        <f t="shared" si="200"/>
        <v>0</v>
      </c>
      <c r="M157" s="317"/>
      <c r="N157" s="320"/>
      <c r="O157" s="319">
        <f t="shared" si="201"/>
        <v>0</v>
      </c>
      <c r="P157" s="322"/>
    </row>
    <row r="158" spans="1:16" ht="48" hidden="1" customHeight="1" x14ac:dyDescent="0.25">
      <c r="A158" s="314">
        <v>2369</v>
      </c>
      <c r="B158" s="353" t="s">
        <v>178</v>
      </c>
      <c r="C158" s="354">
        <f t="shared" si="193"/>
        <v>0</v>
      </c>
      <c r="D158" s="453">
        <v>0</v>
      </c>
      <c r="E158" s="454"/>
      <c r="F158" s="319">
        <f t="shared" si="198"/>
        <v>0</v>
      </c>
      <c r="G158" s="317"/>
      <c r="H158" s="320"/>
      <c r="I158" s="319">
        <f t="shared" si="199"/>
        <v>0</v>
      </c>
      <c r="J158" s="317"/>
      <c r="K158" s="320"/>
      <c r="L158" s="319">
        <f t="shared" si="200"/>
        <v>0</v>
      </c>
      <c r="M158" s="317"/>
      <c r="N158" s="320"/>
      <c r="O158" s="319">
        <f t="shared" si="201"/>
        <v>0</v>
      </c>
      <c r="P158" s="322"/>
    </row>
    <row r="159" spans="1:16" ht="12" hidden="1" customHeight="1" x14ac:dyDescent="0.25">
      <c r="A159" s="444">
        <v>2370</v>
      </c>
      <c r="B159" s="402" t="s">
        <v>179</v>
      </c>
      <c r="C159" s="407">
        <f t="shared" si="193"/>
        <v>0</v>
      </c>
      <c r="D159" s="460">
        <v>0</v>
      </c>
      <c r="E159" s="461"/>
      <c r="F159" s="405">
        <f t="shared" si="198"/>
        <v>0</v>
      </c>
      <c r="G159" s="408"/>
      <c r="H159" s="409"/>
      <c r="I159" s="405">
        <f t="shared" si="199"/>
        <v>0</v>
      </c>
      <c r="J159" s="408"/>
      <c r="K159" s="409"/>
      <c r="L159" s="405">
        <f t="shared" si="200"/>
        <v>0</v>
      </c>
      <c r="M159" s="408"/>
      <c r="N159" s="409"/>
      <c r="O159" s="405">
        <f t="shared" si="201"/>
        <v>0</v>
      </c>
      <c r="P159" s="393"/>
    </row>
    <row r="160" spans="1:16" hidden="1" x14ac:dyDescent="0.25">
      <c r="A160" s="444">
        <v>2380</v>
      </c>
      <c r="B160" s="402" t="s">
        <v>180</v>
      </c>
      <c r="C160" s="407">
        <f t="shared" si="193"/>
        <v>0</v>
      </c>
      <c r="D160" s="445">
        <f>SUM(D161:D162)</f>
        <v>0</v>
      </c>
      <c r="E160" s="446">
        <f t="shared" ref="E160:F160" si="202">SUM(E161:E162)</f>
        <v>0</v>
      </c>
      <c r="F160" s="405">
        <f t="shared" si="202"/>
        <v>0</v>
      </c>
      <c r="G160" s="445">
        <f>SUM(G161:G162)</f>
        <v>0</v>
      </c>
      <c r="H160" s="446">
        <f t="shared" ref="H160:I160" si="203">SUM(H161:H162)</f>
        <v>0</v>
      </c>
      <c r="I160" s="405">
        <f t="shared" si="203"/>
        <v>0</v>
      </c>
      <c r="J160" s="445">
        <f>SUM(J161:J162)</f>
        <v>0</v>
      </c>
      <c r="K160" s="446">
        <f t="shared" ref="K160:L160" si="204">SUM(K161:K162)</f>
        <v>0</v>
      </c>
      <c r="L160" s="405">
        <f t="shared" si="204"/>
        <v>0</v>
      </c>
      <c r="M160" s="445">
        <f>SUM(M161:M162)</f>
        <v>0</v>
      </c>
      <c r="N160" s="446">
        <f t="shared" ref="N160:O160" si="205">SUM(N161:N162)</f>
        <v>0</v>
      </c>
      <c r="O160" s="405">
        <f t="shared" si="205"/>
        <v>0</v>
      </c>
      <c r="P160" s="393"/>
    </row>
    <row r="161" spans="1:16" ht="12" hidden="1" customHeight="1" x14ac:dyDescent="0.25">
      <c r="A161" s="307">
        <v>2381</v>
      </c>
      <c r="B161" s="346" t="s">
        <v>181</v>
      </c>
      <c r="C161" s="347">
        <f t="shared" si="193"/>
        <v>0</v>
      </c>
      <c r="D161" s="455">
        <v>0</v>
      </c>
      <c r="E161" s="456"/>
      <c r="F161" s="398">
        <f t="shared" ref="F161:F164" si="206">D161+E161</f>
        <v>0</v>
      </c>
      <c r="G161" s="310"/>
      <c r="H161" s="311"/>
      <c r="I161" s="398">
        <f t="shared" ref="I161:I164" si="207">G161+H161</f>
        <v>0</v>
      </c>
      <c r="J161" s="310"/>
      <c r="K161" s="311"/>
      <c r="L161" s="398">
        <f t="shared" ref="L161:L164" si="208">K161+J161</f>
        <v>0</v>
      </c>
      <c r="M161" s="310"/>
      <c r="N161" s="311"/>
      <c r="O161" s="398">
        <f t="shared" ref="O161:O164" si="209">N161+M161</f>
        <v>0</v>
      </c>
      <c r="P161" s="313"/>
    </row>
    <row r="162" spans="1:16" ht="24" hidden="1" customHeight="1" x14ac:dyDescent="0.25">
      <c r="A162" s="314">
        <v>2389</v>
      </c>
      <c r="B162" s="353" t="s">
        <v>182</v>
      </c>
      <c r="C162" s="354">
        <f t="shared" si="193"/>
        <v>0</v>
      </c>
      <c r="D162" s="453">
        <v>0</v>
      </c>
      <c r="E162" s="454"/>
      <c r="F162" s="319">
        <f t="shared" si="206"/>
        <v>0</v>
      </c>
      <c r="G162" s="317"/>
      <c r="H162" s="320"/>
      <c r="I162" s="319">
        <f t="shared" si="207"/>
        <v>0</v>
      </c>
      <c r="J162" s="317"/>
      <c r="K162" s="320"/>
      <c r="L162" s="319">
        <f t="shared" si="208"/>
        <v>0</v>
      </c>
      <c r="M162" s="317"/>
      <c r="N162" s="320"/>
      <c r="O162" s="319">
        <f t="shared" si="209"/>
        <v>0</v>
      </c>
      <c r="P162" s="322"/>
    </row>
    <row r="163" spans="1:16" ht="12" hidden="1" customHeight="1" x14ac:dyDescent="0.25">
      <c r="A163" s="444">
        <v>2390</v>
      </c>
      <c r="B163" s="402" t="s">
        <v>183</v>
      </c>
      <c r="C163" s="407">
        <f t="shared" si="193"/>
        <v>0</v>
      </c>
      <c r="D163" s="460">
        <v>0</v>
      </c>
      <c r="E163" s="461"/>
      <c r="F163" s="405">
        <f t="shared" si="206"/>
        <v>0</v>
      </c>
      <c r="G163" s="408"/>
      <c r="H163" s="409"/>
      <c r="I163" s="405">
        <f t="shared" si="207"/>
        <v>0</v>
      </c>
      <c r="J163" s="408"/>
      <c r="K163" s="409"/>
      <c r="L163" s="405">
        <f t="shared" si="208"/>
        <v>0</v>
      </c>
      <c r="M163" s="408"/>
      <c r="N163" s="409"/>
      <c r="O163" s="405">
        <f t="shared" si="209"/>
        <v>0</v>
      </c>
      <c r="P163" s="393"/>
    </row>
    <row r="164" spans="1:16" ht="12" hidden="1" customHeight="1" x14ac:dyDescent="0.25">
      <c r="A164" s="333">
        <v>2400</v>
      </c>
      <c r="B164" s="441" t="s">
        <v>184</v>
      </c>
      <c r="C164" s="334">
        <f t="shared" si="193"/>
        <v>0</v>
      </c>
      <c r="D164" s="462">
        <v>0</v>
      </c>
      <c r="E164" s="463"/>
      <c r="F164" s="337">
        <f t="shared" si="206"/>
        <v>0</v>
      </c>
      <c r="G164" s="335"/>
      <c r="H164" s="336"/>
      <c r="I164" s="337">
        <f t="shared" si="207"/>
        <v>0</v>
      </c>
      <c r="J164" s="335"/>
      <c r="K164" s="336"/>
      <c r="L164" s="337">
        <f t="shared" si="208"/>
        <v>0</v>
      </c>
      <c r="M164" s="335"/>
      <c r="N164" s="336"/>
      <c r="O164" s="337">
        <f t="shared" si="209"/>
        <v>0</v>
      </c>
      <c r="P164" s="341"/>
    </row>
    <row r="165" spans="1:16" ht="24" hidden="1" x14ac:dyDescent="0.25">
      <c r="A165" s="333">
        <v>2500</v>
      </c>
      <c r="B165" s="441" t="s">
        <v>185</v>
      </c>
      <c r="C165" s="334">
        <f t="shared" si="193"/>
        <v>0</v>
      </c>
      <c r="D165" s="442">
        <f>SUM(D166,D171)</f>
        <v>0</v>
      </c>
      <c r="E165" s="443">
        <f t="shared" ref="E165:O165" si="210">SUM(E166,E171)</f>
        <v>0</v>
      </c>
      <c r="F165" s="337">
        <f t="shared" si="210"/>
        <v>0</v>
      </c>
      <c r="G165" s="442">
        <f t="shared" si="210"/>
        <v>0</v>
      </c>
      <c r="H165" s="443">
        <f t="shared" si="210"/>
        <v>0</v>
      </c>
      <c r="I165" s="337">
        <f t="shared" si="210"/>
        <v>0</v>
      </c>
      <c r="J165" s="442">
        <f t="shared" si="210"/>
        <v>0</v>
      </c>
      <c r="K165" s="443">
        <f t="shared" si="210"/>
        <v>0</v>
      </c>
      <c r="L165" s="337">
        <f t="shared" si="210"/>
        <v>0</v>
      </c>
      <c r="M165" s="442">
        <f t="shared" si="210"/>
        <v>0</v>
      </c>
      <c r="N165" s="443">
        <f t="shared" si="210"/>
        <v>0</v>
      </c>
      <c r="O165" s="337">
        <f t="shared" si="210"/>
        <v>0</v>
      </c>
      <c r="P165" s="341"/>
    </row>
    <row r="166" spans="1:16" ht="16.5" hidden="1" customHeight="1" x14ac:dyDescent="0.25">
      <c r="A166" s="729">
        <v>2510</v>
      </c>
      <c r="B166" s="346" t="s">
        <v>186</v>
      </c>
      <c r="C166" s="347">
        <f t="shared" si="193"/>
        <v>0</v>
      </c>
      <c r="D166" s="451">
        <f>SUM(D167:D170)</f>
        <v>0</v>
      </c>
      <c r="E166" s="452">
        <f t="shared" ref="E166:O166" si="211">SUM(E167:E170)</f>
        <v>0</v>
      </c>
      <c r="F166" s="398">
        <f t="shared" si="211"/>
        <v>0</v>
      </c>
      <c r="G166" s="451">
        <f t="shared" si="211"/>
        <v>0</v>
      </c>
      <c r="H166" s="452">
        <f t="shared" si="211"/>
        <v>0</v>
      </c>
      <c r="I166" s="398">
        <f t="shared" si="211"/>
        <v>0</v>
      </c>
      <c r="J166" s="451">
        <f t="shared" si="211"/>
        <v>0</v>
      </c>
      <c r="K166" s="452">
        <f t="shared" si="211"/>
        <v>0</v>
      </c>
      <c r="L166" s="398">
        <f t="shared" si="211"/>
        <v>0</v>
      </c>
      <c r="M166" s="451">
        <f t="shared" si="211"/>
        <v>0</v>
      </c>
      <c r="N166" s="452">
        <f t="shared" si="211"/>
        <v>0</v>
      </c>
      <c r="O166" s="398">
        <f t="shared" si="211"/>
        <v>0</v>
      </c>
      <c r="P166" s="313"/>
    </row>
    <row r="167" spans="1:16" ht="24" hidden="1" customHeight="1" x14ac:dyDescent="0.25">
      <c r="A167" s="315">
        <v>2512</v>
      </c>
      <c r="B167" s="353" t="s">
        <v>187</v>
      </c>
      <c r="C167" s="354">
        <f t="shared" si="193"/>
        <v>0</v>
      </c>
      <c r="D167" s="453">
        <v>0</v>
      </c>
      <c r="E167" s="454"/>
      <c r="F167" s="319">
        <f t="shared" ref="F167:F172" si="212">D167+E167</f>
        <v>0</v>
      </c>
      <c r="G167" s="317"/>
      <c r="H167" s="320"/>
      <c r="I167" s="319">
        <f t="shared" ref="I167:I172" si="213">G167+H167</f>
        <v>0</v>
      </c>
      <c r="J167" s="317"/>
      <c r="K167" s="320"/>
      <c r="L167" s="319">
        <f t="shared" ref="L167:L172" si="214">K167+J167</f>
        <v>0</v>
      </c>
      <c r="M167" s="317"/>
      <c r="N167" s="320"/>
      <c r="O167" s="319">
        <f t="shared" ref="O167:O172" si="215">N167+M167</f>
        <v>0</v>
      </c>
      <c r="P167" s="322"/>
    </row>
    <row r="168" spans="1:16" ht="36" hidden="1" customHeight="1" x14ac:dyDescent="0.25">
      <c r="A168" s="315">
        <v>2513</v>
      </c>
      <c r="B168" s="353" t="s">
        <v>188</v>
      </c>
      <c r="C168" s="354">
        <f t="shared" si="193"/>
        <v>0</v>
      </c>
      <c r="D168" s="453">
        <v>0</v>
      </c>
      <c r="E168" s="454"/>
      <c r="F168" s="319">
        <f t="shared" si="212"/>
        <v>0</v>
      </c>
      <c r="G168" s="317"/>
      <c r="H168" s="320"/>
      <c r="I168" s="319">
        <f t="shared" si="213"/>
        <v>0</v>
      </c>
      <c r="J168" s="317"/>
      <c r="K168" s="320"/>
      <c r="L168" s="319">
        <f t="shared" si="214"/>
        <v>0</v>
      </c>
      <c r="M168" s="317"/>
      <c r="N168" s="320"/>
      <c r="O168" s="319">
        <f t="shared" si="215"/>
        <v>0</v>
      </c>
      <c r="P168" s="322"/>
    </row>
    <row r="169" spans="1:16" ht="24" hidden="1" customHeight="1" x14ac:dyDescent="0.25">
      <c r="A169" s="315">
        <v>2515</v>
      </c>
      <c r="B169" s="353" t="s">
        <v>189</v>
      </c>
      <c r="C169" s="354">
        <f t="shared" si="193"/>
        <v>0</v>
      </c>
      <c r="D169" s="453">
        <v>0</v>
      </c>
      <c r="E169" s="454"/>
      <c r="F169" s="319">
        <f t="shared" si="212"/>
        <v>0</v>
      </c>
      <c r="G169" s="317"/>
      <c r="H169" s="320"/>
      <c r="I169" s="319">
        <f t="shared" si="213"/>
        <v>0</v>
      </c>
      <c r="J169" s="317"/>
      <c r="K169" s="320"/>
      <c r="L169" s="319">
        <f t="shared" si="214"/>
        <v>0</v>
      </c>
      <c r="M169" s="317"/>
      <c r="N169" s="320"/>
      <c r="O169" s="319">
        <f t="shared" si="215"/>
        <v>0</v>
      </c>
      <c r="P169" s="322"/>
    </row>
    <row r="170" spans="1:16" ht="24" hidden="1" customHeight="1" x14ac:dyDescent="0.25">
      <c r="A170" s="315">
        <v>2519</v>
      </c>
      <c r="B170" s="353" t="s">
        <v>190</v>
      </c>
      <c r="C170" s="354">
        <f t="shared" si="193"/>
        <v>0</v>
      </c>
      <c r="D170" s="453">
        <v>0</v>
      </c>
      <c r="E170" s="454"/>
      <c r="F170" s="319">
        <f t="shared" si="212"/>
        <v>0</v>
      </c>
      <c r="G170" s="317"/>
      <c r="H170" s="320"/>
      <c r="I170" s="319">
        <f t="shared" si="213"/>
        <v>0</v>
      </c>
      <c r="J170" s="317"/>
      <c r="K170" s="320"/>
      <c r="L170" s="319">
        <f t="shared" si="214"/>
        <v>0</v>
      </c>
      <c r="M170" s="317"/>
      <c r="N170" s="320"/>
      <c r="O170" s="319">
        <f t="shared" si="215"/>
        <v>0</v>
      </c>
      <c r="P170" s="322"/>
    </row>
    <row r="171" spans="1:16" ht="24" hidden="1" customHeight="1" x14ac:dyDescent="0.25">
      <c r="A171" s="447">
        <v>2520</v>
      </c>
      <c r="B171" s="353" t="s">
        <v>191</v>
      </c>
      <c r="C171" s="354">
        <f t="shared" si="193"/>
        <v>0</v>
      </c>
      <c r="D171" s="453">
        <v>0</v>
      </c>
      <c r="E171" s="454"/>
      <c r="F171" s="319">
        <f t="shared" si="212"/>
        <v>0</v>
      </c>
      <c r="G171" s="317"/>
      <c r="H171" s="320"/>
      <c r="I171" s="319">
        <f t="shared" si="213"/>
        <v>0</v>
      </c>
      <c r="J171" s="317"/>
      <c r="K171" s="320"/>
      <c r="L171" s="319">
        <f t="shared" si="214"/>
        <v>0</v>
      </c>
      <c r="M171" s="317"/>
      <c r="N171" s="320"/>
      <c r="O171" s="319">
        <f t="shared" si="215"/>
        <v>0</v>
      </c>
      <c r="P171" s="322"/>
    </row>
    <row r="172" spans="1:16" s="464" customFormat="1" ht="36" hidden="1" customHeight="1" x14ac:dyDescent="0.25">
      <c r="A172" s="287">
        <v>2800</v>
      </c>
      <c r="B172" s="346" t="s">
        <v>192</v>
      </c>
      <c r="C172" s="347">
        <f t="shared" si="193"/>
        <v>0</v>
      </c>
      <c r="D172" s="310">
        <v>0</v>
      </c>
      <c r="E172" s="311"/>
      <c r="F172" s="398">
        <f t="shared" si="212"/>
        <v>0</v>
      </c>
      <c r="G172" s="310"/>
      <c r="H172" s="311"/>
      <c r="I172" s="398">
        <f t="shared" si="213"/>
        <v>0</v>
      </c>
      <c r="J172" s="310"/>
      <c r="K172" s="311"/>
      <c r="L172" s="398">
        <f t="shared" si="214"/>
        <v>0</v>
      </c>
      <c r="M172" s="310"/>
      <c r="N172" s="311"/>
      <c r="O172" s="398">
        <f t="shared" si="215"/>
        <v>0</v>
      </c>
      <c r="P172" s="313"/>
    </row>
    <row r="173" spans="1:16" hidden="1" x14ac:dyDescent="0.25">
      <c r="A173" s="436">
        <v>3000</v>
      </c>
      <c r="B173" s="436" t="s">
        <v>193</v>
      </c>
      <c r="C173" s="437">
        <f t="shared" si="193"/>
        <v>0</v>
      </c>
      <c r="D173" s="438">
        <f>SUM(D174,D184)</f>
        <v>0</v>
      </c>
      <c r="E173" s="439">
        <f t="shared" ref="E173:F173" si="216">SUM(E174,E184)</f>
        <v>0</v>
      </c>
      <c r="F173" s="440">
        <f t="shared" si="216"/>
        <v>0</v>
      </c>
      <c r="G173" s="438">
        <f>SUM(G174,G184)</f>
        <v>0</v>
      </c>
      <c r="H173" s="439">
        <f t="shared" ref="H173:I173" si="217">SUM(H174,H184)</f>
        <v>0</v>
      </c>
      <c r="I173" s="440">
        <f t="shared" si="217"/>
        <v>0</v>
      </c>
      <c r="J173" s="438">
        <f>SUM(J174,J184)</f>
        <v>0</v>
      </c>
      <c r="K173" s="439">
        <f t="shared" ref="K173:L173" si="218">SUM(K174,K184)</f>
        <v>0</v>
      </c>
      <c r="L173" s="440">
        <f t="shared" si="218"/>
        <v>0</v>
      </c>
      <c r="M173" s="438">
        <f>SUM(M174,M184)</f>
        <v>0</v>
      </c>
      <c r="N173" s="439">
        <f t="shared" ref="N173:O173" si="219">SUM(N174,N184)</f>
        <v>0</v>
      </c>
      <c r="O173" s="440">
        <f t="shared" si="219"/>
        <v>0</v>
      </c>
      <c r="P173" s="163"/>
    </row>
    <row r="174" spans="1:16" ht="24" hidden="1" x14ac:dyDescent="0.25">
      <c r="A174" s="333">
        <v>3200</v>
      </c>
      <c r="B174" s="465" t="s">
        <v>194</v>
      </c>
      <c r="C174" s="334">
        <f t="shared" si="193"/>
        <v>0</v>
      </c>
      <c r="D174" s="442">
        <f>SUM(D175,D179)</f>
        <v>0</v>
      </c>
      <c r="E174" s="443">
        <f t="shared" ref="E174:O174" si="220">SUM(E175,E179)</f>
        <v>0</v>
      </c>
      <c r="F174" s="337">
        <f t="shared" si="220"/>
        <v>0</v>
      </c>
      <c r="G174" s="442">
        <f t="shared" si="220"/>
        <v>0</v>
      </c>
      <c r="H174" s="443">
        <f t="shared" si="220"/>
        <v>0</v>
      </c>
      <c r="I174" s="337">
        <f t="shared" si="220"/>
        <v>0</v>
      </c>
      <c r="J174" s="442">
        <f t="shared" si="220"/>
        <v>0</v>
      </c>
      <c r="K174" s="443">
        <f t="shared" si="220"/>
        <v>0</v>
      </c>
      <c r="L174" s="337">
        <f t="shared" si="220"/>
        <v>0</v>
      </c>
      <c r="M174" s="442">
        <f t="shared" si="220"/>
        <v>0</v>
      </c>
      <c r="N174" s="443">
        <f t="shared" si="220"/>
        <v>0</v>
      </c>
      <c r="O174" s="337">
        <f t="shared" si="220"/>
        <v>0</v>
      </c>
      <c r="P174" s="341"/>
    </row>
    <row r="175" spans="1:16" ht="36" hidden="1" x14ac:dyDescent="0.25">
      <c r="A175" s="729">
        <v>3260</v>
      </c>
      <c r="B175" s="346" t="s">
        <v>195</v>
      </c>
      <c r="C175" s="347">
        <f t="shared" si="193"/>
        <v>0</v>
      </c>
      <c r="D175" s="451">
        <f>SUM(D176:D178)</f>
        <v>0</v>
      </c>
      <c r="E175" s="452">
        <f t="shared" ref="E175:F175" si="221">SUM(E176:E178)</f>
        <v>0</v>
      </c>
      <c r="F175" s="398">
        <f t="shared" si="221"/>
        <v>0</v>
      </c>
      <c r="G175" s="451">
        <f>SUM(G176:G178)</f>
        <v>0</v>
      </c>
      <c r="H175" s="452">
        <f t="shared" ref="H175:I175" si="222">SUM(H176:H178)</f>
        <v>0</v>
      </c>
      <c r="I175" s="398">
        <f t="shared" si="222"/>
        <v>0</v>
      </c>
      <c r="J175" s="451">
        <f>SUM(J176:J178)</f>
        <v>0</v>
      </c>
      <c r="K175" s="452">
        <f t="shared" ref="K175:L175" si="223">SUM(K176:K178)</f>
        <v>0</v>
      </c>
      <c r="L175" s="398">
        <f t="shared" si="223"/>
        <v>0</v>
      </c>
      <c r="M175" s="451">
        <f>SUM(M176:M178)</f>
        <v>0</v>
      </c>
      <c r="N175" s="452">
        <f t="shared" ref="N175:O175" si="224">SUM(N176:N178)</f>
        <v>0</v>
      </c>
      <c r="O175" s="398">
        <f t="shared" si="224"/>
        <v>0</v>
      </c>
      <c r="P175" s="313"/>
    </row>
    <row r="176" spans="1:16" ht="24" hidden="1" customHeight="1" x14ac:dyDescent="0.25">
      <c r="A176" s="315">
        <v>3261</v>
      </c>
      <c r="B176" s="353" t="s">
        <v>196</v>
      </c>
      <c r="C176" s="354">
        <f t="shared" si="193"/>
        <v>0</v>
      </c>
      <c r="D176" s="453">
        <v>0</v>
      </c>
      <c r="E176" s="454"/>
      <c r="F176" s="319">
        <f t="shared" ref="F176:F178" si="225">D176+E176</f>
        <v>0</v>
      </c>
      <c r="G176" s="317"/>
      <c r="H176" s="320"/>
      <c r="I176" s="319">
        <f t="shared" ref="I176:I178" si="226">G176+H176</f>
        <v>0</v>
      </c>
      <c r="J176" s="317"/>
      <c r="K176" s="320"/>
      <c r="L176" s="319">
        <f t="shared" ref="L176:L178" si="227">K176+J176</f>
        <v>0</v>
      </c>
      <c r="M176" s="317"/>
      <c r="N176" s="320"/>
      <c r="O176" s="319">
        <f t="shared" ref="O176:O178" si="228">N176+M176</f>
        <v>0</v>
      </c>
      <c r="P176" s="322"/>
    </row>
    <row r="177" spans="1:16" ht="36" hidden="1" customHeight="1" x14ac:dyDescent="0.25">
      <c r="A177" s="315">
        <v>3262</v>
      </c>
      <c r="B177" s="353" t="s">
        <v>197</v>
      </c>
      <c r="C177" s="354">
        <f t="shared" si="193"/>
        <v>0</v>
      </c>
      <c r="D177" s="453">
        <v>0</v>
      </c>
      <c r="E177" s="454"/>
      <c r="F177" s="319">
        <f t="shared" si="225"/>
        <v>0</v>
      </c>
      <c r="G177" s="317"/>
      <c r="H177" s="320"/>
      <c r="I177" s="319">
        <f t="shared" si="226"/>
        <v>0</v>
      </c>
      <c r="J177" s="317"/>
      <c r="K177" s="320"/>
      <c r="L177" s="319">
        <f t="shared" si="227"/>
        <v>0</v>
      </c>
      <c r="M177" s="317"/>
      <c r="N177" s="320"/>
      <c r="O177" s="319">
        <f t="shared" si="228"/>
        <v>0</v>
      </c>
      <c r="P177" s="322"/>
    </row>
    <row r="178" spans="1:16" ht="24" hidden="1" customHeight="1" x14ac:dyDescent="0.25">
      <c r="A178" s="315">
        <v>3263</v>
      </c>
      <c r="B178" s="353" t="s">
        <v>198</v>
      </c>
      <c r="C178" s="354">
        <f t="shared" si="193"/>
        <v>0</v>
      </c>
      <c r="D178" s="453">
        <v>0</v>
      </c>
      <c r="E178" s="454"/>
      <c r="F178" s="319">
        <f t="shared" si="225"/>
        <v>0</v>
      </c>
      <c r="G178" s="317"/>
      <c r="H178" s="320"/>
      <c r="I178" s="319">
        <f t="shared" si="226"/>
        <v>0</v>
      </c>
      <c r="J178" s="317"/>
      <c r="K178" s="320"/>
      <c r="L178" s="319">
        <f t="shared" si="227"/>
        <v>0</v>
      </c>
      <c r="M178" s="317"/>
      <c r="N178" s="320"/>
      <c r="O178" s="319">
        <f t="shared" si="228"/>
        <v>0</v>
      </c>
      <c r="P178" s="322"/>
    </row>
    <row r="179" spans="1:16" ht="84" hidden="1" x14ac:dyDescent="0.25">
      <c r="A179" s="729">
        <v>3290</v>
      </c>
      <c r="B179" s="346" t="s">
        <v>199</v>
      </c>
      <c r="C179" s="466">
        <f t="shared" si="193"/>
        <v>0</v>
      </c>
      <c r="D179" s="451">
        <f>SUM(D180:D183)</f>
        <v>0</v>
      </c>
      <c r="E179" s="452">
        <f t="shared" ref="E179:O179" si="229">SUM(E180:E183)</f>
        <v>0</v>
      </c>
      <c r="F179" s="398">
        <f t="shared" si="229"/>
        <v>0</v>
      </c>
      <c r="G179" s="451">
        <f t="shared" si="229"/>
        <v>0</v>
      </c>
      <c r="H179" s="452">
        <f t="shared" si="229"/>
        <v>0</v>
      </c>
      <c r="I179" s="398">
        <f t="shared" si="229"/>
        <v>0</v>
      </c>
      <c r="J179" s="451">
        <f t="shared" si="229"/>
        <v>0</v>
      </c>
      <c r="K179" s="452">
        <f t="shared" si="229"/>
        <v>0</v>
      </c>
      <c r="L179" s="398">
        <f t="shared" si="229"/>
        <v>0</v>
      </c>
      <c r="M179" s="451">
        <f t="shared" si="229"/>
        <v>0</v>
      </c>
      <c r="N179" s="452">
        <f t="shared" si="229"/>
        <v>0</v>
      </c>
      <c r="O179" s="398">
        <f t="shared" si="229"/>
        <v>0</v>
      </c>
      <c r="P179" s="313"/>
    </row>
    <row r="180" spans="1:16" ht="72" hidden="1" customHeight="1" x14ac:dyDescent="0.25">
      <c r="A180" s="315">
        <v>3291</v>
      </c>
      <c r="B180" s="353" t="s">
        <v>200</v>
      </c>
      <c r="C180" s="354">
        <f t="shared" si="193"/>
        <v>0</v>
      </c>
      <c r="D180" s="453">
        <v>0</v>
      </c>
      <c r="E180" s="454"/>
      <c r="F180" s="319">
        <f t="shared" ref="F180:F183" si="230">D180+E180</f>
        <v>0</v>
      </c>
      <c r="G180" s="317"/>
      <c r="H180" s="320"/>
      <c r="I180" s="319">
        <f t="shared" ref="I180:I183" si="231">G180+H180</f>
        <v>0</v>
      </c>
      <c r="J180" s="317"/>
      <c r="K180" s="320"/>
      <c r="L180" s="319">
        <f t="shared" ref="L180:L183" si="232">K180+J180</f>
        <v>0</v>
      </c>
      <c r="M180" s="317"/>
      <c r="N180" s="320"/>
      <c r="O180" s="319">
        <f t="shared" ref="O180:O183" si="233">N180+M180</f>
        <v>0</v>
      </c>
      <c r="P180" s="322"/>
    </row>
    <row r="181" spans="1:16" ht="72" hidden="1" customHeight="1" x14ac:dyDescent="0.25">
      <c r="A181" s="315">
        <v>3292</v>
      </c>
      <c r="B181" s="353" t="s">
        <v>201</v>
      </c>
      <c r="C181" s="354">
        <f t="shared" si="193"/>
        <v>0</v>
      </c>
      <c r="D181" s="453">
        <v>0</v>
      </c>
      <c r="E181" s="454"/>
      <c r="F181" s="319">
        <f t="shared" si="230"/>
        <v>0</v>
      </c>
      <c r="G181" s="317"/>
      <c r="H181" s="320"/>
      <c r="I181" s="319">
        <f t="shared" si="231"/>
        <v>0</v>
      </c>
      <c r="J181" s="317"/>
      <c r="K181" s="320"/>
      <c r="L181" s="319">
        <f t="shared" si="232"/>
        <v>0</v>
      </c>
      <c r="M181" s="317"/>
      <c r="N181" s="320"/>
      <c r="O181" s="319">
        <f t="shared" si="233"/>
        <v>0</v>
      </c>
      <c r="P181" s="322"/>
    </row>
    <row r="182" spans="1:16" ht="72" hidden="1" customHeight="1" x14ac:dyDescent="0.25">
      <c r="A182" s="315">
        <v>3293</v>
      </c>
      <c r="B182" s="353" t="s">
        <v>202</v>
      </c>
      <c r="C182" s="354">
        <f t="shared" si="193"/>
        <v>0</v>
      </c>
      <c r="D182" s="453">
        <v>0</v>
      </c>
      <c r="E182" s="454"/>
      <c r="F182" s="319">
        <f t="shared" si="230"/>
        <v>0</v>
      </c>
      <c r="G182" s="317"/>
      <c r="H182" s="320"/>
      <c r="I182" s="319">
        <f t="shared" si="231"/>
        <v>0</v>
      </c>
      <c r="J182" s="317"/>
      <c r="K182" s="320"/>
      <c r="L182" s="319">
        <f t="shared" si="232"/>
        <v>0</v>
      </c>
      <c r="M182" s="317"/>
      <c r="N182" s="320"/>
      <c r="O182" s="319">
        <f t="shared" si="233"/>
        <v>0</v>
      </c>
      <c r="P182" s="322"/>
    </row>
    <row r="183" spans="1:16" ht="60" hidden="1" customHeight="1" x14ac:dyDescent="0.25">
      <c r="A183" s="467">
        <v>3294</v>
      </c>
      <c r="B183" s="353" t="s">
        <v>203</v>
      </c>
      <c r="C183" s="466">
        <f t="shared" si="193"/>
        <v>0</v>
      </c>
      <c r="D183" s="468">
        <v>0</v>
      </c>
      <c r="E183" s="469"/>
      <c r="F183" s="470">
        <f t="shared" si="230"/>
        <v>0</v>
      </c>
      <c r="G183" s="471"/>
      <c r="H183" s="472"/>
      <c r="I183" s="470">
        <f t="shared" si="231"/>
        <v>0</v>
      </c>
      <c r="J183" s="471"/>
      <c r="K183" s="472"/>
      <c r="L183" s="470">
        <f t="shared" si="232"/>
        <v>0</v>
      </c>
      <c r="M183" s="471"/>
      <c r="N183" s="472"/>
      <c r="O183" s="470">
        <f t="shared" si="233"/>
        <v>0</v>
      </c>
      <c r="P183" s="473"/>
    </row>
    <row r="184" spans="1:16" ht="48" hidden="1" x14ac:dyDescent="0.25">
      <c r="A184" s="474">
        <v>3300</v>
      </c>
      <c r="B184" s="465" t="s">
        <v>204</v>
      </c>
      <c r="C184" s="475">
        <f t="shared" si="193"/>
        <v>0</v>
      </c>
      <c r="D184" s="476">
        <f>SUM(D185:D186)</f>
        <v>0</v>
      </c>
      <c r="E184" s="477">
        <f t="shared" ref="E184:O184" si="234">SUM(E185:E186)</f>
        <v>0</v>
      </c>
      <c r="F184" s="478">
        <f t="shared" si="234"/>
        <v>0</v>
      </c>
      <c r="G184" s="476">
        <f t="shared" si="234"/>
        <v>0</v>
      </c>
      <c r="H184" s="477">
        <f t="shared" si="234"/>
        <v>0</v>
      </c>
      <c r="I184" s="478">
        <f t="shared" si="234"/>
        <v>0</v>
      </c>
      <c r="J184" s="476">
        <f t="shared" si="234"/>
        <v>0</v>
      </c>
      <c r="K184" s="477">
        <f t="shared" si="234"/>
        <v>0</v>
      </c>
      <c r="L184" s="478">
        <f t="shared" si="234"/>
        <v>0</v>
      </c>
      <c r="M184" s="476">
        <f t="shared" si="234"/>
        <v>0</v>
      </c>
      <c r="N184" s="477">
        <f t="shared" si="234"/>
        <v>0</v>
      </c>
      <c r="O184" s="478">
        <f t="shared" si="234"/>
        <v>0</v>
      </c>
      <c r="P184" s="479"/>
    </row>
    <row r="185" spans="1:16" ht="48" hidden="1" customHeight="1" x14ac:dyDescent="0.25">
      <c r="A185" s="401">
        <v>3310</v>
      </c>
      <c r="B185" s="402" t="s">
        <v>205</v>
      </c>
      <c r="C185" s="407">
        <f t="shared" si="193"/>
        <v>0</v>
      </c>
      <c r="D185" s="460">
        <v>0</v>
      </c>
      <c r="E185" s="461"/>
      <c r="F185" s="405">
        <f t="shared" ref="F185:F186" si="235">D185+E185</f>
        <v>0</v>
      </c>
      <c r="G185" s="408"/>
      <c r="H185" s="409"/>
      <c r="I185" s="405">
        <f t="shared" ref="I185:I186" si="236">G185+H185</f>
        <v>0</v>
      </c>
      <c r="J185" s="408"/>
      <c r="K185" s="409"/>
      <c r="L185" s="405">
        <f t="shared" ref="L185:L186" si="237">K185+J185</f>
        <v>0</v>
      </c>
      <c r="M185" s="408"/>
      <c r="N185" s="409"/>
      <c r="O185" s="405">
        <f t="shared" ref="O185:O186" si="238">N185+M185</f>
        <v>0</v>
      </c>
      <c r="P185" s="393"/>
    </row>
    <row r="186" spans="1:16" ht="48.75" hidden="1" customHeight="1" x14ac:dyDescent="0.25">
      <c r="A186" s="308">
        <v>3320</v>
      </c>
      <c r="B186" s="346" t="s">
        <v>206</v>
      </c>
      <c r="C186" s="347">
        <f t="shared" si="193"/>
        <v>0</v>
      </c>
      <c r="D186" s="455">
        <v>0</v>
      </c>
      <c r="E186" s="456"/>
      <c r="F186" s="398">
        <f t="shared" si="235"/>
        <v>0</v>
      </c>
      <c r="G186" s="310"/>
      <c r="H186" s="311"/>
      <c r="I186" s="398">
        <f t="shared" si="236"/>
        <v>0</v>
      </c>
      <c r="J186" s="310"/>
      <c r="K186" s="311"/>
      <c r="L186" s="398">
        <f t="shared" si="237"/>
        <v>0</v>
      </c>
      <c r="M186" s="310"/>
      <c r="N186" s="311"/>
      <c r="O186" s="398">
        <f t="shared" si="238"/>
        <v>0</v>
      </c>
      <c r="P186" s="313"/>
    </row>
    <row r="187" spans="1:16" hidden="1" x14ac:dyDescent="0.25">
      <c r="A187" s="480">
        <v>4000</v>
      </c>
      <c r="B187" s="436" t="s">
        <v>207</v>
      </c>
      <c r="C187" s="437">
        <f t="shared" si="193"/>
        <v>0</v>
      </c>
      <c r="D187" s="438">
        <f>SUM(D188,D191)</f>
        <v>0</v>
      </c>
      <c r="E187" s="439">
        <f t="shared" ref="E187:F187" si="239">SUM(E188,E191)</f>
        <v>0</v>
      </c>
      <c r="F187" s="440">
        <f t="shared" si="239"/>
        <v>0</v>
      </c>
      <c r="G187" s="438">
        <f>SUM(G188,G191)</f>
        <v>0</v>
      </c>
      <c r="H187" s="439">
        <f t="shared" ref="H187:I187" si="240">SUM(H188,H191)</f>
        <v>0</v>
      </c>
      <c r="I187" s="440">
        <f t="shared" si="240"/>
        <v>0</v>
      </c>
      <c r="J187" s="438">
        <f>SUM(J188,J191)</f>
        <v>0</v>
      </c>
      <c r="K187" s="439">
        <f t="shared" ref="K187:L187" si="241">SUM(K188,K191)</f>
        <v>0</v>
      </c>
      <c r="L187" s="440">
        <f t="shared" si="241"/>
        <v>0</v>
      </c>
      <c r="M187" s="438">
        <f>SUM(M188,M191)</f>
        <v>0</v>
      </c>
      <c r="N187" s="439">
        <f t="shared" ref="N187:O187" si="242">SUM(N188,N191)</f>
        <v>0</v>
      </c>
      <c r="O187" s="440">
        <f t="shared" si="242"/>
        <v>0</v>
      </c>
      <c r="P187" s="163"/>
    </row>
    <row r="188" spans="1:16" ht="24" hidden="1" x14ac:dyDescent="0.25">
      <c r="A188" s="481">
        <v>4200</v>
      </c>
      <c r="B188" s="441" t="s">
        <v>208</v>
      </c>
      <c r="C188" s="334">
        <f t="shared" si="193"/>
        <v>0</v>
      </c>
      <c r="D188" s="442">
        <f>SUM(D189,D190)</f>
        <v>0</v>
      </c>
      <c r="E188" s="443">
        <f t="shared" ref="E188:F188" si="243">SUM(E189,E190)</f>
        <v>0</v>
      </c>
      <c r="F188" s="337">
        <f t="shared" si="243"/>
        <v>0</v>
      </c>
      <c r="G188" s="442">
        <f>SUM(G189,G190)</f>
        <v>0</v>
      </c>
      <c r="H188" s="443">
        <f t="shared" ref="H188:I188" si="244">SUM(H189,H190)</f>
        <v>0</v>
      </c>
      <c r="I188" s="337">
        <f t="shared" si="244"/>
        <v>0</v>
      </c>
      <c r="J188" s="442">
        <f>SUM(J189,J190)</f>
        <v>0</v>
      </c>
      <c r="K188" s="443">
        <f t="shared" ref="K188:L188" si="245">SUM(K189,K190)</f>
        <v>0</v>
      </c>
      <c r="L188" s="337">
        <f t="shared" si="245"/>
        <v>0</v>
      </c>
      <c r="M188" s="442">
        <f>SUM(M189,M190)</f>
        <v>0</v>
      </c>
      <c r="N188" s="443">
        <f t="shared" ref="N188:O188" si="246">SUM(N189,N190)</f>
        <v>0</v>
      </c>
      <c r="O188" s="337">
        <f t="shared" si="246"/>
        <v>0</v>
      </c>
      <c r="P188" s="341"/>
    </row>
    <row r="189" spans="1:16" ht="36" hidden="1" customHeight="1" x14ac:dyDescent="0.25">
      <c r="A189" s="729">
        <v>4240</v>
      </c>
      <c r="B189" s="346" t="s">
        <v>209</v>
      </c>
      <c r="C189" s="347">
        <f t="shared" si="193"/>
        <v>0</v>
      </c>
      <c r="D189" s="455">
        <v>0</v>
      </c>
      <c r="E189" s="456"/>
      <c r="F189" s="398">
        <f t="shared" ref="F189:F190" si="247">D189+E189</f>
        <v>0</v>
      </c>
      <c r="G189" s="310"/>
      <c r="H189" s="311"/>
      <c r="I189" s="398">
        <f t="shared" ref="I189:I190" si="248">G189+H189</f>
        <v>0</v>
      </c>
      <c r="J189" s="310"/>
      <c r="K189" s="311"/>
      <c r="L189" s="398">
        <f t="shared" ref="L189:L190" si="249">K189+J189</f>
        <v>0</v>
      </c>
      <c r="M189" s="310"/>
      <c r="N189" s="311"/>
      <c r="O189" s="398">
        <f t="shared" ref="O189:O190" si="250">N189+M189</f>
        <v>0</v>
      </c>
      <c r="P189" s="313"/>
    </row>
    <row r="190" spans="1:16" ht="24" hidden="1" customHeight="1" x14ac:dyDescent="0.25">
      <c r="A190" s="447">
        <v>4250</v>
      </c>
      <c r="B190" s="353" t="s">
        <v>210</v>
      </c>
      <c r="C190" s="354">
        <f t="shared" si="193"/>
        <v>0</v>
      </c>
      <c r="D190" s="453">
        <v>0</v>
      </c>
      <c r="E190" s="454"/>
      <c r="F190" s="319">
        <f t="shared" si="247"/>
        <v>0</v>
      </c>
      <c r="G190" s="317"/>
      <c r="H190" s="320"/>
      <c r="I190" s="319">
        <f t="shared" si="248"/>
        <v>0</v>
      </c>
      <c r="J190" s="317"/>
      <c r="K190" s="320"/>
      <c r="L190" s="319">
        <f t="shared" si="249"/>
        <v>0</v>
      </c>
      <c r="M190" s="317"/>
      <c r="N190" s="320"/>
      <c r="O190" s="319">
        <f t="shared" si="250"/>
        <v>0</v>
      </c>
      <c r="P190" s="322"/>
    </row>
    <row r="191" spans="1:16" hidden="1" x14ac:dyDescent="0.25">
      <c r="A191" s="333">
        <v>4300</v>
      </c>
      <c r="B191" s="441" t="s">
        <v>211</v>
      </c>
      <c r="C191" s="334">
        <f t="shared" si="193"/>
        <v>0</v>
      </c>
      <c r="D191" s="442">
        <f>SUM(D192)</f>
        <v>0</v>
      </c>
      <c r="E191" s="443">
        <f t="shared" ref="E191:F191" si="251">SUM(E192)</f>
        <v>0</v>
      </c>
      <c r="F191" s="337">
        <f t="shared" si="251"/>
        <v>0</v>
      </c>
      <c r="G191" s="442">
        <f>SUM(G192)</f>
        <v>0</v>
      </c>
      <c r="H191" s="443">
        <f t="shared" ref="H191:I191" si="252">SUM(H192)</f>
        <v>0</v>
      </c>
      <c r="I191" s="337">
        <f t="shared" si="252"/>
        <v>0</v>
      </c>
      <c r="J191" s="442">
        <f>SUM(J192)</f>
        <v>0</v>
      </c>
      <c r="K191" s="443">
        <f t="shared" ref="K191:L191" si="253">SUM(K192)</f>
        <v>0</v>
      </c>
      <c r="L191" s="337">
        <f t="shared" si="253"/>
        <v>0</v>
      </c>
      <c r="M191" s="442">
        <f>SUM(M192)</f>
        <v>0</v>
      </c>
      <c r="N191" s="443">
        <f t="shared" ref="N191:O191" si="254">SUM(N192)</f>
        <v>0</v>
      </c>
      <c r="O191" s="337">
        <f t="shared" si="254"/>
        <v>0</v>
      </c>
      <c r="P191" s="341"/>
    </row>
    <row r="192" spans="1:16" ht="24" hidden="1" x14ac:dyDescent="0.25">
      <c r="A192" s="729">
        <v>4310</v>
      </c>
      <c r="B192" s="346" t="s">
        <v>212</v>
      </c>
      <c r="C192" s="347">
        <f t="shared" si="193"/>
        <v>0</v>
      </c>
      <c r="D192" s="451">
        <f>SUM(D193:D193)</f>
        <v>0</v>
      </c>
      <c r="E192" s="452">
        <f t="shared" ref="E192:F192" si="255">SUM(E193:E193)</f>
        <v>0</v>
      </c>
      <c r="F192" s="398">
        <f t="shared" si="255"/>
        <v>0</v>
      </c>
      <c r="G192" s="451">
        <f>SUM(G193:G193)</f>
        <v>0</v>
      </c>
      <c r="H192" s="452">
        <f t="shared" ref="H192:I192" si="256">SUM(H193:H193)</f>
        <v>0</v>
      </c>
      <c r="I192" s="398">
        <f t="shared" si="256"/>
        <v>0</v>
      </c>
      <c r="J192" s="451">
        <f>SUM(J193:J193)</f>
        <v>0</v>
      </c>
      <c r="K192" s="452">
        <f t="shared" ref="K192:L192" si="257">SUM(K193:K193)</f>
        <v>0</v>
      </c>
      <c r="L192" s="398">
        <f t="shared" si="257"/>
        <v>0</v>
      </c>
      <c r="M192" s="451">
        <f>SUM(M193:M193)</f>
        <v>0</v>
      </c>
      <c r="N192" s="452">
        <f t="shared" ref="N192:O192" si="258">SUM(N193:N193)</f>
        <v>0</v>
      </c>
      <c r="O192" s="398">
        <f t="shared" si="258"/>
        <v>0</v>
      </c>
      <c r="P192" s="313"/>
    </row>
    <row r="193" spans="1:16" ht="36" hidden="1" customHeight="1" x14ac:dyDescent="0.25">
      <c r="A193" s="315">
        <v>4311</v>
      </c>
      <c r="B193" s="353" t="s">
        <v>213</v>
      </c>
      <c r="C193" s="354">
        <f t="shared" si="193"/>
        <v>0</v>
      </c>
      <c r="D193" s="453">
        <v>0</v>
      </c>
      <c r="E193" s="454"/>
      <c r="F193" s="319">
        <f>D193+E193</f>
        <v>0</v>
      </c>
      <c r="G193" s="317"/>
      <c r="H193" s="320"/>
      <c r="I193" s="319">
        <f>G193+H193</f>
        <v>0</v>
      </c>
      <c r="J193" s="317"/>
      <c r="K193" s="320"/>
      <c r="L193" s="319">
        <f>K193+J193</f>
        <v>0</v>
      </c>
      <c r="M193" s="317"/>
      <c r="N193" s="320"/>
      <c r="O193" s="319">
        <f>N193+M193</f>
        <v>0</v>
      </c>
      <c r="P193" s="322"/>
    </row>
    <row r="194" spans="1:16" s="292" customFormat="1" ht="24" x14ac:dyDescent="0.25">
      <c r="A194" s="482"/>
      <c r="B194" s="287" t="s">
        <v>214</v>
      </c>
      <c r="C194" s="431">
        <f t="shared" si="193"/>
        <v>539599</v>
      </c>
      <c r="D194" s="432">
        <f>SUM(D195,D230,D269,D283)</f>
        <v>536928</v>
      </c>
      <c r="E194" s="433">
        <f t="shared" ref="E194:O194" si="259">SUM(E195,E230,E269,E283)</f>
        <v>2671</v>
      </c>
      <c r="F194" s="434">
        <f t="shared" si="259"/>
        <v>539599</v>
      </c>
      <c r="G194" s="432">
        <f t="shared" si="259"/>
        <v>0</v>
      </c>
      <c r="H194" s="433">
        <f t="shared" si="259"/>
        <v>0</v>
      </c>
      <c r="I194" s="434">
        <f t="shared" si="259"/>
        <v>0</v>
      </c>
      <c r="J194" s="432">
        <f t="shared" si="259"/>
        <v>0</v>
      </c>
      <c r="K194" s="433">
        <f t="shared" si="259"/>
        <v>0</v>
      </c>
      <c r="L194" s="434">
        <f t="shared" si="259"/>
        <v>0</v>
      </c>
      <c r="M194" s="432">
        <f t="shared" si="259"/>
        <v>0</v>
      </c>
      <c r="N194" s="433">
        <f t="shared" si="259"/>
        <v>0</v>
      </c>
      <c r="O194" s="434">
        <f t="shared" si="259"/>
        <v>0</v>
      </c>
      <c r="P194" s="435"/>
    </row>
    <row r="195" spans="1:16" x14ac:dyDescent="0.25">
      <c r="A195" s="436">
        <v>5000</v>
      </c>
      <c r="B195" s="436" t="s">
        <v>215</v>
      </c>
      <c r="C195" s="437">
        <f t="shared" si="193"/>
        <v>539599</v>
      </c>
      <c r="D195" s="438">
        <f>D196+D204</f>
        <v>536928</v>
      </c>
      <c r="E195" s="439">
        <f t="shared" ref="E195:F195" si="260">E196+E204</f>
        <v>2671</v>
      </c>
      <c r="F195" s="440">
        <f t="shared" si="260"/>
        <v>539599</v>
      </c>
      <c r="G195" s="438">
        <f>G196+G204</f>
        <v>0</v>
      </c>
      <c r="H195" s="439">
        <f t="shared" ref="H195:I195" si="261">H196+H204</f>
        <v>0</v>
      </c>
      <c r="I195" s="440">
        <f t="shared" si="261"/>
        <v>0</v>
      </c>
      <c r="J195" s="438">
        <f>J196+J204</f>
        <v>0</v>
      </c>
      <c r="K195" s="439">
        <f t="shared" ref="K195:L195" si="262">K196+K204</f>
        <v>0</v>
      </c>
      <c r="L195" s="440">
        <f t="shared" si="262"/>
        <v>0</v>
      </c>
      <c r="M195" s="438">
        <f>M196+M204</f>
        <v>0</v>
      </c>
      <c r="N195" s="439">
        <f t="shared" ref="N195:O195" si="263">N196+N204</f>
        <v>0</v>
      </c>
      <c r="O195" s="440">
        <f t="shared" si="263"/>
        <v>0</v>
      </c>
      <c r="P195" s="163"/>
    </row>
    <row r="196" spans="1:16" hidden="1" x14ac:dyDescent="0.25">
      <c r="A196" s="333">
        <v>5100</v>
      </c>
      <c r="B196" s="441" t="s">
        <v>216</v>
      </c>
      <c r="C196" s="334">
        <f t="shared" si="193"/>
        <v>0</v>
      </c>
      <c r="D196" s="442">
        <f>D197+D198+D201+D202+D203</f>
        <v>0</v>
      </c>
      <c r="E196" s="443">
        <f t="shared" ref="E196:F196" si="264">E197+E198+E201+E202+E203</f>
        <v>0</v>
      </c>
      <c r="F196" s="337">
        <f t="shared" si="264"/>
        <v>0</v>
      </c>
      <c r="G196" s="442">
        <f>G197+G198+G201+G202+G203</f>
        <v>0</v>
      </c>
      <c r="H196" s="443">
        <f t="shared" ref="H196:I196" si="265">H197+H198+H201+H202+H203</f>
        <v>0</v>
      </c>
      <c r="I196" s="337">
        <f t="shared" si="265"/>
        <v>0</v>
      </c>
      <c r="J196" s="442">
        <f>J197+J198+J201+J202+J203</f>
        <v>0</v>
      </c>
      <c r="K196" s="443">
        <f t="shared" ref="K196:L196" si="266">K197+K198+K201+K202+K203</f>
        <v>0</v>
      </c>
      <c r="L196" s="337">
        <f t="shared" si="266"/>
        <v>0</v>
      </c>
      <c r="M196" s="442">
        <f>M197+M198+M201+M202+M203</f>
        <v>0</v>
      </c>
      <c r="N196" s="443">
        <f t="shared" ref="N196:O196" si="267">N197+N198+N201+N202+N203</f>
        <v>0</v>
      </c>
      <c r="O196" s="337">
        <f t="shared" si="267"/>
        <v>0</v>
      </c>
      <c r="P196" s="341"/>
    </row>
    <row r="197" spans="1:16" ht="12" hidden="1" customHeight="1" x14ac:dyDescent="0.25">
      <c r="A197" s="729">
        <v>5110</v>
      </c>
      <c r="B197" s="346" t="s">
        <v>217</v>
      </c>
      <c r="C197" s="347">
        <f t="shared" si="193"/>
        <v>0</v>
      </c>
      <c r="D197" s="455">
        <v>0</v>
      </c>
      <c r="E197" s="456"/>
      <c r="F197" s="398">
        <f>D197+E197</f>
        <v>0</v>
      </c>
      <c r="G197" s="310"/>
      <c r="H197" s="311"/>
      <c r="I197" s="398">
        <f>G197+H197</f>
        <v>0</v>
      </c>
      <c r="J197" s="310"/>
      <c r="K197" s="311"/>
      <c r="L197" s="398">
        <f>K197+J197</f>
        <v>0</v>
      </c>
      <c r="M197" s="310"/>
      <c r="N197" s="311"/>
      <c r="O197" s="398">
        <f>N197+M197</f>
        <v>0</v>
      </c>
      <c r="P197" s="313"/>
    </row>
    <row r="198" spans="1:16" ht="24" hidden="1" x14ac:dyDescent="0.25">
      <c r="A198" s="447">
        <v>5120</v>
      </c>
      <c r="B198" s="353" t="s">
        <v>218</v>
      </c>
      <c r="C198" s="354">
        <f t="shared" si="193"/>
        <v>0</v>
      </c>
      <c r="D198" s="448">
        <f>D199+D200</f>
        <v>0</v>
      </c>
      <c r="E198" s="449">
        <f t="shared" ref="E198:F198" si="268">E199+E200</f>
        <v>0</v>
      </c>
      <c r="F198" s="319">
        <f t="shared" si="268"/>
        <v>0</v>
      </c>
      <c r="G198" s="448">
        <f>G199+G200</f>
        <v>0</v>
      </c>
      <c r="H198" s="449">
        <f t="shared" ref="H198:I198" si="269">H199+H200</f>
        <v>0</v>
      </c>
      <c r="I198" s="319">
        <f t="shared" si="269"/>
        <v>0</v>
      </c>
      <c r="J198" s="448">
        <f>J199+J200</f>
        <v>0</v>
      </c>
      <c r="K198" s="449">
        <f t="shared" ref="K198:L198" si="270">K199+K200</f>
        <v>0</v>
      </c>
      <c r="L198" s="319">
        <f t="shared" si="270"/>
        <v>0</v>
      </c>
      <c r="M198" s="448">
        <f>M199+M200</f>
        <v>0</v>
      </c>
      <c r="N198" s="449">
        <f t="shared" ref="N198:O198" si="271">N199+N200</f>
        <v>0</v>
      </c>
      <c r="O198" s="319">
        <f t="shared" si="271"/>
        <v>0</v>
      </c>
      <c r="P198" s="322"/>
    </row>
    <row r="199" spans="1:16" ht="12" hidden="1" customHeight="1" x14ac:dyDescent="0.25">
      <c r="A199" s="315">
        <v>5121</v>
      </c>
      <c r="B199" s="353" t="s">
        <v>219</v>
      </c>
      <c r="C199" s="354">
        <f t="shared" si="193"/>
        <v>0</v>
      </c>
      <c r="D199" s="453">
        <v>0</v>
      </c>
      <c r="E199" s="454"/>
      <c r="F199" s="319">
        <f t="shared" ref="F199:F203" si="272">D199+E199</f>
        <v>0</v>
      </c>
      <c r="G199" s="317"/>
      <c r="H199" s="320"/>
      <c r="I199" s="319">
        <f t="shared" ref="I199:I203" si="273">G199+H199</f>
        <v>0</v>
      </c>
      <c r="J199" s="317"/>
      <c r="K199" s="320"/>
      <c r="L199" s="319">
        <f t="shared" ref="L199:L203" si="274">K199+J199</f>
        <v>0</v>
      </c>
      <c r="M199" s="317"/>
      <c r="N199" s="320"/>
      <c r="O199" s="319">
        <f t="shared" ref="O199:O203" si="275">N199+M199</f>
        <v>0</v>
      </c>
      <c r="P199" s="322"/>
    </row>
    <row r="200" spans="1:16" ht="24" hidden="1" customHeight="1" x14ac:dyDescent="0.25">
      <c r="A200" s="315">
        <v>5129</v>
      </c>
      <c r="B200" s="353" t="s">
        <v>220</v>
      </c>
      <c r="C200" s="354">
        <f t="shared" si="193"/>
        <v>0</v>
      </c>
      <c r="D200" s="453">
        <v>0</v>
      </c>
      <c r="E200" s="454"/>
      <c r="F200" s="319">
        <f t="shared" si="272"/>
        <v>0</v>
      </c>
      <c r="G200" s="317"/>
      <c r="H200" s="320"/>
      <c r="I200" s="319">
        <f t="shared" si="273"/>
        <v>0</v>
      </c>
      <c r="J200" s="317"/>
      <c r="K200" s="320"/>
      <c r="L200" s="319">
        <f t="shared" si="274"/>
        <v>0</v>
      </c>
      <c r="M200" s="317"/>
      <c r="N200" s="320"/>
      <c r="O200" s="319">
        <f t="shared" si="275"/>
        <v>0</v>
      </c>
      <c r="P200" s="322"/>
    </row>
    <row r="201" spans="1:16" ht="12" hidden="1" customHeight="1" x14ac:dyDescent="0.25">
      <c r="A201" s="447">
        <v>5130</v>
      </c>
      <c r="B201" s="353" t="s">
        <v>221</v>
      </c>
      <c r="C201" s="354">
        <f t="shared" si="193"/>
        <v>0</v>
      </c>
      <c r="D201" s="453">
        <v>0</v>
      </c>
      <c r="E201" s="454"/>
      <c r="F201" s="319">
        <f t="shared" si="272"/>
        <v>0</v>
      </c>
      <c r="G201" s="317"/>
      <c r="H201" s="320"/>
      <c r="I201" s="319">
        <f t="shared" si="273"/>
        <v>0</v>
      </c>
      <c r="J201" s="317"/>
      <c r="K201" s="320"/>
      <c r="L201" s="319">
        <f t="shared" si="274"/>
        <v>0</v>
      </c>
      <c r="M201" s="317"/>
      <c r="N201" s="320"/>
      <c r="O201" s="319">
        <f t="shared" si="275"/>
        <v>0</v>
      </c>
      <c r="P201" s="322"/>
    </row>
    <row r="202" spans="1:16" ht="12" hidden="1" customHeight="1" x14ac:dyDescent="0.25">
      <c r="A202" s="447">
        <v>5140</v>
      </c>
      <c r="B202" s="353" t="s">
        <v>222</v>
      </c>
      <c r="C202" s="354">
        <f t="shared" si="193"/>
        <v>0</v>
      </c>
      <c r="D202" s="453">
        <v>0</v>
      </c>
      <c r="E202" s="454"/>
      <c r="F202" s="319">
        <f t="shared" si="272"/>
        <v>0</v>
      </c>
      <c r="G202" s="317"/>
      <c r="H202" s="320"/>
      <c r="I202" s="319">
        <f t="shared" si="273"/>
        <v>0</v>
      </c>
      <c r="J202" s="317"/>
      <c r="K202" s="320"/>
      <c r="L202" s="319">
        <f t="shared" si="274"/>
        <v>0</v>
      </c>
      <c r="M202" s="317"/>
      <c r="N202" s="320"/>
      <c r="O202" s="319">
        <f t="shared" si="275"/>
        <v>0</v>
      </c>
      <c r="P202" s="322"/>
    </row>
    <row r="203" spans="1:16" ht="24" hidden="1" customHeight="1" x14ac:dyDescent="0.25">
      <c r="A203" s="447">
        <v>5170</v>
      </c>
      <c r="B203" s="353" t="s">
        <v>223</v>
      </c>
      <c r="C203" s="354">
        <f t="shared" si="193"/>
        <v>0</v>
      </c>
      <c r="D203" s="453">
        <v>0</v>
      </c>
      <c r="E203" s="454"/>
      <c r="F203" s="319">
        <f t="shared" si="272"/>
        <v>0</v>
      </c>
      <c r="G203" s="317"/>
      <c r="H203" s="320"/>
      <c r="I203" s="319">
        <f t="shared" si="273"/>
        <v>0</v>
      </c>
      <c r="J203" s="317"/>
      <c r="K203" s="320"/>
      <c r="L203" s="319">
        <f t="shared" si="274"/>
        <v>0</v>
      </c>
      <c r="M203" s="317"/>
      <c r="N203" s="320"/>
      <c r="O203" s="319">
        <f t="shared" si="275"/>
        <v>0</v>
      </c>
      <c r="P203" s="322"/>
    </row>
    <row r="204" spans="1:16" x14ac:dyDescent="0.25">
      <c r="A204" s="333">
        <v>5200</v>
      </c>
      <c r="B204" s="441" t="s">
        <v>224</v>
      </c>
      <c r="C204" s="334">
        <f t="shared" si="193"/>
        <v>539599</v>
      </c>
      <c r="D204" s="442">
        <f>D205+D215+D216+D225+D226+D227+D229</f>
        <v>536928</v>
      </c>
      <c r="E204" s="443">
        <f t="shared" ref="E204:F204" si="276">E205+E215+E216+E225+E226+E227+E229</f>
        <v>2671</v>
      </c>
      <c r="F204" s="337">
        <f t="shared" si="276"/>
        <v>539599</v>
      </c>
      <c r="G204" s="442">
        <f>G205+G215+G216+G225+G226+G227+G229</f>
        <v>0</v>
      </c>
      <c r="H204" s="443">
        <f t="shared" ref="H204:I204" si="277">H205+H215+H216+H225+H226+H227+H229</f>
        <v>0</v>
      </c>
      <c r="I204" s="337">
        <f t="shared" si="277"/>
        <v>0</v>
      </c>
      <c r="J204" s="442">
        <f>J205+J215+J216+J225+J226+J227+J229</f>
        <v>0</v>
      </c>
      <c r="K204" s="443">
        <f t="shared" ref="K204:L204" si="278">K205+K215+K216+K225+K226+K227+K229</f>
        <v>0</v>
      </c>
      <c r="L204" s="337">
        <f t="shared" si="278"/>
        <v>0</v>
      </c>
      <c r="M204" s="442">
        <f>M205+M215+M216+M225+M226+M227+M229</f>
        <v>0</v>
      </c>
      <c r="N204" s="443">
        <f t="shared" ref="N204:O204" si="279">N205+N215+N216+N225+N226+N227+N229</f>
        <v>0</v>
      </c>
      <c r="O204" s="337">
        <f t="shared" si="279"/>
        <v>0</v>
      </c>
      <c r="P204" s="341"/>
    </row>
    <row r="205" spans="1:16" hidden="1" x14ac:dyDescent="0.25">
      <c r="A205" s="444">
        <v>5210</v>
      </c>
      <c r="B205" s="402" t="s">
        <v>225</v>
      </c>
      <c r="C205" s="407">
        <f t="shared" si="193"/>
        <v>0</v>
      </c>
      <c r="D205" s="445">
        <f>SUM(D206:D214)</f>
        <v>0</v>
      </c>
      <c r="E205" s="446">
        <f t="shared" ref="E205:F205" si="280">SUM(E206:E214)</f>
        <v>0</v>
      </c>
      <c r="F205" s="405">
        <f t="shared" si="280"/>
        <v>0</v>
      </c>
      <c r="G205" s="445">
        <f>SUM(G206:G214)</f>
        <v>0</v>
      </c>
      <c r="H205" s="446">
        <f t="shared" ref="H205:I205" si="281">SUM(H206:H214)</f>
        <v>0</v>
      </c>
      <c r="I205" s="405">
        <f t="shared" si="281"/>
        <v>0</v>
      </c>
      <c r="J205" s="445">
        <f>SUM(J206:J214)</f>
        <v>0</v>
      </c>
      <c r="K205" s="446">
        <f t="shared" ref="K205:L205" si="282">SUM(K206:K214)</f>
        <v>0</v>
      </c>
      <c r="L205" s="405">
        <f t="shared" si="282"/>
        <v>0</v>
      </c>
      <c r="M205" s="445">
        <f>SUM(M206:M214)</f>
        <v>0</v>
      </c>
      <c r="N205" s="446">
        <f t="shared" ref="N205:O205" si="283">SUM(N206:N214)</f>
        <v>0</v>
      </c>
      <c r="O205" s="405">
        <f t="shared" si="283"/>
        <v>0</v>
      </c>
      <c r="P205" s="393"/>
    </row>
    <row r="206" spans="1:16" ht="12" hidden="1" customHeight="1" x14ac:dyDescent="0.25">
      <c r="A206" s="308">
        <v>5211</v>
      </c>
      <c r="B206" s="346" t="s">
        <v>226</v>
      </c>
      <c r="C206" s="347">
        <f t="shared" si="193"/>
        <v>0</v>
      </c>
      <c r="D206" s="455">
        <v>0</v>
      </c>
      <c r="E206" s="456"/>
      <c r="F206" s="398">
        <f t="shared" ref="F206:F215" si="284">D206+E206</f>
        <v>0</v>
      </c>
      <c r="G206" s="310"/>
      <c r="H206" s="311"/>
      <c r="I206" s="398">
        <f t="shared" ref="I206:I215" si="285">G206+H206</f>
        <v>0</v>
      </c>
      <c r="J206" s="310"/>
      <c r="K206" s="311"/>
      <c r="L206" s="398">
        <f t="shared" ref="L206:L215" si="286">K206+J206</f>
        <v>0</v>
      </c>
      <c r="M206" s="310"/>
      <c r="N206" s="311"/>
      <c r="O206" s="398">
        <f t="shared" ref="O206:O215" si="287">N206+M206</f>
        <v>0</v>
      </c>
      <c r="P206" s="313"/>
    </row>
    <row r="207" spans="1:16" ht="12" hidden="1" customHeight="1" x14ac:dyDescent="0.25">
      <c r="A207" s="315">
        <v>5212</v>
      </c>
      <c r="B207" s="353" t="s">
        <v>227</v>
      </c>
      <c r="C207" s="354">
        <f t="shared" si="193"/>
        <v>0</v>
      </c>
      <c r="D207" s="453">
        <v>0</v>
      </c>
      <c r="E207" s="454"/>
      <c r="F207" s="319">
        <f t="shared" si="284"/>
        <v>0</v>
      </c>
      <c r="G207" s="317"/>
      <c r="H207" s="320"/>
      <c r="I207" s="319">
        <f t="shared" si="285"/>
        <v>0</v>
      </c>
      <c r="J207" s="317"/>
      <c r="K207" s="320"/>
      <c r="L207" s="319">
        <f t="shared" si="286"/>
        <v>0</v>
      </c>
      <c r="M207" s="317"/>
      <c r="N207" s="320"/>
      <c r="O207" s="319">
        <f t="shared" si="287"/>
        <v>0</v>
      </c>
      <c r="P207" s="322"/>
    </row>
    <row r="208" spans="1:16" ht="12" hidden="1" customHeight="1" x14ac:dyDescent="0.25">
      <c r="A208" s="315">
        <v>5213</v>
      </c>
      <c r="B208" s="353" t="s">
        <v>228</v>
      </c>
      <c r="C208" s="354">
        <f t="shared" si="193"/>
        <v>0</v>
      </c>
      <c r="D208" s="453">
        <v>0</v>
      </c>
      <c r="E208" s="454"/>
      <c r="F208" s="319">
        <f t="shared" si="284"/>
        <v>0</v>
      </c>
      <c r="G208" s="317"/>
      <c r="H208" s="320"/>
      <c r="I208" s="319">
        <f t="shared" si="285"/>
        <v>0</v>
      </c>
      <c r="J208" s="317"/>
      <c r="K208" s="320"/>
      <c r="L208" s="319">
        <f t="shared" si="286"/>
        <v>0</v>
      </c>
      <c r="M208" s="317"/>
      <c r="N208" s="320"/>
      <c r="O208" s="319">
        <f t="shared" si="287"/>
        <v>0</v>
      </c>
      <c r="P208" s="322"/>
    </row>
    <row r="209" spans="1:16" ht="12" hidden="1" customHeight="1" x14ac:dyDescent="0.25">
      <c r="A209" s="315">
        <v>5214</v>
      </c>
      <c r="B209" s="353" t="s">
        <v>229</v>
      </c>
      <c r="C209" s="354">
        <f t="shared" si="193"/>
        <v>0</v>
      </c>
      <c r="D209" s="453">
        <v>0</v>
      </c>
      <c r="E209" s="454"/>
      <c r="F209" s="319">
        <f t="shared" si="284"/>
        <v>0</v>
      </c>
      <c r="G209" s="317"/>
      <c r="H209" s="320"/>
      <c r="I209" s="319">
        <f t="shared" si="285"/>
        <v>0</v>
      </c>
      <c r="J209" s="317"/>
      <c r="K209" s="320"/>
      <c r="L209" s="319">
        <f t="shared" si="286"/>
        <v>0</v>
      </c>
      <c r="M209" s="317"/>
      <c r="N209" s="320"/>
      <c r="O209" s="319">
        <f t="shared" si="287"/>
        <v>0</v>
      </c>
      <c r="P209" s="322"/>
    </row>
    <row r="210" spans="1:16" ht="12" hidden="1" customHeight="1" x14ac:dyDescent="0.25">
      <c r="A210" s="315">
        <v>5215</v>
      </c>
      <c r="B210" s="353" t="s">
        <v>230</v>
      </c>
      <c r="C210" s="354">
        <f t="shared" si="193"/>
        <v>0</v>
      </c>
      <c r="D210" s="453">
        <v>0</v>
      </c>
      <c r="E210" s="454"/>
      <c r="F210" s="319">
        <f t="shared" si="284"/>
        <v>0</v>
      </c>
      <c r="G210" s="317"/>
      <c r="H210" s="320"/>
      <c r="I210" s="319">
        <f t="shared" si="285"/>
        <v>0</v>
      </c>
      <c r="J210" s="317"/>
      <c r="K210" s="320"/>
      <c r="L210" s="319">
        <f t="shared" si="286"/>
        <v>0</v>
      </c>
      <c r="M210" s="317"/>
      <c r="N210" s="320"/>
      <c r="O210" s="319">
        <f t="shared" si="287"/>
        <v>0</v>
      </c>
      <c r="P210" s="322"/>
    </row>
    <row r="211" spans="1:16" ht="14.25" hidden="1" customHeight="1" x14ac:dyDescent="0.25">
      <c r="A211" s="315">
        <v>5216</v>
      </c>
      <c r="B211" s="353" t="s">
        <v>231</v>
      </c>
      <c r="C211" s="354">
        <f t="shared" si="193"/>
        <v>0</v>
      </c>
      <c r="D211" s="453">
        <v>0</v>
      </c>
      <c r="E211" s="454"/>
      <c r="F211" s="319">
        <f t="shared" si="284"/>
        <v>0</v>
      </c>
      <c r="G211" s="317"/>
      <c r="H211" s="320"/>
      <c r="I211" s="319">
        <f t="shared" si="285"/>
        <v>0</v>
      </c>
      <c r="J211" s="317"/>
      <c r="K211" s="320"/>
      <c r="L211" s="319">
        <f t="shared" si="286"/>
        <v>0</v>
      </c>
      <c r="M211" s="317"/>
      <c r="N211" s="320"/>
      <c r="O211" s="319">
        <f t="shared" si="287"/>
        <v>0</v>
      </c>
      <c r="P211" s="322"/>
    </row>
    <row r="212" spans="1:16" ht="12" hidden="1" customHeight="1" x14ac:dyDescent="0.25">
      <c r="A212" s="315">
        <v>5217</v>
      </c>
      <c r="B212" s="353" t="s">
        <v>232</v>
      </c>
      <c r="C212" s="354">
        <f t="shared" ref="C212:C275" si="288">F212+I212+L212+O212</f>
        <v>0</v>
      </c>
      <c r="D212" s="453">
        <v>0</v>
      </c>
      <c r="E212" s="454"/>
      <c r="F212" s="319">
        <f t="shared" si="284"/>
        <v>0</v>
      </c>
      <c r="G212" s="317"/>
      <c r="H212" s="320"/>
      <c r="I212" s="319">
        <f t="shared" si="285"/>
        <v>0</v>
      </c>
      <c r="J212" s="317"/>
      <c r="K212" s="320"/>
      <c r="L212" s="319">
        <f t="shared" si="286"/>
        <v>0</v>
      </c>
      <c r="M212" s="317"/>
      <c r="N212" s="320"/>
      <c r="O212" s="319">
        <f t="shared" si="287"/>
        <v>0</v>
      </c>
      <c r="P212" s="322"/>
    </row>
    <row r="213" spans="1:16" ht="12" hidden="1" customHeight="1" x14ac:dyDescent="0.25">
      <c r="A213" s="315">
        <v>5218</v>
      </c>
      <c r="B213" s="353" t="s">
        <v>233</v>
      </c>
      <c r="C213" s="354">
        <f t="shared" si="288"/>
        <v>0</v>
      </c>
      <c r="D213" s="453">
        <v>0</v>
      </c>
      <c r="E213" s="454"/>
      <c r="F213" s="319">
        <f t="shared" si="284"/>
        <v>0</v>
      </c>
      <c r="G213" s="317"/>
      <c r="H213" s="320"/>
      <c r="I213" s="319">
        <f t="shared" si="285"/>
        <v>0</v>
      </c>
      <c r="J213" s="317"/>
      <c r="K213" s="320"/>
      <c r="L213" s="319">
        <f t="shared" si="286"/>
        <v>0</v>
      </c>
      <c r="M213" s="317"/>
      <c r="N213" s="320"/>
      <c r="O213" s="319">
        <f t="shared" si="287"/>
        <v>0</v>
      </c>
      <c r="P213" s="322"/>
    </row>
    <row r="214" spans="1:16" ht="12" hidden="1" customHeight="1" x14ac:dyDescent="0.25">
      <c r="A214" s="315">
        <v>5219</v>
      </c>
      <c r="B214" s="353" t="s">
        <v>234</v>
      </c>
      <c r="C214" s="354">
        <f t="shared" si="288"/>
        <v>0</v>
      </c>
      <c r="D214" s="453">
        <v>0</v>
      </c>
      <c r="E214" s="454"/>
      <c r="F214" s="319">
        <f t="shared" si="284"/>
        <v>0</v>
      </c>
      <c r="G214" s="317"/>
      <c r="H214" s="320"/>
      <c r="I214" s="319">
        <f t="shared" si="285"/>
        <v>0</v>
      </c>
      <c r="J214" s="317"/>
      <c r="K214" s="320"/>
      <c r="L214" s="319">
        <f t="shared" si="286"/>
        <v>0</v>
      </c>
      <c r="M214" s="317"/>
      <c r="N214" s="320"/>
      <c r="O214" s="319">
        <f t="shared" si="287"/>
        <v>0</v>
      </c>
      <c r="P214" s="322"/>
    </row>
    <row r="215" spans="1:16" ht="13.5" hidden="1" customHeight="1" x14ac:dyDescent="0.25">
      <c r="A215" s="447">
        <v>5220</v>
      </c>
      <c r="B215" s="353" t="s">
        <v>235</v>
      </c>
      <c r="C215" s="354">
        <f t="shared" si="288"/>
        <v>0</v>
      </c>
      <c r="D215" s="453">
        <v>0</v>
      </c>
      <c r="E215" s="454"/>
      <c r="F215" s="319">
        <f t="shared" si="284"/>
        <v>0</v>
      </c>
      <c r="G215" s="317"/>
      <c r="H215" s="320"/>
      <c r="I215" s="319">
        <f t="shared" si="285"/>
        <v>0</v>
      </c>
      <c r="J215" s="317"/>
      <c r="K215" s="320"/>
      <c r="L215" s="319">
        <f t="shared" si="286"/>
        <v>0</v>
      </c>
      <c r="M215" s="317"/>
      <c r="N215" s="320"/>
      <c r="O215" s="319">
        <f t="shared" si="287"/>
        <v>0</v>
      </c>
      <c r="P215" s="322"/>
    </row>
    <row r="216" spans="1:16" hidden="1" x14ac:dyDescent="0.25">
      <c r="A216" s="447">
        <v>5230</v>
      </c>
      <c r="B216" s="353" t="s">
        <v>236</v>
      </c>
      <c r="C216" s="354">
        <f t="shared" si="288"/>
        <v>0</v>
      </c>
      <c r="D216" s="448">
        <f>SUM(D217:D224)</f>
        <v>0</v>
      </c>
      <c r="E216" s="449">
        <f t="shared" ref="E216:F216" si="289">SUM(E217:E224)</f>
        <v>0</v>
      </c>
      <c r="F216" s="319">
        <f t="shared" si="289"/>
        <v>0</v>
      </c>
      <c r="G216" s="448">
        <f>SUM(G217:G224)</f>
        <v>0</v>
      </c>
      <c r="H216" s="449">
        <f t="shared" ref="H216:I216" si="290">SUM(H217:H224)</f>
        <v>0</v>
      </c>
      <c r="I216" s="319">
        <f t="shared" si="290"/>
        <v>0</v>
      </c>
      <c r="J216" s="448">
        <f>SUM(J217:J224)</f>
        <v>0</v>
      </c>
      <c r="K216" s="449">
        <f t="shared" ref="K216:L216" si="291">SUM(K217:K224)</f>
        <v>0</v>
      </c>
      <c r="L216" s="319">
        <f t="shared" si="291"/>
        <v>0</v>
      </c>
      <c r="M216" s="448">
        <f>SUM(M217:M224)</f>
        <v>0</v>
      </c>
      <c r="N216" s="449">
        <f t="shared" ref="N216:O216" si="292">SUM(N217:N224)</f>
        <v>0</v>
      </c>
      <c r="O216" s="319">
        <f t="shared" si="292"/>
        <v>0</v>
      </c>
      <c r="P216" s="322"/>
    </row>
    <row r="217" spans="1:16" ht="12" hidden="1" customHeight="1" x14ac:dyDescent="0.25">
      <c r="A217" s="315">
        <v>5231</v>
      </c>
      <c r="B217" s="353" t="s">
        <v>237</v>
      </c>
      <c r="C217" s="354">
        <f t="shared" si="288"/>
        <v>0</v>
      </c>
      <c r="D217" s="453">
        <v>0</v>
      </c>
      <c r="E217" s="454"/>
      <c r="F217" s="319">
        <f t="shared" ref="F217:F226" si="293">D217+E217</f>
        <v>0</v>
      </c>
      <c r="G217" s="317"/>
      <c r="H217" s="320"/>
      <c r="I217" s="319">
        <f t="shared" ref="I217:I226" si="294">G217+H217</f>
        <v>0</v>
      </c>
      <c r="J217" s="317"/>
      <c r="K217" s="320"/>
      <c r="L217" s="319">
        <f t="shared" ref="L217:L226" si="295">K217+J217</f>
        <v>0</v>
      </c>
      <c r="M217" s="317"/>
      <c r="N217" s="320"/>
      <c r="O217" s="319">
        <f t="shared" ref="O217:O226" si="296">N217+M217</f>
        <v>0</v>
      </c>
      <c r="P217" s="322"/>
    </row>
    <row r="218" spans="1:16" ht="12" hidden="1" customHeight="1" x14ac:dyDescent="0.25">
      <c r="A218" s="315">
        <v>5232</v>
      </c>
      <c r="B218" s="353" t="s">
        <v>238</v>
      </c>
      <c r="C218" s="354">
        <f t="shared" si="288"/>
        <v>0</v>
      </c>
      <c r="D218" s="453">
        <v>0</v>
      </c>
      <c r="E218" s="454"/>
      <c r="F218" s="319">
        <f t="shared" si="293"/>
        <v>0</v>
      </c>
      <c r="G218" s="317"/>
      <c r="H218" s="320"/>
      <c r="I218" s="319">
        <f t="shared" si="294"/>
        <v>0</v>
      </c>
      <c r="J218" s="317"/>
      <c r="K218" s="320"/>
      <c r="L218" s="319">
        <f t="shared" si="295"/>
        <v>0</v>
      </c>
      <c r="M218" s="317"/>
      <c r="N218" s="320"/>
      <c r="O218" s="319">
        <f t="shared" si="296"/>
        <v>0</v>
      </c>
      <c r="P218" s="322"/>
    </row>
    <row r="219" spans="1:16" ht="12" hidden="1" customHeight="1" x14ac:dyDescent="0.25">
      <c r="A219" s="315">
        <v>5233</v>
      </c>
      <c r="B219" s="353" t="s">
        <v>239</v>
      </c>
      <c r="C219" s="354">
        <f t="shared" si="288"/>
        <v>0</v>
      </c>
      <c r="D219" s="453">
        <v>0</v>
      </c>
      <c r="E219" s="454"/>
      <c r="F219" s="319">
        <f t="shared" si="293"/>
        <v>0</v>
      </c>
      <c r="G219" s="317"/>
      <c r="H219" s="320"/>
      <c r="I219" s="319">
        <f t="shared" si="294"/>
        <v>0</v>
      </c>
      <c r="J219" s="317"/>
      <c r="K219" s="320"/>
      <c r="L219" s="319">
        <f t="shared" si="295"/>
        <v>0</v>
      </c>
      <c r="M219" s="317"/>
      <c r="N219" s="320"/>
      <c r="O219" s="319">
        <f t="shared" si="296"/>
        <v>0</v>
      </c>
      <c r="P219" s="322"/>
    </row>
    <row r="220" spans="1:16" ht="24" hidden="1" customHeight="1" x14ac:dyDescent="0.25">
      <c r="A220" s="315">
        <v>5234</v>
      </c>
      <c r="B220" s="353" t="s">
        <v>240</v>
      </c>
      <c r="C220" s="354">
        <f t="shared" si="288"/>
        <v>0</v>
      </c>
      <c r="D220" s="453">
        <v>0</v>
      </c>
      <c r="E220" s="454"/>
      <c r="F220" s="319">
        <f t="shared" si="293"/>
        <v>0</v>
      </c>
      <c r="G220" s="317"/>
      <c r="H220" s="320"/>
      <c r="I220" s="319">
        <f t="shared" si="294"/>
        <v>0</v>
      </c>
      <c r="J220" s="317"/>
      <c r="K220" s="320"/>
      <c r="L220" s="319">
        <f t="shared" si="295"/>
        <v>0</v>
      </c>
      <c r="M220" s="317"/>
      <c r="N220" s="320"/>
      <c r="O220" s="319">
        <f t="shared" si="296"/>
        <v>0</v>
      </c>
      <c r="P220" s="322"/>
    </row>
    <row r="221" spans="1:16" ht="14.25" hidden="1" customHeight="1" x14ac:dyDescent="0.25">
      <c r="A221" s="315">
        <v>5236</v>
      </c>
      <c r="B221" s="353" t="s">
        <v>241</v>
      </c>
      <c r="C221" s="354">
        <f t="shared" si="288"/>
        <v>0</v>
      </c>
      <c r="D221" s="453">
        <v>0</v>
      </c>
      <c r="E221" s="454"/>
      <c r="F221" s="319">
        <f t="shared" si="293"/>
        <v>0</v>
      </c>
      <c r="G221" s="317"/>
      <c r="H221" s="320"/>
      <c r="I221" s="319">
        <f t="shared" si="294"/>
        <v>0</v>
      </c>
      <c r="J221" s="317"/>
      <c r="K221" s="320"/>
      <c r="L221" s="319">
        <f t="shared" si="295"/>
        <v>0</v>
      </c>
      <c r="M221" s="317"/>
      <c r="N221" s="320"/>
      <c r="O221" s="319">
        <f t="shared" si="296"/>
        <v>0</v>
      </c>
      <c r="P221" s="322"/>
    </row>
    <row r="222" spans="1:16" ht="14.25" hidden="1" customHeight="1" x14ac:dyDescent="0.25">
      <c r="A222" s="315">
        <v>5237</v>
      </c>
      <c r="B222" s="353" t="s">
        <v>242</v>
      </c>
      <c r="C222" s="354">
        <f t="shared" si="288"/>
        <v>0</v>
      </c>
      <c r="D222" s="453">
        <v>0</v>
      </c>
      <c r="E222" s="454"/>
      <c r="F222" s="319">
        <f t="shared" si="293"/>
        <v>0</v>
      </c>
      <c r="G222" s="317"/>
      <c r="H222" s="320"/>
      <c r="I222" s="319">
        <f t="shared" si="294"/>
        <v>0</v>
      </c>
      <c r="J222" s="317"/>
      <c r="K222" s="320"/>
      <c r="L222" s="319">
        <f t="shared" si="295"/>
        <v>0</v>
      </c>
      <c r="M222" s="317"/>
      <c r="N222" s="320"/>
      <c r="O222" s="319">
        <f t="shared" si="296"/>
        <v>0</v>
      </c>
      <c r="P222" s="322"/>
    </row>
    <row r="223" spans="1:16" ht="24" hidden="1" customHeight="1" x14ac:dyDescent="0.25">
      <c r="A223" s="315">
        <v>5238</v>
      </c>
      <c r="B223" s="353" t="s">
        <v>243</v>
      </c>
      <c r="C223" s="354">
        <f t="shared" si="288"/>
        <v>0</v>
      </c>
      <c r="D223" s="453">
        <v>0</v>
      </c>
      <c r="E223" s="454"/>
      <c r="F223" s="319">
        <f t="shared" si="293"/>
        <v>0</v>
      </c>
      <c r="G223" s="317"/>
      <c r="H223" s="320"/>
      <c r="I223" s="319">
        <f t="shared" si="294"/>
        <v>0</v>
      </c>
      <c r="J223" s="317"/>
      <c r="K223" s="320"/>
      <c r="L223" s="319">
        <f t="shared" si="295"/>
        <v>0</v>
      </c>
      <c r="M223" s="317"/>
      <c r="N223" s="320"/>
      <c r="O223" s="319">
        <f t="shared" si="296"/>
        <v>0</v>
      </c>
      <c r="P223" s="322"/>
    </row>
    <row r="224" spans="1:16" ht="24" hidden="1" customHeight="1" x14ac:dyDescent="0.25">
      <c r="A224" s="315">
        <v>5239</v>
      </c>
      <c r="B224" s="353" t="s">
        <v>244</v>
      </c>
      <c r="C224" s="354">
        <f t="shared" si="288"/>
        <v>0</v>
      </c>
      <c r="D224" s="453">
        <v>0</v>
      </c>
      <c r="E224" s="454"/>
      <c r="F224" s="319">
        <f t="shared" si="293"/>
        <v>0</v>
      </c>
      <c r="G224" s="317"/>
      <c r="H224" s="320"/>
      <c r="I224" s="319">
        <f t="shared" si="294"/>
        <v>0</v>
      </c>
      <c r="J224" s="317"/>
      <c r="K224" s="320"/>
      <c r="L224" s="319">
        <f t="shared" si="295"/>
        <v>0</v>
      </c>
      <c r="M224" s="317"/>
      <c r="N224" s="320"/>
      <c r="O224" s="319">
        <f t="shared" si="296"/>
        <v>0</v>
      </c>
      <c r="P224" s="322"/>
    </row>
    <row r="225" spans="1:16" ht="24" customHeight="1" x14ac:dyDescent="0.25">
      <c r="A225" s="447">
        <v>5240</v>
      </c>
      <c r="B225" s="353" t="s">
        <v>245</v>
      </c>
      <c r="C225" s="354">
        <f t="shared" si="288"/>
        <v>244534</v>
      </c>
      <c r="D225" s="453">
        <v>241771</v>
      </c>
      <c r="E225" s="801">
        <f>-20+2783</f>
        <v>2763</v>
      </c>
      <c r="F225" s="319">
        <f t="shared" si="293"/>
        <v>244534</v>
      </c>
      <c r="G225" s="317"/>
      <c r="H225" s="320"/>
      <c r="I225" s="319">
        <f t="shared" si="294"/>
        <v>0</v>
      </c>
      <c r="J225" s="317"/>
      <c r="K225" s="320"/>
      <c r="L225" s="319">
        <f t="shared" si="295"/>
        <v>0</v>
      </c>
      <c r="M225" s="317"/>
      <c r="N225" s="320"/>
      <c r="O225" s="319">
        <f t="shared" si="296"/>
        <v>0</v>
      </c>
      <c r="P225" s="322"/>
    </row>
    <row r="226" spans="1:16" ht="12" customHeight="1" x14ac:dyDescent="0.25">
      <c r="A226" s="447">
        <v>5250</v>
      </c>
      <c r="B226" s="353" t="s">
        <v>246</v>
      </c>
      <c r="C226" s="354">
        <f t="shared" si="288"/>
        <v>295065</v>
      </c>
      <c r="D226" s="453">
        <v>295157</v>
      </c>
      <c r="E226" s="801">
        <f>-92</f>
        <v>-92</v>
      </c>
      <c r="F226" s="319">
        <f t="shared" si="293"/>
        <v>295065</v>
      </c>
      <c r="G226" s="317"/>
      <c r="H226" s="320"/>
      <c r="I226" s="319">
        <f t="shared" si="294"/>
        <v>0</v>
      </c>
      <c r="J226" s="317"/>
      <c r="K226" s="320"/>
      <c r="L226" s="319">
        <f t="shared" si="295"/>
        <v>0</v>
      </c>
      <c r="M226" s="317"/>
      <c r="N226" s="320"/>
      <c r="O226" s="319">
        <f t="shared" si="296"/>
        <v>0</v>
      </c>
      <c r="P226" s="322"/>
    </row>
    <row r="227" spans="1:16" hidden="1" x14ac:dyDescent="0.25">
      <c r="A227" s="447">
        <v>5260</v>
      </c>
      <c r="B227" s="353" t="s">
        <v>247</v>
      </c>
      <c r="C227" s="354">
        <f t="shared" si="288"/>
        <v>0</v>
      </c>
      <c r="D227" s="448">
        <f>SUM(D228)</f>
        <v>0</v>
      </c>
      <c r="E227" s="449">
        <f t="shared" ref="E227:F227" si="297">SUM(E228)</f>
        <v>0</v>
      </c>
      <c r="F227" s="319">
        <f t="shared" si="297"/>
        <v>0</v>
      </c>
      <c r="G227" s="448">
        <f>SUM(G228)</f>
        <v>0</v>
      </c>
      <c r="H227" s="449">
        <f t="shared" ref="H227:I227" si="298">SUM(H228)</f>
        <v>0</v>
      </c>
      <c r="I227" s="319">
        <f t="shared" si="298"/>
        <v>0</v>
      </c>
      <c r="J227" s="448">
        <f>SUM(J228)</f>
        <v>0</v>
      </c>
      <c r="K227" s="449">
        <f t="shared" ref="K227:L227" si="299">SUM(K228)</f>
        <v>0</v>
      </c>
      <c r="L227" s="319">
        <f t="shared" si="299"/>
        <v>0</v>
      </c>
      <c r="M227" s="448">
        <f>SUM(M228)</f>
        <v>0</v>
      </c>
      <c r="N227" s="449">
        <f t="shared" ref="N227:O227" si="300">SUM(N228)</f>
        <v>0</v>
      </c>
      <c r="O227" s="319">
        <f t="shared" si="300"/>
        <v>0</v>
      </c>
      <c r="P227" s="322"/>
    </row>
    <row r="228" spans="1:16" ht="24" hidden="1" customHeight="1" x14ac:dyDescent="0.25">
      <c r="A228" s="315">
        <v>5269</v>
      </c>
      <c r="B228" s="353" t="s">
        <v>248</v>
      </c>
      <c r="C228" s="354">
        <f t="shared" si="288"/>
        <v>0</v>
      </c>
      <c r="D228" s="453">
        <v>0</v>
      </c>
      <c r="E228" s="454"/>
      <c r="F228" s="319">
        <f t="shared" ref="F228:F229" si="301">D228+E228</f>
        <v>0</v>
      </c>
      <c r="G228" s="317"/>
      <c r="H228" s="320"/>
      <c r="I228" s="319">
        <f t="shared" ref="I228:I229" si="302">G228+H228</f>
        <v>0</v>
      </c>
      <c r="J228" s="317"/>
      <c r="K228" s="320"/>
      <c r="L228" s="319">
        <f t="shared" ref="L228:L229" si="303">K228+J228</f>
        <v>0</v>
      </c>
      <c r="M228" s="317"/>
      <c r="N228" s="320"/>
      <c r="O228" s="319">
        <f t="shared" ref="O228:O229" si="304">N228+M228</f>
        <v>0</v>
      </c>
      <c r="P228" s="322"/>
    </row>
    <row r="229" spans="1:16" ht="24" hidden="1" customHeight="1" x14ac:dyDescent="0.25">
      <c r="A229" s="444">
        <v>5270</v>
      </c>
      <c r="B229" s="402" t="s">
        <v>249</v>
      </c>
      <c r="C229" s="407">
        <f t="shared" si="288"/>
        <v>0</v>
      </c>
      <c r="D229" s="460">
        <v>0</v>
      </c>
      <c r="E229" s="461"/>
      <c r="F229" s="405">
        <f t="shared" si="301"/>
        <v>0</v>
      </c>
      <c r="G229" s="408"/>
      <c r="H229" s="409"/>
      <c r="I229" s="405">
        <f t="shared" si="302"/>
        <v>0</v>
      </c>
      <c r="J229" s="408"/>
      <c r="K229" s="409"/>
      <c r="L229" s="405">
        <f t="shared" si="303"/>
        <v>0</v>
      </c>
      <c r="M229" s="408"/>
      <c r="N229" s="409"/>
      <c r="O229" s="405">
        <f t="shared" si="304"/>
        <v>0</v>
      </c>
      <c r="P229" s="393"/>
    </row>
    <row r="230" spans="1:16" hidden="1" x14ac:dyDescent="0.25">
      <c r="A230" s="436">
        <v>6000</v>
      </c>
      <c r="B230" s="436" t="s">
        <v>250</v>
      </c>
      <c r="C230" s="437">
        <f t="shared" si="288"/>
        <v>0</v>
      </c>
      <c r="D230" s="438">
        <f>D231+D251+D259</f>
        <v>0</v>
      </c>
      <c r="E230" s="439">
        <f t="shared" ref="E230:F230" si="305">E231+E251+E259</f>
        <v>0</v>
      </c>
      <c r="F230" s="440">
        <f t="shared" si="305"/>
        <v>0</v>
      </c>
      <c r="G230" s="438">
        <f>G231+G251+G259</f>
        <v>0</v>
      </c>
      <c r="H230" s="439">
        <f t="shared" ref="H230:I230" si="306">H231+H251+H259</f>
        <v>0</v>
      </c>
      <c r="I230" s="440">
        <f t="shared" si="306"/>
        <v>0</v>
      </c>
      <c r="J230" s="438">
        <f>J231+J251+J259</f>
        <v>0</v>
      </c>
      <c r="K230" s="439">
        <f t="shared" ref="K230:L230" si="307">K231+K251+K259</f>
        <v>0</v>
      </c>
      <c r="L230" s="440">
        <f t="shared" si="307"/>
        <v>0</v>
      </c>
      <c r="M230" s="438">
        <f>M231+M251+M259</f>
        <v>0</v>
      </c>
      <c r="N230" s="439">
        <f t="shared" ref="N230:O230" si="308">N231+N251+N259</f>
        <v>0</v>
      </c>
      <c r="O230" s="440">
        <f t="shared" si="308"/>
        <v>0</v>
      </c>
      <c r="P230" s="163"/>
    </row>
    <row r="231" spans="1:16" ht="14.25" hidden="1" customHeight="1" x14ac:dyDescent="0.25">
      <c r="A231" s="474">
        <v>6200</v>
      </c>
      <c r="B231" s="465" t="s">
        <v>251</v>
      </c>
      <c r="C231" s="475">
        <f t="shared" si="288"/>
        <v>0</v>
      </c>
      <c r="D231" s="476">
        <f>SUM(D232,D233,D235,D238,D244,D245,D246)</f>
        <v>0</v>
      </c>
      <c r="E231" s="477">
        <f t="shared" ref="E231:F231" si="309">SUM(E232,E233,E235,E238,E244,E245,E246)</f>
        <v>0</v>
      </c>
      <c r="F231" s="478">
        <f t="shared" si="309"/>
        <v>0</v>
      </c>
      <c r="G231" s="476">
        <f>SUM(G232,G233,G235,G238,G244,G245,G246)</f>
        <v>0</v>
      </c>
      <c r="H231" s="477">
        <f t="shared" ref="H231:I231" si="310">SUM(H232,H233,H235,H238,H244,H245,H246)</f>
        <v>0</v>
      </c>
      <c r="I231" s="478">
        <f t="shared" si="310"/>
        <v>0</v>
      </c>
      <c r="J231" s="476">
        <f>SUM(J232,J233,J235,J238,J244,J245,J246)</f>
        <v>0</v>
      </c>
      <c r="K231" s="477">
        <f t="shared" ref="K231:L231" si="311">SUM(K232,K233,K235,K238,K244,K245,K246)</f>
        <v>0</v>
      </c>
      <c r="L231" s="478">
        <f t="shared" si="311"/>
        <v>0</v>
      </c>
      <c r="M231" s="476">
        <f>SUM(M232,M233,M235,M238,M244,M245,M246)</f>
        <v>0</v>
      </c>
      <c r="N231" s="477">
        <f t="shared" ref="N231:O231" si="312">SUM(N232,N233,N235,N238,N244,N245,N246)</f>
        <v>0</v>
      </c>
      <c r="O231" s="478">
        <f t="shared" si="312"/>
        <v>0</v>
      </c>
      <c r="P231" s="479"/>
    </row>
    <row r="232" spans="1:16" ht="24" hidden="1" customHeight="1" x14ac:dyDescent="0.25">
      <c r="A232" s="729">
        <v>6220</v>
      </c>
      <c r="B232" s="346" t="s">
        <v>252</v>
      </c>
      <c r="C232" s="347">
        <f t="shared" si="288"/>
        <v>0</v>
      </c>
      <c r="D232" s="455">
        <v>0</v>
      </c>
      <c r="E232" s="456"/>
      <c r="F232" s="398">
        <f>D232+E232</f>
        <v>0</v>
      </c>
      <c r="G232" s="310"/>
      <c r="H232" s="311"/>
      <c r="I232" s="398">
        <f>G232+H232</f>
        <v>0</v>
      </c>
      <c r="J232" s="310"/>
      <c r="K232" s="311"/>
      <c r="L232" s="398">
        <f>K232+J232</f>
        <v>0</v>
      </c>
      <c r="M232" s="310"/>
      <c r="N232" s="311"/>
      <c r="O232" s="398">
        <f>N232+M232</f>
        <v>0</v>
      </c>
      <c r="P232" s="313"/>
    </row>
    <row r="233" spans="1:16" hidden="1" x14ac:dyDescent="0.25">
      <c r="A233" s="447">
        <v>6230</v>
      </c>
      <c r="B233" s="353" t="s">
        <v>253</v>
      </c>
      <c r="C233" s="354">
        <f t="shared" si="288"/>
        <v>0</v>
      </c>
      <c r="D233" s="448">
        <f t="shared" ref="D233:O233" si="313">SUM(D234)</f>
        <v>0</v>
      </c>
      <c r="E233" s="449">
        <f t="shared" si="313"/>
        <v>0</v>
      </c>
      <c r="F233" s="319">
        <f t="shared" si="313"/>
        <v>0</v>
      </c>
      <c r="G233" s="448">
        <f t="shared" si="313"/>
        <v>0</v>
      </c>
      <c r="H233" s="449">
        <f t="shared" si="313"/>
        <v>0</v>
      </c>
      <c r="I233" s="319">
        <f t="shared" si="313"/>
        <v>0</v>
      </c>
      <c r="J233" s="448">
        <f t="shared" si="313"/>
        <v>0</v>
      </c>
      <c r="K233" s="449">
        <f t="shared" si="313"/>
        <v>0</v>
      </c>
      <c r="L233" s="319">
        <f t="shared" si="313"/>
        <v>0</v>
      </c>
      <c r="M233" s="448">
        <f t="shared" si="313"/>
        <v>0</v>
      </c>
      <c r="N233" s="449">
        <f t="shared" si="313"/>
        <v>0</v>
      </c>
      <c r="O233" s="319">
        <f t="shared" si="313"/>
        <v>0</v>
      </c>
      <c r="P233" s="322"/>
    </row>
    <row r="234" spans="1:16" ht="24" hidden="1" customHeight="1" x14ac:dyDescent="0.25">
      <c r="A234" s="315">
        <v>6239</v>
      </c>
      <c r="B234" s="346" t="s">
        <v>254</v>
      </c>
      <c r="C234" s="354">
        <f t="shared" si="288"/>
        <v>0</v>
      </c>
      <c r="D234" s="455">
        <v>0</v>
      </c>
      <c r="E234" s="456"/>
      <c r="F234" s="398">
        <f>D234+E234</f>
        <v>0</v>
      </c>
      <c r="G234" s="310"/>
      <c r="H234" s="311"/>
      <c r="I234" s="398">
        <f>G234+H234</f>
        <v>0</v>
      </c>
      <c r="J234" s="310"/>
      <c r="K234" s="311"/>
      <c r="L234" s="398">
        <f>K234+J234</f>
        <v>0</v>
      </c>
      <c r="M234" s="310"/>
      <c r="N234" s="311"/>
      <c r="O234" s="398">
        <f>N234+M234</f>
        <v>0</v>
      </c>
      <c r="P234" s="313"/>
    </row>
    <row r="235" spans="1:16" ht="24" hidden="1" x14ac:dyDescent="0.25">
      <c r="A235" s="447">
        <v>6240</v>
      </c>
      <c r="B235" s="353" t="s">
        <v>255</v>
      </c>
      <c r="C235" s="354">
        <f t="shared" si="288"/>
        <v>0</v>
      </c>
      <c r="D235" s="448">
        <f>SUM(D236:D237)</f>
        <v>0</v>
      </c>
      <c r="E235" s="449">
        <f t="shared" ref="E235:F235" si="314">SUM(E236:E237)</f>
        <v>0</v>
      </c>
      <c r="F235" s="319">
        <f t="shared" si="314"/>
        <v>0</v>
      </c>
      <c r="G235" s="448">
        <f>SUM(G236:G237)</f>
        <v>0</v>
      </c>
      <c r="H235" s="449">
        <f t="shared" ref="H235:I235" si="315">SUM(H236:H237)</f>
        <v>0</v>
      </c>
      <c r="I235" s="319">
        <f t="shared" si="315"/>
        <v>0</v>
      </c>
      <c r="J235" s="448">
        <f>SUM(J236:J237)</f>
        <v>0</v>
      </c>
      <c r="K235" s="449">
        <f t="shared" ref="K235:L235" si="316">SUM(K236:K237)</f>
        <v>0</v>
      </c>
      <c r="L235" s="319">
        <f t="shared" si="316"/>
        <v>0</v>
      </c>
      <c r="M235" s="448">
        <f>SUM(M236:M237)</f>
        <v>0</v>
      </c>
      <c r="N235" s="449">
        <f t="shared" ref="N235:O235" si="317">SUM(N236:N237)</f>
        <v>0</v>
      </c>
      <c r="O235" s="319">
        <f t="shared" si="317"/>
        <v>0</v>
      </c>
      <c r="P235" s="322"/>
    </row>
    <row r="236" spans="1:16" ht="12" hidden="1" customHeight="1" x14ac:dyDescent="0.25">
      <c r="A236" s="315">
        <v>6241</v>
      </c>
      <c r="B236" s="353" t="s">
        <v>256</v>
      </c>
      <c r="C236" s="354">
        <f t="shared" si="288"/>
        <v>0</v>
      </c>
      <c r="D236" s="453">
        <v>0</v>
      </c>
      <c r="E236" s="454"/>
      <c r="F236" s="319">
        <f t="shared" ref="F236:F237" si="318">D236+E236</f>
        <v>0</v>
      </c>
      <c r="G236" s="317"/>
      <c r="H236" s="320"/>
      <c r="I236" s="319">
        <f t="shared" ref="I236:I237" si="319">G236+H236</f>
        <v>0</v>
      </c>
      <c r="J236" s="317"/>
      <c r="K236" s="320"/>
      <c r="L236" s="319">
        <f t="shared" ref="L236:L237" si="320">K236+J236</f>
        <v>0</v>
      </c>
      <c r="M236" s="317"/>
      <c r="N236" s="320"/>
      <c r="O236" s="319">
        <f t="shared" ref="O236:O237" si="321">N236+M236</f>
        <v>0</v>
      </c>
      <c r="P236" s="322"/>
    </row>
    <row r="237" spans="1:16" ht="12" hidden="1" customHeight="1" x14ac:dyDescent="0.25">
      <c r="A237" s="315">
        <v>6242</v>
      </c>
      <c r="B237" s="353" t="s">
        <v>257</v>
      </c>
      <c r="C237" s="354">
        <f t="shared" si="288"/>
        <v>0</v>
      </c>
      <c r="D237" s="453">
        <v>0</v>
      </c>
      <c r="E237" s="454"/>
      <c r="F237" s="319">
        <f t="shared" si="318"/>
        <v>0</v>
      </c>
      <c r="G237" s="317"/>
      <c r="H237" s="320"/>
      <c r="I237" s="319">
        <f t="shared" si="319"/>
        <v>0</v>
      </c>
      <c r="J237" s="317"/>
      <c r="K237" s="320"/>
      <c r="L237" s="319">
        <f t="shared" si="320"/>
        <v>0</v>
      </c>
      <c r="M237" s="317"/>
      <c r="N237" s="320"/>
      <c r="O237" s="319">
        <f t="shared" si="321"/>
        <v>0</v>
      </c>
      <c r="P237" s="322"/>
    </row>
    <row r="238" spans="1:16" ht="25.5" hidden="1" customHeight="1" x14ac:dyDescent="0.25">
      <c r="A238" s="447">
        <v>6250</v>
      </c>
      <c r="B238" s="353" t="s">
        <v>258</v>
      </c>
      <c r="C238" s="354">
        <f t="shared" si="288"/>
        <v>0</v>
      </c>
      <c r="D238" s="448">
        <f>SUM(D239:D243)</f>
        <v>0</v>
      </c>
      <c r="E238" s="449">
        <f t="shared" ref="E238:F238" si="322">SUM(E239:E243)</f>
        <v>0</v>
      </c>
      <c r="F238" s="319">
        <f t="shared" si="322"/>
        <v>0</v>
      </c>
      <c r="G238" s="448">
        <f>SUM(G239:G243)</f>
        <v>0</v>
      </c>
      <c r="H238" s="449">
        <f t="shared" ref="H238:I238" si="323">SUM(H239:H243)</f>
        <v>0</v>
      </c>
      <c r="I238" s="319">
        <f t="shared" si="323"/>
        <v>0</v>
      </c>
      <c r="J238" s="448">
        <f>SUM(J239:J243)</f>
        <v>0</v>
      </c>
      <c r="K238" s="449">
        <f t="shared" ref="K238:L238" si="324">SUM(K239:K243)</f>
        <v>0</v>
      </c>
      <c r="L238" s="319">
        <f t="shared" si="324"/>
        <v>0</v>
      </c>
      <c r="M238" s="448">
        <f>SUM(M239:M243)</f>
        <v>0</v>
      </c>
      <c r="N238" s="449">
        <f t="shared" ref="N238:O238" si="325">SUM(N239:N243)</f>
        <v>0</v>
      </c>
      <c r="O238" s="319">
        <f t="shared" si="325"/>
        <v>0</v>
      </c>
      <c r="P238" s="322"/>
    </row>
    <row r="239" spans="1:16" ht="14.25" hidden="1" customHeight="1" x14ac:dyDescent="0.25">
      <c r="A239" s="315">
        <v>6252</v>
      </c>
      <c r="B239" s="353" t="s">
        <v>259</v>
      </c>
      <c r="C239" s="354">
        <f t="shared" si="288"/>
        <v>0</v>
      </c>
      <c r="D239" s="453">
        <v>0</v>
      </c>
      <c r="E239" s="454"/>
      <c r="F239" s="319">
        <f t="shared" ref="F239:F245" si="326">D239+E239</f>
        <v>0</v>
      </c>
      <c r="G239" s="317"/>
      <c r="H239" s="320"/>
      <c r="I239" s="319">
        <f t="shared" ref="I239:I245" si="327">G239+H239</f>
        <v>0</v>
      </c>
      <c r="J239" s="317"/>
      <c r="K239" s="320"/>
      <c r="L239" s="319">
        <f t="shared" ref="L239:L245" si="328">K239+J239</f>
        <v>0</v>
      </c>
      <c r="M239" s="317"/>
      <c r="N239" s="320"/>
      <c r="O239" s="319">
        <f t="shared" ref="O239:O245" si="329">N239+M239</f>
        <v>0</v>
      </c>
      <c r="P239" s="322"/>
    </row>
    <row r="240" spans="1:16" ht="14.25" hidden="1" customHeight="1" x14ac:dyDescent="0.25">
      <c r="A240" s="315">
        <v>6253</v>
      </c>
      <c r="B240" s="353" t="s">
        <v>260</v>
      </c>
      <c r="C240" s="354">
        <f t="shared" si="288"/>
        <v>0</v>
      </c>
      <c r="D240" s="453">
        <v>0</v>
      </c>
      <c r="E240" s="454"/>
      <c r="F240" s="319">
        <f t="shared" si="326"/>
        <v>0</v>
      </c>
      <c r="G240" s="317"/>
      <c r="H240" s="320"/>
      <c r="I240" s="319">
        <f t="shared" si="327"/>
        <v>0</v>
      </c>
      <c r="J240" s="317"/>
      <c r="K240" s="320"/>
      <c r="L240" s="319">
        <f t="shared" si="328"/>
        <v>0</v>
      </c>
      <c r="M240" s="317"/>
      <c r="N240" s="320"/>
      <c r="O240" s="319">
        <f t="shared" si="329"/>
        <v>0</v>
      </c>
      <c r="P240" s="322"/>
    </row>
    <row r="241" spans="1:16" ht="24" hidden="1" customHeight="1" x14ac:dyDescent="0.25">
      <c r="A241" s="315">
        <v>6254</v>
      </c>
      <c r="B241" s="353" t="s">
        <v>261</v>
      </c>
      <c r="C241" s="354">
        <f t="shared" si="288"/>
        <v>0</v>
      </c>
      <c r="D241" s="453">
        <v>0</v>
      </c>
      <c r="E241" s="454"/>
      <c r="F241" s="319">
        <f t="shared" si="326"/>
        <v>0</v>
      </c>
      <c r="G241" s="317"/>
      <c r="H241" s="320"/>
      <c r="I241" s="319">
        <f t="shared" si="327"/>
        <v>0</v>
      </c>
      <c r="J241" s="317"/>
      <c r="K241" s="320"/>
      <c r="L241" s="319">
        <f t="shared" si="328"/>
        <v>0</v>
      </c>
      <c r="M241" s="317"/>
      <c r="N241" s="320"/>
      <c r="O241" s="319">
        <f t="shared" si="329"/>
        <v>0</v>
      </c>
      <c r="P241" s="322"/>
    </row>
    <row r="242" spans="1:16" ht="24" hidden="1" customHeight="1" x14ac:dyDescent="0.25">
      <c r="A242" s="315">
        <v>6255</v>
      </c>
      <c r="B242" s="353" t="s">
        <v>262</v>
      </c>
      <c r="C242" s="354">
        <f t="shared" si="288"/>
        <v>0</v>
      </c>
      <c r="D242" s="453">
        <v>0</v>
      </c>
      <c r="E242" s="454"/>
      <c r="F242" s="319">
        <f t="shared" si="326"/>
        <v>0</v>
      </c>
      <c r="G242" s="317"/>
      <c r="H242" s="320"/>
      <c r="I242" s="319">
        <f t="shared" si="327"/>
        <v>0</v>
      </c>
      <c r="J242" s="317"/>
      <c r="K242" s="320"/>
      <c r="L242" s="319">
        <f t="shared" si="328"/>
        <v>0</v>
      </c>
      <c r="M242" s="317"/>
      <c r="N242" s="320"/>
      <c r="O242" s="319">
        <f t="shared" si="329"/>
        <v>0</v>
      </c>
      <c r="P242" s="322"/>
    </row>
    <row r="243" spans="1:16" ht="12" hidden="1" customHeight="1" x14ac:dyDescent="0.25">
      <c r="A243" s="315">
        <v>6259</v>
      </c>
      <c r="B243" s="353" t="s">
        <v>263</v>
      </c>
      <c r="C243" s="354">
        <f t="shared" si="288"/>
        <v>0</v>
      </c>
      <c r="D243" s="453">
        <v>0</v>
      </c>
      <c r="E243" s="454"/>
      <c r="F243" s="319">
        <f t="shared" si="326"/>
        <v>0</v>
      </c>
      <c r="G243" s="317"/>
      <c r="H243" s="320"/>
      <c r="I243" s="319">
        <f t="shared" si="327"/>
        <v>0</v>
      </c>
      <c r="J243" s="317"/>
      <c r="K243" s="320"/>
      <c r="L243" s="319">
        <f t="shared" si="328"/>
        <v>0</v>
      </c>
      <c r="M243" s="317"/>
      <c r="N243" s="320"/>
      <c r="O243" s="319">
        <f t="shared" si="329"/>
        <v>0</v>
      </c>
      <c r="P243" s="322"/>
    </row>
    <row r="244" spans="1:16" ht="24" hidden="1" customHeight="1" x14ac:dyDescent="0.25">
      <c r="A244" s="447">
        <v>6260</v>
      </c>
      <c r="B244" s="353" t="s">
        <v>264</v>
      </c>
      <c r="C244" s="354">
        <f t="shared" si="288"/>
        <v>0</v>
      </c>
      <c r="D244" s="453">
        <v>0</v>
      </c>
      <c r="E244" s="454"/>
      <c r="F244" s="319">
        <f t="shared" si="326"/>
        <v>0</v>
      </c>
      <c r="G244" s="317"/>
      <c r="H244" s="320"/>
      <c r="I244" s="319">
        <f t="shared" si="327"/>
        <v>0</v>
      </c>
      <c r="J244" s="317"/>
      <c r="K244" s="320"/>
      <c r="L244" s="319">
        <f t="shared" si="328"/>
        <v>0</v>
      </c>
      <c r="M244" s="317"/>
      <c r="N244" s="320"/>
      <c r="O244" s="319">
        <f t="shared" si="329"/>
        <v>0</v>
      </c>
      <c r="P244" s="322"/>
    </row>
    <row r="245" spans="1:16" ht="12" hidden="1" customHeight="1" x14ac:dyDescent="0.25">
      <c r="A245" s="447">
        <v>6270</v>
      </c>
      <c r="B245" s="353" t="s">
        <v>265</v>
      </c>
      <c r="C245" s="354">
        <f t="shared" si="288"/>
        <v>0</v>
      </c>
      <c r="D245" s="453">
        <v>0</v>
      </c>
      <c r="E245" s="454"/>
      <c r="F245" s="319">
        <f t="shared" si="326"/>
        <v>0</v>
      </c>
      <c r="G245" s="317"/>
      <c r="H245" s="320"/>
      <c r="I245" s="319">
        <f t="shared" si="327"/>
        <v>0</v>
      </c>
      <c r="J245" s="317"/>
      <c r="K245" s="320"/>
      <c r="L245" s="319">
        <f t="shared" si="328"/>
        <v>0</v>
      </c>
      <c r="M245" s="317"/>
      <c r="N245" s="320"/>
      <c r="O245" s="319">
        <f t="shared" si="329"/>
        <v>0</v>
      </c>
      <c r="P245" s="322"/>
    </row>
    <row r="246" spans="1:16" ht="24" hidden="1" x14ac:dyDescent="0.25">
      <c r="A246" s="729">
        <v>6290</v>
      </c>
      <c r="B246" s="346" t="s">
        <v>266</v>
      </c>
      <c r="C246" s="466">
        <f t="shared" si="288"/>
        <v>0</v>
      </c>
      <c r="D246" s="451">
        <f>SUM(D247:D250)</f>
        <v>0</v>
      </c>
      <c r="E246" s="452">
        <f t="shared" ref="E246:O246" si="330">SUM(E247:E250)</f>
        <v>0</v>
      </c>
      <c r="F246" s="398">
        <f t="shared" si="330"/>
        <v>0</v>
      </c>
      <c r="G246" s="451">
        <f t="shared" si="330"/>
        <v>0</v>
      </c>
      <c r="H246" s="452">
        <f t="shared" si="330"/>
        <v>0</v>
      </c>
      <c r="I246" s="398">
        <f t="shared" si="330"/>
        <v>0</v>
      </c>
      <c r="J246" s="451">
        <f t="shared" si="330"/>
        <v>0</v>
      </c>
      <c r="K246" s="452">
        <f t="shared" si="330"/>
        <v>0</v>
      </c>
      <c r="L246" s="398">
        <f t="shared" si="330"/>
        <v>0</v>
      </c>
      <c r="M246" s="451">
        <f t="shared" si="330"/>
        <v>0</v>
      </c>
      <c r="N246" s="452">
        <f t="shared" si="330"/>
        <v>0</v>
      </c>
      <c r="O246" s="398">
        <f t="shared" si="330"/>
        <v>0</v>
      </c>
      <c r="P246" s="313"/>
    </row>
    <row r="247" spans="1:16" ht="12" hidden="1" customHeight="1" x14ac:dyDescent="0.25">
      <c r="A247" s="315">
        <v>6291</v>
      </c>
      <c r="B247" s="353" t="s">
        <v>267</v>
      </c>
      <c r="C247" s="354">
        <f t="shared" si="288"/>
        <v>0</v>
      </c>
      <c r="D247" s="453">
        <v>0</v>
      </c>
      <c r="E247" s="454"/>
      <c r="F247" s="319">
        <f t="shared" ref="F247:F250" si="331">D247+E247</f>
        <v>0</v>
      </c>
      <c r="G247" s="317"/>
      <c r="H247" s="320"/>
      <c r="I247" s="319">
        <f t="shared" ref="I247:I250" si="332">G247+H247</f>
        <v>0</v>
      </c>
      <c r="J247" s="317"/>
      <c r="K247" s="320"/>
      <c r="L247" s="319">
        <f t="shared" ref="L247:L250" si="333">K247+J247</f>
        <v>0</v>
      </c>
      <c r="M247" s="317"/>
      <c r="N247" s="320"/>
      <c r="O247" s="319">
        <f t="shared" ref="O247:O250" si="334">N247+M247</f>
        <v>0</v>
      </c>
      <c r="P247" s="322"/>
    </row>
    <row r="248" spans="1:16" ht="12" hidden="1" customHeight="1" x14ac:dyDescent="0.25">
      <c r="A248" s="315">
        <v>6292</v>
      </c>
      <c r="B248" s="353" t="s">
        <v>268</v>
      </c>
      <c r="C248" s="354">
        <f t="shared" si="288"/>
        <v>0</v>
      </c>
      <c r="D248" s="453">
        <v>0</v>
      </c>
      <c r="E248" s="454"/>
      <c r="F248" s="319">
        <f t="shared" si="331"/>
        <v>0</v>
      </c>
      <c r="G248" s="317"/>
      <c r="H248" s="320"/>
      <c r="I248" s="319">
        <f t="shared" si="332"/>
        <v>0</v>
      </c>
      <c r="J248" s="317"/>
      <c r="K248" s="320"/>
      <c r="L248" s="319">
        <f t="shared" si="333"/>
        <v>0</v>
      </c>
      <c r="M248" s="317"/>
      <c r="N248" s="320"/>
      <c r="O248" s="319">
        <f t="shared" si="334"/>
        <v>0</v>
      </c>
      <c r="P248" s="322"/>
    </row>
    <row r="249" spans="1:16" ht="72" hidden="1" customHeight="1" x14ac:dyDescent="0.25">
      <c r="A249" s="315">
        <v>6296</v>
      </c>
      <c r="B249" s="353" t="s">
        <v>269</v>
      </c>
      <c r="C249" s="354">
        <f t="shared" si="288"/>
        <v>0</v>
      </c>
      <c r="D249" s="453">
        <v>0</v>
      </c>
      <c r="E249" s="454"/>
      <c r="F249" s="319">
        <f t="shared" si="331"/>
        <v>0</v>
      </c>
      <c r="G249" s="317"/>
      <c r="H249" s="320"/>
      <c r="I249" s="319">
        <f t="shared" si="332"/>
        <v>0</v>
      </c>
      <c r="J249" s="317"/>
      <c r="K249" s="320"/>
      <c r="L249" s="319">
        <f t="shared" si="333"/>
        <v>0</v>
      </c>
      <c r="M249" s="317"/>
      <c r="N249" s="320"/>
      <c r="O249" s="319">
        <f t="shared" si="334"/>
        <v>0</v>
      </c>
      <c r="P249" s="322"/>
    </row>
    <row r="250" spans="1:16" ht="39.75" hidden="1" customHeight="1" x14ac:dyDescent="0.25">
      <c r="A250" s="315">
        <v>6299</v>
      </c>
      <c r="B250" s="353" t="s">
        <v>270</v>
      </c>
      <c r="C250" s="354">
        <f t="shared" si="288"/>
        <v>0</v>
      </c>
      <c r="D250" s="453">
        <v>0</v>
      </c>
      <c r="E250" s="454"/>
      <c r="F250" s="319">
        <f t="shared" si="331"/>
        <v>0</v>
      </c>
      <c r="G250" s="317"/>
      <c r="H250" s="320"/>
      <c r="I250" s="319">
        <f t="shared" si="332"/>
        <v>0</v>
      </c>
      <c r="J250" s="317"/>
      <c r="K250" s="320"/>
      <c r="L250" s="319">
        <f t="shared" si="333"/>
        <v>0</v>
      </c>
      <c r="M250" s="317"/>
      <c r="N250" s="320"/>
      <c r="O250" s="319">
        <f t="shared" si="334"/>
        <v>0</v>
      </c>
      <c r="P250" s="322"/>
    </row>
    <row r="251" spans="1:16" hidden="1" x14ac:dyDescent="0.25">
      <c r="A251" s="333">
        <v>6300</v>
      </c>
      <c r="B251" s="441" t="s">
        <v>271</v>
      </c>
      <c r="C251" s="334">
        <f t="shared" si="288"/>
        <v>0</v>
      </c>
      <c r="D251" s="442">
        <f>SUM(D252,D257,D258)</f>
        <v>0</v>
      </c>
      <c r="E251" s="443">
        <f t="shared" ref="E251:O251" si="335">SUM(E252,E257,E258)</f>
        <v>0</v>
      </c>
      <c r="F251" s="337">
        <f t="shared" si="335"/>
        <v>0</v>
      </c>
      <c r="G251" s="442">
        <f t="shared" si="335"/>
        <v>0</v>
      </c>
      <c r="H251" s="443">
        <f t="shared" si="335"/>
        <v>0</v>
      </c>
      <c r="I251" s="337">
        <f t="shared" si="335"/>
        <v>0</v>
      </c>
      <c r="J251" s="442">
        <f t="shared" si="335"/>
        <v>0</v>
      </c>
      <c r="K251" s="443">
        <f t="shared" si="335"/>
        <v>0</v>
      </c>
      <c r="L251" s="337">
        <f t="shared" si="335"/>
        <v>0</v>
      </c>
      <c r="M251" s="442">
        <f t="shared" si="335"/>
        <v>0</v>
      </c>
      <c r="N251" s="443">
        <f t="shared" si="335"/>
        <v>0</v>
      </c>
      <c r="O251" s="337">
        <f t="shared" si="335"/>
        <v>0</v>
      </c>
      <c r="P251" s="341"/>
    </row>
    <row r="252" spans="1:16" ht="24" hidden="1" x14ac:dyDescent="0.25">
      <c r="A252" s="729">
        <v>6320</v>
      </c>
      <c r="B252" s="346" t="s">
        <v>272</v>
      </c>
      <c r="C252" s="466">
        <f t="shared" si="288"/>
        <v>0</v>
      </c>
      <c r="D252" s="451">
        <f>SUM(D253:D256)</f>
        <v>0</v>
      </c>
      <c r="E252" s="452">
        <f t="shared" ref="E252:O252" si="336">SUM(E253:E256)</f>
        <v>0</v>
      </c>
      <c r="F252" s="398">
        <f t="shared" si="336"/>
        <v>0</v>
      </c>
      <c r="G252" s="451">
        <f t="shared" si="336"/>
        <v>0</v>
      </c>
      <c r="H252" s="452">
        <f t="shared" si="336"/>
        <v>0</v>
      </c>
      <c r="I252" s="398">
        <f t="shared" si="336"/>
        <v>0</v>
      </c>
      <c r="J252" s="451">
        <f t="shared" si="336"/>
        <v>0</v>
      </c>
      <c r="K252" s="452">
        <f t="shared" si="336"/>
        <v>0</v>
      </c>
      <c r="L252" s="398">
        <f t="shared" si="336"/>
        <v>0</v>
      </c>
      <c r="M252" s="451">
        <f t="shared" si="336"/>
        <v>0</v>
      </c>
      <c r="N252" s="452">
        <f t="shared" si="336"/>
        <v>0</v>
      </c>
      <c r="O252" s="398">
        <f t="shared" si="336"/>
        <v>0</v>
      </c>
      <c r="P252" s="313"/>
    </row>
    <row r="253" spans="1:16" ht="12" hidden="1" customHeight="1" x14ac:dyDescent="0.25">
      <c r="A253" s="315">
        <v>6322</v>
      </c>
      <c r="B253" s="353" t="s">
        <v>273</v>
      </c>
      <c r="C253" s="354">
        <f t="shared" si="288"/>
        <v>0</v>
      </c>
      <c r="D253" s="453">
        <v>0</v>
      </c>
      <c r="E253" s="454"/>
      <c r="F253" s="319">
        <f t="shared" ref="F253:F258" si="337">D253+E253</f>
        <v>0</v>
      </c>
      <c r="G253" s="317"/>
      <c r="H253" s="320"/>
      <c r="I253" s="319">
        <f t="shared" ref="I253:I258" si="338">G253+H253</f>
        <v>0</v>
      </c>
      <c r="J253" s="317"/>
      <c r="K253" s="320"/>
      <c r="L253" s="319">
        <f t="shared" ref="L253:L258" si="339">K253+J253</f>
        <v>0</v>
      </c>
      <c r="M253" s="317"/>
      <c r="N253" s="320"/>
      <c r="O253" s="319">
        <f t="shared" ref="O253:O258" si="340">N253+M253</f>
        <v>0</v>
      </c>
      <c r="P253" s="322"/>
    </row>
    <row r="254" spans="1:16" ht="24" hidden="1" customHeight="1" x14ac:dyDescent="0.25">
      <c r="A254" s="315">
        <v>6323</v>
      </c>
      <c r="B254" s="353" t="s">
        <v>274</v>
      </c>
      <c r="C254" s="354">
        <f t="shared" si="288"/>
        <v>0</v>
      </c>
      <c r="D254" s="453">
        <v>0</v>
      </c>
      <c r="E254" s="454"/>
      <c r="F254" s="319">
        <f t="shared" si="337"/>
        <v>0</v>
      </c>
      <c r="G254" s="317"/>
      <c r="H254" s="320"/>
      <c r="I254" s="319">
        <f t="shared" si="338"/>
        <v>0</v>
      </c>
      <c r="J254" s="317"/>
      <c r="K254" s="320"/>
      <c r="L254" s="319">
        <f t="shared" si="339"/>
        <v>0</v>
      </c>
      <c r="M254" s="317"/>
      <c r="N254" s="320"/>
      <c r="O254" s="319">
        <f t="shared" si="340"/>
        <v>0</v>
      </c>
      <c r="P254" s="322"/>
    </row>
    <row r="255" spans="1:16" ht="24" hidden="1" customHeight="1" x14ac:dyDescent="0.25">
      <c r="A255" s="315">
        <v>6324</v>
      </c>
      <c r="B255" s="353" t="s">
        <v>275</v>
      </c>
      <c r="C255" s="354">
        <f t="shared" si="288"/>
        <v>0</v>
      </c>
      <c r="D255" s="453">
        <v>0</v>
      </c>
      <c r="E255" s="454"/>
      <c r="F255" s="319">
        <f t="shared" si="337"/>
        <v>0</v>
      </c>
      <c r="G255" s="317"/>
      <c r="H255" s="320"/>
      <c r="I255" s="319">
        <f t="shared" si="338"/>
        <v>0</v>
      </c>
      <c r="J255" s="317"/>
      <c r="K255" s="320"/>
      <c r="L255" s="319">
        <f t="shared" si="339"/>
        <v>0</v>
      </c>
      <c r="M255" s="317"/>
      <c r="N255" s="320"/>
      <c r="O255" s="319">
        <f t="shared" si="340"/>
        <v>0</v>
      </c>
      <c r="P255" s="322"/>
    </row>
    <row r="256" spans="1:16" ht="12" hidden="1" customHeight="1" x14ac:dyDescent="0.25">
      <c r="A256" s="308">
        <v>6329</v>
      </c>
      <c r="B256" s="346" t="s">
        <v>276</v>
      </c>
      <c r="C256" s="347">
        <f t="shared" si="288"/>
        <v>0</v>
      </c>
      <c r="D256" s="455">
        <v>0</v>
      </c>
      <c r="E256" s="456"/>
      <c r="F256" s="398">
        <f t="shared" si="337"/>
        <v>0</v>
      </c>
      <c r="G256" s="310"/>
      <c r="H256" s="311"/>
      <c r="I256" s="398">
        <f t="shared" si="338"/>
        <v>0</v>
      </c>
      <c r="J256" s="310"/>
      <c r="K256" s="311"/>
      <c r="L256" s="398">
        <f t="shared" si="339"/>
        <v>0</v>
      </c>
      <c r="M256" s="310"/>
      <c r="N256" s="311"/>
      <c r="O256" s="398">
        <f t="shared" si="340"/>
        <v>0</v>
      </c>
      <c r="P256" s="313"/>
    </row>
    <row r="257" spans="1:16" ht="24" hidden="1" customHeight="1" x14ac:dyDescent="0.25">
      <c r="A257" s="483">
        <v>6330</v>
      </c>
      <c r="B257" s="484" t="s">
        <v>277</v>
      </c>
      <c r="C257" s="466">
        <f t="shared" si="288"/>
        <v>0</v>
      </c>
      <c r="D257" s="468">
        <v>0</v>
      </c>
      <c r="E257" s="469"/>
      <c r="F257" s="470">
        <f t="shared" si="337"/>
        <v>0</v>
      </c>
      <c r="G257" s="471"/>
      <c r="H257" s="472"/>
      <c r="I257" s="470">
        <f t="shared" si="338"/>
        <v>0</v>
      </c>
      <c r="J257" s="471"/>
      <c r="K257" s="472"/>
      <c r="L257" s="470">
        <f t="shared" si="339"/>
        <v>0</v>
      </c>
      <c r="M257" s="471"/>
      <c r="N257" s="472"/>
      <c r="O257" s="470">
        <f t="shared" si="340"/>
        <v>0</v>
      </c>
      <c r="P257" s="473"/>
    </row>
    <row r="258" spans="1:16" ht="12" hidden="1" customHeight="1" x14ac:dyDescent="0.25">
      <c r="A258" s="447">
        <v>6360</v>
      </c>
      <c r="B258" s="353" t="s">
        <v>278</v>
      </c>
      <c r="C258" s="354">
        <f t="shared" si="288"/>
        <v>0</v>
      </c>
      <c r="D258" s="453">
        <v>0</v>
      </c>
      <c r="E258" s="454"/>
      <c r="F258" s="319">
        <f t="shared" si="337"/>
        <v>0</v>
      </c>
      <c r="G258" s="317"/>
      <c r="H258" s="320"/>
      <c r="I258" s="319">
        <f t="shared" si="338"/>
        <v>0</v>
      </c>
      <c r="J258" s="317"/>
      <c r="K258" s="320"/>
      <c r="L258" s="319">
        <f t="shared" si="339"/>
        <v>0</v>
      </c>
      <c r="M258" s="317"/>
      <c r="N258" s="320"/>
      <c r="O258" s="319">
        <f t="shared" si="340"/>
        <v>0</v>
      </c>
      <c r="P258" s="322"/>
    </row>
    <row r="259" spans="1:16" ht="36" hidden="1" x14ac:dyDescent="0.25">
      <c r="A259" s="333">
        <v>6400</v>
      </c>
      <c r="B259" s="441" t="s">
        <v>279</v>
      </c>
      <c r="C259" s="334">
        <f t="shared" si="288"/>
        <v>0</v>
      </c>
      <c r="D259" s="442">
        <f>SUM(D260,D264)</f>
        <v>0</v>
      </c>
      <c r="E259" s="443">
        <f t="shared" ref="E259:O259" si="341">SUM(E260,E264)</f>
        <v>0</v>
      </c>
      <c r="F259" s="337">
        <f t="shared" si="341"/>
        <v>0</v>
      </c>
      <c r="G259" s="442">
        <f t="shared" si="341"/>
        <v>0</v>
      </c>
      <c r="H259" s="443">
        <f t="shared" si="341"/>
        <v>0</v>
      </c>
      <c r="I259" s="337">
        <f t="shared" si="341"/>
        <v>0</v>
      </c>
      <c r="J259" s="442">
        <f t="shared" si="341"/>
        <v>0</v>
      </c>
      <c r="K259" s="443">
        <f t="shared" si="341"/>
        <v>0</v>
      </c>
      <c r="L259" s="337">
        <f t="shared" si="341"/>
        <v>0</v>
      </c>
      <c r="M259" s="442">
        <f t="shared" si="341"/>
        <v>0</v>
      </c>
      <c r="N259" s="443">
        <f t="shared" si="341"/>
        <v>0</v>
      </c>
      <c r="O259" s="337">
        <f t="shared" si="341"/>
        <v>0</v>
      </c>
      <c r="P259" s="341"/>
    </row>
    <row r="260" spans="1:16" ht="24" hidden="1" x14ac:dyDescent="0.25">
      <c r="A260" s="729">
        <v>6410</v>
      </c>
      <c r="B260" s="346" t="s">
        <v>280</v>
      </c>
      <c r="C260" s="347">
        <f t="shared" si="288"/>
        <v>0</v>
      </c>
      <c r="D260" s="451">
        <f>SUM(D261:D263)</f>
        <v>0</v>
      </c>
      <c r="E260" s="452">
        <f t="shared" ref="E260:O260" si="342">SUM(E261:E263)</f>
        <v>0</v>
      </c>
      <c r="F260" s="398">
        <f t="shared" si="342"/>
        <v>0</v>
      </c>
      <c r="G260" s="451">
        <f t="shared" si="342"/>
        <v>0</v>
      </c>
      <c r="H260" s="452">
        <f t="shared" si="342"/>
        <v>0</v>
      </c>
      <c r="I260" s="398">
        <f t="shared" si="342"/>
        <v>0</v>
      </c>
      <c r="J260" s="451">
        <f t="shared" si="342"/>
        <v>0</v>
      </c>
      <c r="K260" s="452">
        <f t="shared" si="342"/>
        <v>0</v>
      </c>
      <c r="L260" s="398">
        <f t="shared" si="342"/>
        <v>0</v>
      </c>
      <c r="M260" s="451">
        <f t="shared" si="342"/>
        <v>0</v>
      </c>
      <c r="N260" s="452">
        <f t="shared" si="342"/>
        <v>0</v>
      </c>
      <c r="O260" s="398">
        <f t="shared" si="342"/>
        <v>0</v>
      </c>
      <c r="P260" s="313"/>
    </row>
    <row r="261" spans="1:16" ht="12" hidden="1" customHeight="1" x14ac:dyDescent="0.25">
      <c r="A261" s="315">
        <v>6411</v>
      </c>
      <c r="B261" s="458" t="s">
        <v>281</v>
      </c>
      <c r="C261" s="354">
        <f t="shared" si="288"/>
        <v>0</v>
      </c>
      <c r="D261" s="453">
        <v>0</v>
      </c>
      <c r="E261" s="454"/>
      <c r="F261" s="319">
        <f t="shared" ref="F261:F263" si="343">D261+E261</f>
        <v>0</v>
      </c>
      <c r="G261" s="317"/>
      <c r="H261" s="320"/>
      <c r="I261" s="319">
        <f t="shared" ref="I261:I263" si="344">G261+H261</f>
        <v>0</v>
      </c>
      <c r="J261" s="317"/>
      <c r="K261" s="320"/>
      <c r="L261" s="319">
        <f t="shared" ref="L261:L263" si="345">K261+J261</f>
        <v>0</v>
      </c>
      <c r="M261" s="317"/>
      <c r="N261" s="320"/>
      <c r="O261" s="319">
        <f t="shared" ref="O261:O263" si="346">N261+M261</f>
        <v>0</v>
      </c>
      <c r="P261" s="322"/>
    </row>
    <row r="262" spans="1:16" ht="36" hidden="1" customHeight="1" x14ac:dyDescent="0.25">
      <c r="A262" s="315">
        <v>6412</v>
      </c>
      <c r="B262" s="353" t="s">
        <v>282</v>
      </c>
      <c r="C262" s="354">
        <f t="shared" si="288"/>
        <v>0</v>
      </c>
      <c r="D262" s="453">
        <v>0</v>
      </c>
      <c r="E262" s="454"/>
      <c r="F262" s="319">
        <f t="shared" si="343"/>
        <v>0</v>
      </c>
      <c r="G262" s="317"/>
      <c r="H262" s="320"/>
      <c r="I262" s="319">
        <f t="shared" si="344"/>
        <v>0</v>
      </c>
      <c r="J262" s="317"/>
      <c r="K262" s="320"/>
      <c r="L262" s="319">
        <f t="shared" si="345"/>
        <v>0</v>
      </c>
      <c r="M262" s="317"/>
      <c r="N262" s="320"/>
      <c r="O262" s="319">
        <f t="shared" si="346"/>
        <v>0</v>
      </c>
      <c r="P262" s="322"/>
    </row>
    <row r="263" spans="1:16" ht="36" hidden="1" customHeight="1" x14ac:dyDescent="0.25">
      <c r="A263" s="315">
        <v>6419</v>
      </c>
      <c r="B263" s="353" t="s">
        <v>283</v>
      </c>
      <c r="C263" s="354">
        <f t="shared" si="288"/>
        <v>0</v>
      </c>
      <c r="D263" s="453">
        <v>0</v>
      </c>
      <c r="E263" s="454"/>
      <c r="F263" s="319">
        <f t="shared" si="343"/>
        <v>0</v>
      </c>
      <c r="G263" s="317"/>
      <c r="H263" s="320"/>
      <c r="I263" s="319">
        <f t="shared" si="344"/>
        <v>0</v>
      </c>
      <c r="J263" s="317"/>
      <c r="K263" s="320"/>
      <c r="L263" s="319">
        <f t="shared" si="345"/>
        <v>0</v>
      </c>
      <c r="M263" s="317"/>
      <c r="N263" s="320"/>
      <c r="O263" s="319">
        <f t="shared" si="346"/>
        <v>0</v>
      </c>
      <c r="P263" s="322"/>
    </row>
    <row r="264" spans="1:16" ht="48" hidden="1" x14ac:dyDescent="0.25">
      <c r="A264" s="447">
        <v>6420</v>
      </c>
      <c r="B264" s="353" t="s">
        <v>284</v>
      </c>
      <c r="C264" s="354">
        <f t="shared" si="288"/>
        <v>0</v>
      </c>
      <c r="D264" s="448">
        <f>SUM(D265:D268)</f>
        <v>0</v>
      </c>
      <c r="E264" s="449">
        <f t="shared" ref="E264:F264" si="347">SUM(E265:E268)</f>
        <v>0</v>
      </c>
      <c r="F264" s="319">
        <f t="shared" si="347"/>
        <v>0</v>
      </c>
      <c r="G264" s="448">
        <f>SUM(G265:G268)</f>
        <v>0</v>
      </c>
      <c r="H264" s="449">
        <f t="shared" ref="H264:I264" si="348">SUM(H265:H268)</f>
        <v>0</v>
      </c>
      <c r="I264" s="319">
        <f t="shared" si="348"/>
        <v>0</v>
      </c>
      <c r="J264" s="448">
        <f>SUM(J265:J268)</f>
        <v>0</v>
      </c>
      <c r="K264" s="449">
        <f t="shared" ref="K264:L264" si="349">SUM(K265:K268)</f>
        <v>0</v>
      </c>
      <c r="L264" s="319">
        <f t="shared" si="349"/>
        <v>0</v>
      </c>
      <c r="M264" s="448">
        <f>SUM(M265:M268)</f>
        <v>0</v>
      </c>
      <c r="N264" s="449">
        <f t="shared" ref="N264:O264" si="350">SUM(N265:N268)</f>
        <v>0</v>
      </c>
      <c r="O264" s="319">
        <f t="shared" si="350"/>
        <v>0</v>
      </c>
      <c r="P264" s="322"/>
    </row>
    <row r="265" spans="1:16" ht="36" hidden="1" customHeight="1" x14ac:dyDescent="0.25">
      <c r="A265" s="315">
        <v>6421</v>
      </c>
      <c r="B265" s="353" t="s">
        <v>285</v>
      </c>
      <c r="C265" s="354">
        <f t="shared" si="288"/>
        <v>0</v>
      </c>
      <c r="D265" s="453">
        <v>0</v>
      </c>
      <c r="E265" s="454"/>
      <c r="F265" s="319">
        <f t="shared" ref="F265:F268" si="351">D265+E265</f>
        <v>0</v>
      </c>
      <c r="G265" s="317"/>
      <c r="H265" s="320"/>
      <c r="I265" s="319">
        <f t="shared" ref="I265:I268" si="352">G265+H265</f>
        <v>0</v>
      </c>
      <c r="J265" s="317"/>
      <c r="K265" s="320"/>
      <c r="L265" s="319">
        <f t="shared" ref="L265:L268" si="353">K265+J265</f>
        <v>0</v>
      </c>
      <c r="M265" s="317"/>
      <c r="N265" s="320"/>
      <c r="O265" s="319">
        <f t="shared" ref="O265:O268" si="354">N265+M265</f>
        <v>0</v>
      </c>
      <c r="P265" s="322"/>
    </row>
    <row r="266" spans="1:16" ht="12" hidden="1" customHeight="1" x14ac:dyDescent="0.25">
      <c r="A266" s="315">
        <v>6422</v>
      </c>
      <c r="B266" s="353" t="s">
        <v>286</v>
      </c>
      <c r="C266" s="354">
        <f t="shared" si="288"/>
        <v>0</v>
      </c>
      <c r="D266" s="453">
        <v>0</v>
      </c>
      <c r="E266" s="454"/>
      <c r="F266" s="319">
        <f t="shared" si="351"/>
        <v>0</v>
      </c>
      <c r="G266" s="317"/>
      <c r="H266" s="320"/>
      <c r="I266" s="319">
        <f t="shared" si="352"/>
        <v>0</v>
      </c>
      <c r="J266" s="317"/>
      <c r="K266" s="320"/>
      <c r="L266" s="319">
        <f t="shared" si="353"/>
        <v>0</v>
      </c>
      <c r="M266" s="317"/>
      <c r="N266" s="320"/>
      <c r="O266" s="319">
        <f t="shared" si="354"/>
        <v>0</v>
      </c>
      <c r="P266" s="322"/>
    </row>
    <row r="267" spans="1:16" ht="13.5" hidden="1" customHeight="1" x14ac:dyDescent="0.25">
      <c r="A267" s="315">
        <v>6423</v>
      </c>
      <c r="B267" s="353" t="s">
        <v>287</v>
      </c>
      <c r="C267" s="354">
        <f t="shared" si="288"/>
        <v>0</v>
      </c>
      <c r="D267" s="453">
        <v>0</v>
      </c>
      <c r="E267" s="454"/>
      <c r="F267" s="319">
        <f t="shared" si="351"/>
        <v>0</v>
      </c>
      <c r="G267" s="317"/>
      <c r="H267" s="320"/>
      <c r="I267" s="319">
        <f t="shared" si="352"/>
        <v>0</v>
      </c>
      <c r="J267" s="317"/>
      <c r="K267" s="320"/>
      <c r="L267" s="319">
        <f t="shared" si="353"/>
        <v>0</v>
      </c>
      <c r="M267" s="317"/>
      <c r="N267" s="320"/>
      <c r="O267" s="319">
        <f t="shared" si="354"/>
        <v>0</v>
      </c>
      <c r="P267" s="322"/>
    </row>
    <row r="268" spans="1:16" ht="36" hidden="1" customHeight="1" x14ac:dyDescent="0.25">
      <c r="A268" s="315">
        <v>6424</v>
      </c>
      <c r="B268" s="353" t="s">
        <v>288</v>
      </c>
      <c r="C268" s="354">
        <f t="shared" si="288"/>
        <v>0</v>
      </c>
      <c r="D268" s="453">
        <v>0</v>
      </c>
      <c r="E268" s="454"/>
      <c r="F268" s="319">
        <f t="shared" si="351"/>
        <v>0</v>
      </c>
      <c r="G268" s="317"/>
      <c r="H268" s="320"/>
      <c r="I268" s="319">
        <f t="shared" si="352"/>
        <v>0</v>
      </c>
      <c r="J268" s="317"/>
      <c r="K268" s="320"/>
      <c r="L268" s="319">
        <f t="shared" si="353"/>
        <v>0</v>
      </c>
      <c r="M268" s="317"/>
      <c r="N268" s="320"/>
      <c r="O268" s="319">
        <f t="shared" si="354"/>
        <v>0</v>
      </c>
      <c r="P268" s="322"/>
    </row>
    <row r="269" spans="1:16" ht="48" hidden="1" x14ac:dyDescent="0.25">
      <c r="A269" s="485">
        <v>7000</v>
      </c>
      <c r="B269" s="485" t="s">
        <v>289</v>
      </c>
      <c r="C269" s="486">
        <f t="shared" si="288"/>
        <v>0</v>
      </c>
      <c r="D269" s="487">
        <f>SUM(D270,D281)</f>
        <v>0</v>
      </c>
      <c r="E269" s="488">
        <f t="shared" ref="E269:F269" si="355">SUM(E270,E281)</f>
        <v>0</v>
      </c>
      <c r="F269" s="489">
        <f t="shared" si="355"/>
        <v>0</v>
      </c>
      <c r="G269" s="487">
        <f>SUM(G270,G281)</f>
        <v>0</v>
      </c>
      <c r="H269" s="488">
        <f t="shared" ref="H269:I269" si="356">SUM(H270,H281)</f>
        <v>0</v>
      </c>
      <c r="I269" s="489">
        <f t="shared" si="356"/>
        <v>0</v>
      </c>
      <c r="J269" s="487">
        <f>SUM(J270,J281)</f>
        <v>0</v>
      </c>
      <c r="K269" s="488">
        <f t="shared" ref="K269:L269" si="357">SUM(K270,K281)</f>
        <v>0</v>
      </c>
      <c r="L269" s="489">
        <f t="shared" si="357"/>
        <v>0</v>
      </c>
      <c r="M269" s="487">
        <f>SUM(M270,M281)</f>
        <v>0</v>
      </c>
      <c r="N269" s="488">
        <f t="shared" ref="N269:O269" si="358">SUM(N270,N281)</f>
        <v>0</v>
      </c>
      <c r="O269" s="489">
        <f t="shared" si="358"/>
        <v>0</v>
      </c>
      <c r="P269" s="213"/>
    </row>
    <row r="270" spans="1:16" ht="24" hidden="1" x14ac:dyDescent="0.25">
      <c r="A270" s="333">
        <v>7200</v>
      </c>
      <c r="B270" s="441" t="s">
        <v>290</v>
      </c>
      <c r="C270" s="334">
        <f t="shared" si="288"/>
        <v>0</v>
      </c>
      <c r="D270" s="442">
        <f>SUM(D271,D272,D275,D276,D280)</f>
        <v>0</v>
      </c>
      <c r="E270" s="443">
        <f t="shared" ref="E270:F270" si="359">SUM(E271,E272,E275,E276,E280)</f>
        <v>0</v>
      </c>
      <c r="F270" s="337">
        <f t="shared" si="359"/>
        <v>0</v>
      </c>
      <c r="G270" s="442">
        <f>SUM(G271,G272,G275,G276,G280)</f>
        <v>0</v>
      </c>
      <c r="H270" s="443">
        <f t="shared" ref="H270:I270" si="360">SUM(H271,H272,H275,H276,H280)</f>
        <v>0</v>
      </c>
      <c r="I270" s="337">
        <f t="shared" si="360"/>
        <v>0</v>
      </c>
      <c r="J270" s="442">
        <f>SUM(J271,J272,J275,J276,J280)</f>
        <v>0</v>
      </c>
      <c r="K270" s="443">
        <f t="shared" ref="K270:L270" si="361">SUM(K271,K272,K275,K276,K280)</f>
        <v>0</v>
      </c>
      <c r="L270" s="337">
        <f t="shared" si="361"/>
        <v>0</v>
      </c>
      <c r="M270" s="442">
        <f>SUM(M271,M272,M275,M276,M280)</f>
        <v>0</v>
      </c>
      <c r="N270" s="443">
        <f t="shared" ref="N270:O270" si="362">SUM(N271,N272,N275,N276,N280)</f>
        <v>0</v>
      </c>
      <c r="O270" s="337">
        <f t="shared" si="362"/>
        <v>0</v>
      </c>
      <c r="P270" s="341"/>
    </row>
    <row r="271" spans="1:16" ht="24" hidden="1" customHeight="1" x14ac:dyDescent="0.25">
      <c r="A271" s="729">
        <v>7210</v>
      </c>
      <c r="B271" s="346" t="s">
        <v>291</v>
      </c>
      <c r="C271" s="347">
        <f t="shared" si="288"/>
        <v>0</v>
      </c>
      <c r="D271" s="455">
        <v>0</v>
      </c>
      <c r="E271" s="456"/>
      <c r="F271" s="398">
        <f>D271+E271</f>
        <v>0</v>
      </c>
      <c r="G271" s="310"/>
      <c r="H271" s="311"/>
      <c r="I271" s="398">
        <f>G271+H271</f>
        <v>0</v>
      </c>
      <c r="J271" s="310"/>
      <c r="K271" s="311"/>
      <c r="L271" s="398">
        <f>K271+J271</f>
        <v>0</v>
      </c>
      <c r="M271" s="310"/>
      <c r="N271" s="311"/>
      <c r="O271" s="398">
        <f>N271+M271</f>
        <v>0</v>
      </c>
      <c r="P271" s="313"/>
    </row>
    <row r="272" spans="1:16" s="490" customFormat="1" ht="24" hidden="1" x14ac:dyDescent="0.25">
      <c r="A272" s="447">
        <v>7220</v>
      </c>
      <c r="B272" s="353" t="s">
        <v>292</v>
      </c>
      <c r="C272" s="354">
        <f t="shared" si="288"/>
        <v>0</v>
      </c>
      <c r="D272" s="448">
        <f>SUM(D273:D274)</f>
        <v>0</v>
      </c>
      <c r="E272" s="449">
        <f t="shared" ref="E272:F272" si="363">SUM(E273:E274)</f>
        <v>0</v>
      </c>
      <c r="F272" s="319">
        <f t="shared" si="363"/>
        <v>0</v>
      </c>
      <c r="G272" s="448">
        <f>SUM(G273:G274)</f>
        <v>0</v>
      </c>
      <c r="H272" s="449">
        <f t="shared" ref="H272:I272" si="364">SUM(H273:H274)</f>
        <v>0</v>
      </c>
      <c r="I272" s="319">
        <f t="shared" si="364"/>
        <v>0</v>
      </c>
      <c r="J272" s="448">
        <f>SUM(J273:J274)</f>
        <v>0</v>
      </c>
      <c r="K272" s="449">
        <f t="shared" ref="K272:L272" si="365">SUM(K273:K274)</f>
        <v>0</v>
      </c>
      <c r="L272" s="319">
        <f t="shared" si="365"/>
        <v>0</v>
      </c>
      <c r="M272" s="448">
        <f>SUM(M273:M274)</f>
        <v>0</v>
      </c>
      <c r="N272" s="449">
        <f t="shared" ref="N272:O272" si="366">SUM(N273:N274)</f>
        <v>0</v>
      </c>
      <c r="O272" s="319">
        <f t="shared" si="366"/>
        <v>0</v>
      </c>
      <c r="P272" s="322"/>
    </row>
    <row r="273" spans="1:16" s="490" customFormat="1" ht="36" hidden="1" customHeight="1" x14ac:dyDescent="0.25">
      <c r="A273" s="315">
        <v>7221</v>
      </c>
      <c r="B273" s="353" t="s">
        <v>293</v>
      </c>
      <c r="C273" s="354">
        <f t="shared" si="288"/>
        <v>0</v>
      </c>
      <c r="D273" s="453">
        <v>0</v>
      </c>
      <c r="E273" s="454"/>
      <c r="F273" s="319">
        <f t="shared" ref="F273:F275" si="367">D273+E273</f>
        <v>0</v>
      </c>
      <c r="G273" s="317"/>
      <c r="H273" s="320"/>
      <c r="I273" s="319">
        <f t="shared" ref="I273:I275" si="368">G273+H273</f>
        <v>0</v>
      </c>
      <c r="J273" s="317"/>
      <c r="K273" s="320"/>
      <c r="L273" s="319">
        <f t="shared" ref="L273:L275" si="369">K273+J273</f>
        <v>0</v>
      </c>
      <c r="M273" s="317"/>
      <c r="N273" s="320"/>
      <c r="O273" s="319">
        <f t="shared" ref="O273:O275" si="370">N273+M273</f>
        <v>0</v>
      </c>
      <c r="P273" s="322"/>
    </row>
    <row r="274" spans="1:16" s="490" customFormat="1" ht="36" hidden="1" customHeight="1" x14ac:dyDescent="0.25">
      <c r="A274" s="315">
        <v>7222</v>
      </c>
      <c r="B274" s="353" t="s">
        <v>294</v>
      </c>
      <c r="C274" s="354">
        <f t="shared" si="288"/>
        <v>0</v>
      </c>
      <c r="D274" s="453">
        <v>0</v>
      </c>
      <c r="E274" s="454"/>
      <c r="F274" s="319">
        <f t="shared" si="367"/>
        <v>0</v>
      </c>
      <c r="G274" s="317"/>
      <c r="H274" s="320"/>
      <c r="I274" s="319">
        <f t="shared" si="368"/>
        <v>0</v>
      </c>
      <c r="J274" s="317"/>
      <c r="K274" s="320"/>
      <c r="L274" s="319">
        <f t="shared" si="369"/>
        <v>0</v>
      </c>
      <c r="M274" s="317"/>
      <c r="N274" s="320"/>
      <c r="O274" s="319">
        <f t="shared" si="370"/>
        <v>0</v>
      </c>
      <c r="P274" s="322"/>
    </row>
    <row r="275" spans="1:16" ht="24" hidden="1" customHeight="1" x14ac:dyDescent="0.25">
      <c r="A275" s="447">
        <v>7230</v>
      </c>
      <c r="B275" s="353" t="s">
        <v>295</v>
      </c>
      <c r="C275" s="354">
        <f t="shared" si="288"/>
        <v>0</v>
      </c>
      <c r="D275" s="453">
        <v>0</v>
      </c>
      <c r="E275" s="454"/>
      <c r="F275" s="319">
        <f t="shared" si="367"/>
        <v>0</v>
      </c>
      <c r="G275" s="317"/>
      <c r="H275" s="320"/>
      <c r="I275" s="319">
        <f t="shared" si="368"/>
        <v>0</v>
      </c>
      <c r="J275" s="317"/>
      <c r="K275" s="320"/>
      <c r="L275" s="319">
        <f t="shared" si="369"/>
        <v>0</v>
      </c>
      <c r="M275" s="317"/>
      <c r="N275" s="320"/>
      <c r="O275" s="319">
        <f t="shared" si="370"/>
        <v>0</v>
      </c>
      <c r="P275" s="322"/>
    </row>
    <row r="276" spans="1:16" ht="24" hidden="1" x14ac:dyDescent="0.25">
      <c r="A276" s="447">
        <v>7240</v>
      </c>
      <c r="B276" s="353" t="s">
        <v>296</v>
      </c>
      <c r="C276" s="354">
        <f t="shared" ref="C276:C301" si="371">F276+I276+L276+O276</f>
        <v>0</v>
      </c>
      <c r="D276" s="448">
        <f t="shared" ref="D276:O276" si="372">SUM(D277:D279)</f>
        <v>0</v>
      </c>
      <c r="E276" s="449">
        <f t="shared" si="372"/>
        <v>0</v>
      </c>
      <c r="F276" s="319">
        <f t="shared" si="372"/>
        <v>0</v>
      </c>
      <c r="G276" s="448">
        <f t="shared" si="372"/>
        <v>0</v>
      </c>
      <c r="H276" s="449">
        <f t="shared" si="372"/>
        <v>0</v>
      </c>
      <c r="I276" s="319">
        <f t="shared" si="372"/>
        <v>0</v>
      </c>
      <c r="J276" s="448">
        <f>SUM(J277:J279)</f>
        <v>0</v>
      </c>
      <c r="K276" s="449">
        <f t="shared" ref="K276:L276" si="373">SUM(K277:K279)</f>
        <v>0</v>
      </c>
      <c r="L276" s="319">
        <f t="shared" si="373"/>
        <v>0</v>
      </c>
      <c r="M276" s="448">
        <f t="shared" si="372"/>
        <v>0</v>
      </c>
      <c r="N276" s="449">
        <f t="shared" si="372"/>
        <v>0</v>
      </c>
      <c r="O276" s="319">
        <f t="shared" si="372"/>
        <v>0</v>
      </c>
      <c r="P276" s="322"/>
    </row>
    <row r="277" spans="1:16" ht="48" hidden="1" customHeight="1" x14ac:dyDescent="0.25">
      <c r="A277" s="315">
        <v>7245</v>
      </c>
      <c r="B277" s="353" t="s">
        <v>297</v>
      </c>
      <c r="C277" s="354">
        <f t="shared" si="371"/>
        <v>0</v>
      </c>
      <c r="D277" s="453">
        <v>0</v>
      </c>
      <c r="E277" s="454"/>
      <c r="F277" s="319">
        <f t="shared" ref="F277:F280" si="374">D277+E277</f>
        <v>0</v>
      </c>
      <c r="G277" s="317"/>
      <c r="H277" s="320"/>
      <c r="I277" s="319">
        <f t="shared" ref="I277:I280" si="375">G277+H277</f>
        <v>0</v>
      </c>
      <c r="J277" s="317"/>
      <c r="K277" s="320"/>
      <c r="L277" s="319">
        <f t="shared" ref="L277:L280" si="376">K277+J277</f>
        <v>0</v>
      </c>
      <c r="M277" s="317"/>
      <c r="N277" s="320"/>
      <c r="O277" s="319">
        <f t="shared" ref="O277:O280" si="377">N277+M277</f>
        <v>0</v>
      </c>
      <c r="P277" s="322"/>
    </row>
    <row r="278" spans="1:16" ht="84.75" hidden="1" customHeight="1" x14ac:dyDescent="0.25">
      <c r="A278" s="315">
        <v>7246</v>
      </c>
      <c r="B278" s="353" t="s">
        <v>298</v>
      </c>
      <c r="C278" s="354">
        <f t="shared" si="371"/>
        <v>0</v>
      </c>
      <c r="D278" s="453">
        <v>0</v>
      </c>
      <c r="E278" s="454"/>
      <c r="F278" s="319">
        <f t="shared" si="374"/>
        <v>0</v>
      </c>
      <c r="G278" s="317"/>
      <c r="H278" s="320"/>
      <c r="I278" s="319">
        <f t="shared" si="375"/>
        <v>0</v>
      </c>
      <c r="J278" s="317"/>
      <c r="K278" s="320"/>
      <c r="L278" s="319">
        <f t="shared" si="376"/>
        <v>0</v>
      </c>
      <c r="M278" s="317"/>
      <c r="N278" s="320"/>
      <c r="O278" s="319">
        <f t="shared" si="377"/>
        <v>0</v>
      </c>
      <c r="P278" s="322"/>
    </row>
    <row r="279" spans="1:16" ht="36" hidden="1" customHeight="1" x14ac:dyDescent="0.25">
      <c r="A279" s="315">
        <v>7247</v>
      </c>
      <c r="B279" s="353" t="s">
        <v>299</v>
      </c>
      <c r="C279" s="354">
        <f t="shared" si="371"/>
        <v>0</v>
      </c>
      <c r="D279" s="453">
        <v>0</v>
      </c>
      <c r="E279" s="454"/>
      <c r="F279" s="319">
        <f t="shared" si="374"/>
        <v>0</v>
      </c>
      <c r="G279" s="317"/>
      <c r="H279" s="320"/>
      <c r="I279" s="319">
        <f t="shared" si="375"/>
        <v>0</v>
      </c>
      <c r="J279" s="317"/>
      <c r="K279" s="320"/>
      <c r="L279" s="319">
        <f t="shared" si="376"/>
        <v>0</v>
      </c>
      <c r="M279" s="317"/>
      <c r="N279" s="320"/>
      <c r="O279" s="319">
        <f t="shared" si="377"/>
        <v>0</v>
      </c>
      <c r="P279" s="322"/>
    </row>
    <row r="280" spans="1:16" ht="24" hidden="1" customHeight="1" x14ac:dyDescent="0.25">
      <c r="A280" s="729">
        <v>7260</v>
      </c>
      <c r="B280" s="346" t="s">
        <v>300</v>
      </c>
      <c r="C280" s="347">
        <f t="shared" si="371"/>
        <v>0</v>
      </c>
      <c r="D280" s="455">
        <v>0</v>
      </c>
      <c r="E280" s="456"/>
      <c r="F280" s="398">
        <f t="shared" si="374"/>
        <v>0</v>
      </c>
      <c r="G280" s="310"/>
      <c r="H280" s="311"/>
      <c r="I280" s="398">
        <f t="shared" si="375"/>
        <v>0</v>
      </c>
      <c r="J280" s="310"/>
      <c r="K280" s="311"/>
      <c r="L280" s="398">
        <f t="shared" si="376"/>
        <v>0</v>
      </c>
      <c r="M280" s="310"/>
      <c r="N280" s="311"/>
      <c r="O280" s="398">
        <f t="shared" si="377"/>
        <v>0</v>
      </c>
      <c r="P280" s="313"/>
    </row>
    <row r="281" spans="1:16" hidden="1" x14ac:dyDescent="0.25">
      <c r="A281" s="400">
        <v>7700</v>
      </c>
      <c r="B281" s="373" t="s">
        <v>301</v>
      </c>
      <c r="C281" s="374">
        <f t="shared" si="371"/>
        <v>0</v>
      </c>
      <c r="D281" s="491">
        <f t="shared" ref="D281:O281" si="378">D282</f>
        <v>0</v>
      </c>
      <c r="E281" s="492">
        <f t="shared" si="378"/>
        <v>0</v>
      </c>
      <c r="F281" s="395">
        <f t="shared" si="378"/>
        <v>0</v>
      </c>
      <c r="G281" s="491">
        <f t="shared" si="378"/>
        <v>0</v>
      </c>
      <c r="H281" s="492">
        <f t="shared" si="378"/>
        <v>0</v>
      </c>
      <c r="I281" s="395">
        <f t="shared" si="378"/>
        <v>0</v>
      </c>
      <c r="J281" s="491">
        <f t="shared" si="378"/>
        <v>0</v>
      </c>
      <c r="K281" s="492">
        <f t="shared" si="378"/>
        <v>0</v>
      </c>
      <c r="L281" s="395">
        <f t="shared" si="378"/>
        <v>0</v>
      </c>
      <c r="M281" s="491">
        <f t="shared" si="378"/>
        <v>0</v>
      </c>
      <c r="N281" s="492">
        <f t="shared" si="378"/>
        <v>0</v>
      </c>
      <c r="O281" s="395">
        <f t="shared" si="378"/>
        <v>0</v>
      </c>
      <c r="P281" s="383"/>
    </row>
    <row r="282" spans="1:16" ht="12" hidden="1" customHeight="1" x14ac:dyDescent="0.25">
      <c r="A282" s="444">
        <v>7720</v>
      </c>
      <c r="B282" s="346" t="s">
        <v>302</v>
      </c>
      <c r="C282" s="362">
        <f t="shared" si="371"/>
        <v>0</v>
      </c>
      <c r="D282" s="493">
        <v>0</v>
      </c>
      <c r="E282" s="494"/>
      <c r="F282" s="495">
        <f>D282+E282</f>
        <v>0</v>
      </c>
      <c r="G282" s="366"/>
      <c r="H282" s="367"/>
      <c r="I282" s="495">
        <f>G282+H282</f>
        <v>0</v>
      </c>
      <c r="J282" s="366"/>
      <c r="K282" s="367"/>
      <c r="L282" s="495">
        <f>K282+J282</f>
        <v>0</v>
      </c>
      <c r="M282" s="366"/>
      <c r="N282" s="367"/>
      <c r="O282" s="495">
        <f>N282+M282</f>
        <v>0</v>
      </c>
      <c r="P282" s="371"/>
    </row>
    <row r="283" spans="1:16" hidden="1" x14ac:dyDescent="0.25">
      <c r="A283" s="496">
        <v>9000</v>
      </c>
      <c r="B283" s="497" t="s">
        <v>303</v>
      </c>
      <c r="C283" s="498">
        <f t="shared" si="371"/>
        <v>0</v>
      </c>
      <c r="D283" s="499">
        <f t="shared" ref="D283:O284" si="379">D284</f>
        <v>0</v>
      </c>
      <c r="E283" s="500">
        <f t="shared" si="379"/>
        <v>0</v>
      </c>
      <c r="F283" s="501">
        <f t="shared" si="379"/>
        <v>0</v>
      </c>
      <c r="G283" s="499">
        <f>G284</f>
        <v>0</v>
      </c>
      <c r="H283" s="500">
        <f t="shared" ref="H283:I283" si="380">H284</f>
        <v>0</v>
      </c>
      <c r="I283" s="501">
        <f t="shared" si="380"/>
        <v>0</v>
      </c>
      <c r="J283" s="499">
        <f t="shared" si="379"/>
        <v>0</v>
      </c>
      <c r="K283" s="500">
        <f t="shared" si="379"/>
        <v>0</v>
      </c>
      <c r="L283" s="501">
        <f t="shared" si="379"/>
        <v>0</v>
      </c>
      <c r="M283" s="499">
        <f t="shared" si="379"/>
        <v>0</v>
      </c>
      <c r="N283" s="500">
        <f t="shared" si="379"/>
        <v>0</v>
      </c>
      <c r="O283" s="501">
        <f t="shared" si="379"/>
        <v>0</v>
      </c>
      <c r="P283" s="226"/>
    </row>
    <row r="284" spans="1:16" ht="24" hidden="1" x14ac:dyDescent="0.25">
      <c r="A284" s="502">
        <v>9200</v>
      </c>
      <c r="B284" s="353" t="s">
        <v>304</v>
      </c>
      <c r="C284" s="407">
        <f t="shared" si="371"/>
        <v>0</v>
      </c>
      <c r="D284" s="445">
        <f t="shared" si="379"/>
        <v>0</v>
      </c>
      <c r="E284" s="446">
        <f t="shared" si="379"/>
        <v>0</v>
      </c>
      <c r="F284" s="405">
        <f t="shared" si="379"/>
        <v>0</v>
      </c>
      <c r="G284" s="445">
        <f t="shared" si="379"/>
        <v>0</v>
      </c>
      <c r="H284" s="446">
        <f t="shared" si="379"/>
        <v>0</v>
      </c>
      <c r="I284" s="405">
        <f t="shared" si="379"/>
        <v>0</v>
      </c>
      <c r="J284" s="445">
        <f t="shared" si="379"/>
        <v>0</v>
      </c>
      <c r="K284" s="446">
        <f t="shared" si="379"/>
        <v>0</v>
      </c>
      <c r="L284" s="405">
        <f t="shared" si="379"/>
        <v>0</v>
      </c>
      <c r="M284" s="445">
        <f t="shared" si="379"/>
        <v>0</v>
      </c>
      <c r="N284" s="446">
        <f t="shared" si="379"/>
        <v>0</v>
      </c>
      <c r="O284" s="405">
        <f t="shared" si="379"/>
        <v>0</v>
      </c>
      <c r="P284" s="393"/>
    </row>
    <row r="285" spans="1:16" ht="24" hidden="1" customHeight="1" x14ac:dyDescent="0.25">
      <c r="A285" s="503">
        <v>9230</v>
      </c>
      <c r="B285" s="353" t="s">
        <v>305</v>
      </c>
      <c r="C285" s="407">
        <f t="shared" si="371"/>
        <v>0</v>
      </c>
      <c r="D285" s="460">
        <v>0</v>
      </c>
      <c r="E285" s="461"/>
      <c r="F285" s="405">
        <f>D285+E285</f>
        <v>0</v>
      </c>
      <c r="G285" s="408"/>
      <c r="H285" s="409"/>
      <c r="I285" s="405">
        <f>G285+H285</f>
        <v>0</v>
      </c>
      <c r="J285" s="408"/>
      <c r="K285" s="409"/>
      <c r="L285" s="405">
        <f>K285+J285</f>
        <v>0</v>
      </c>
      <c r="M285" s="408"/>
      <c r="N285" s="409"/>
      <c r="O285" s="405">
        <f>N285+M285</f>
        <v>0</v>
      </c>
      <c r="P285" s="393"/>
    </row>
    <row r="286" spans="1:16" hidden="1" x14ac:dyDescent="0.25">
      <c r="A286" s="458"/>
      <c r="B286" s="353" t="s">
        <v>306</v>
      </c>
      <c r="C286" s="354">
        <f t="shared" si="371"/>
        <v>0</v>
      </c>
      <c r="D286" s="448">
        <f>SUM(D287:D288)</f>
        <v>0</v>
      </c>
      <c r="E286" s="449">
        <f t="shared" ref="E286:F286" si="381">SUM(E287:E288)</f>
        <v>0</v>
      </c>
      <c r="F286" s="319">
        <f t="shared" si="381"/>
        <v>0</v>
      </c>
      <c r="G286" s="448">
        <f>SUM(G287:G288)</f>
        <v>0</v>
      </c>
      <c r="H286" s="449">
        <f t="shared" ref="H286:I286" si="382">SUM(H287:H288)</f>
        <v>0</v>
      </c>
      <c r="I286" s="319">
        <f t="shared" si="382"/>
        <v>0</v>
      </c>
      <c r="J286" s="448">
        <f>SUM(J287:J288)</f>
        <v>0</v>
      </c>
      <c r="K286" s="449">
        <f t="shared" ref="K286:L286" si="383">SUM(K287:K288)</f>
        <v>0</v>
      </c>
      <c r="L286" s="319">
        <f t="shared" si="383"/>
        <v>0</v>
      </c>
      <c r="M286" s="448">
        <f>SUM(M287:M288)</f>
        <v>0</v>
      </c>
      <c r="N286" s="449">
        <f t="shared" ref="N286:O286" si="384">SUM(N287:N288)</f>
        <v>0</v>
      </c>
      <c r="O286" s="319">
        <f t="shared" si="384"/>
        <v>0</v>
      </c>
      <c r="P286" s="322"/>
    </row>
    <row r="287" spans="1:16" ht="12" hidden="1" customHeight="1" x14ac:dyDescent="0.25">
      <c r="A287" s="458" t="s">
        <v>307</v>
      </c>
      <c r="B287" s="315" t="s">
        <v>308</v>
      </c>
      <c r="C287" s="354">
        <f t="shared" si="371"/>
        <v>0</v>
      </c>
      <c r="D287" s="453">
        <v>0</v>
      </c>
      <c r="E287" s="454"/>
      <c r="F287" s="319">
        <f t="shared" ref="F287:F288" si="385">D287+E287</f>
        <v>0</v>
      </c>
      <c r="G287" s="317"/>
      <c r="H287" s="320"/>
      <c r="I287" s="319">
        <f t="shared" ref="I287:I288" si="386">G287+H287</f>
        <v>0</v>
      </c>
      <c r="J287" s="317"/>
      <c r="K287" s="320"/>
      <c r="L287" s="319">
        <f t="shared" ref="L287:L288" si="387">K287+J287</f>
        <v>0</v>
      </c>
      <c r="M287" s="317"/>
      <c r="N287" s="320"/>
      <c r="O287" s="319">
        <f t="shared" ref="O287:O288" si="388">N287+M287</f>
        <v>0</v>
      </c>
      <c r="P287" s="322"/>
    </row>
    <row r="288" spans="1:16" ht="24" hidden="1" customHeight="1" x14ac:dyDescent="0.25">
      <c r="A288" s="458" t="s">
        <v>309</v>
      </c>
      <c r="B288" s="504" t="s">
        <v>310</v>
      </c>
      <c r="C288" s="347">
        <f t="shared" si="371"/>
        <v>0</v>
      </c>
      <c r="D288" s="455">
        <v>0</v>
      </c>
      <c r="E288" s="456"/>
      <c r="F288" s="398">
        <f t="shared" si="385"/>
        <v>0</v>
      </c>
      <c r="G288" s="310"/>
      <c r="H288" s="311"/>
      <c r="I288" s="398">
        <f t="shared" si="386"/>
        <v>0</v>
      </c>
      <c r="J288" s="310"/>
      <c r="K288" s="311"/>
      <c r="L288" s="398">
        <f t="shared" si="387"/>
        <v>0</v>
      </c>
      <c r="M288" s="310"/>
      <c r="N288" s="311"/>
      <c r="O288" s="398">
        <f t="shared" si="388"/>
        <v>0</v>
      </c>
      <c r="P288" s="313"/>
    </row>
    <row r="289" spans="1:16" ht="12.75" thickBot="1" x14ac:dyDescent="0.3">
      <c r="A289" s="505"/>
      <c r="B289" s="505" t="s">
        <v>311</v>
      </c>
      <c r="C289" s="506">
        <f t="shared" si="371"/>
        <v>639721</v>
      </c>
      <c r="D289" s="507">
        <f t="shared" ref="D289:O289" si="389">SUM(D286,D269,D230,D195,D187,D173,D75,D53,D283)</f>
        <v>637050</v>
      </c>
      <c r="E289" s="508">
        <f t="shared" si="389"/>
        <v>2671</v>
      </c>
      <c r="F289" s="509">
        <f t="shared" si="389"/>
        <v>639721</v>
      </c>
      <c r="G289" s="507">
        <f t="shared" si="389"/>
        <v>0</v>
      </c>
      <c r="H289" s="508">
        <f t="shared" si="389"/>
        <v>0</v>
      </c>
      <c r="I289" s="509">
        <f t="shared" si="389"/>
        <v>0</v>
      </c>
      <c r="J289" s="507">
        <f t="shared" si="389"/>
        <v>0</v>
      </c>
      <c r="K289" s="508">
        <f t="shared" si="389"/>
        <v>0</v>
      </c>
      <c r="L289" s="509">
        <f t="shared" si="389"/>
        <v>0</v>
      </c>
      <c r="M289" s="507">
        <f t="shared" si="389"/>
        <v>0</v>
      </c>
      <c r="N289" s="508">
        <f t="shared" si="389"/>
        <v>0</v>
      </c>
      <c r="O289" s="509">
        <f t="shared" si="389"/>
        <v>0</v>
      </c>
      <c r="P289" s="510"/>
    </row>
    <row r="290" spans="1:16" s="292" customFormat="1" ht="13.5" hidden="1" thickTop="1" thickBot="1" x14ac:dyDescent="0.3">
      <c r="A290" s="1037" t="s">
        <v>312</v>
      </c>
      <c r="B290" s="1038"/>
      <c r="C290" s="511">
        <f t="shared" si="371"/>
        <v>0</v>
      </c>
      <c r="D290" s="512">
        <f>SUM(D24,D25,D41)-D51</f>
        <v>0</v>
      </c>
      <c r="E290" s="513">
        <f t="shared" ref="E290:F290" si="390">SUM(E24,E25,E41)-E51</f>
        <v>0</v>
      </c>
      <c r="F290" s="514">
        <f t="shared" si="390"/>
        <v>0</v>
      </c>
      <c r="G290" s="512">
        <f>SUM(G24,G25,G41)-G51</f>
        <v>0</v>
      </c>
      <c r="H290" s="513">
        <f t="shared" ref="H290:I290" si="391">SUM(H24,H25,H41)-H51</f>
        <v>0</v>
      </c>
      <c r="I290" s="514">
        <f t="shared" si="391"/>
        <v>0</v>
      </c>
      <c r="J290" s="512">
        <f>(J26+J43)-J51</f>
        <v>0</v>
      </c>
      <c r="K290" s="513">
        <f t="shared" ref="K290:L290" si="392">(K26+K43)-K51</f>
        <v>0</v>
      </c>
      <c r="L290" s="514">
        <f t="shared" si="392"/>
        <v>0</v>
      </c>
      <c r="M290" s="512">
        <f>M45-M51</f>
        <v>0</v>
      </c>
      <c r="N290" s="513">
        <f t="shared" ref="N290:O290" si="393">N45-N51</f>
        <v>0</v>
      </c>
      <c r="O290" s="514">
        <f t="shared" si="393"/>
        <v>0</v>
      </c>
      <c r="P290" s="515"/>
    </row>
    <row r="291" spans="1:16" s="292" customFormat="1" ht="12.75" hidden="1" thickTop="1" x14ac:dyDescent="0.25">
      <c r="A291" s="1039" t="s">
        <v>313</v>
      </c>
      <c r="B291" s="1040"/>
      <c r="C291" s="516">
        <f t="shared" si="371"/>
        <v>0</v>
      </c>
      <c r="D291" s="517">
        <f t="shared" ref="D291:O291" si="394">SUM(D292,D293)-D300+D301</f>
        <v>0</v>
      </c>
      <c r="E291" s="518">
        <f t="shared" si="394"/>
        <v>0</v>
      </c>
      <c r="F291" s="519">
        <f t="shared" si="394"/>
        <v>0</v>
      </c>
      <c r="G291" s="517">
        <f t="shared" si="394"/>
        <v>0</v>
      </c>
      <c r="H291" s="518">
        <f t="shared" si="394"/>
        <v>0</v>
      </c>
      <c r="I291" s="519">
        <f t="shared" si="394"/>
        <v>0</v>
      </c>
      <c r="J291" s="517">
        <f t="shared" si="394"/>
        <v>0</v>
      </c>
      <c r="K291" s="518">
        <f t="shared" si="394"/>
        <v>0</v>
      </c>
      <c r="L291" s="519">
        <f t="shared" si="394"/>
        <v>0</v>
      </c>
      <c r="M291" s="517">
        <f t="shared" si="394"/>
        <v>0</v>
      </c>
      <c r="N291" s="518">
        <f t="shared" si="394"/>
        <v>0</v>
      </c>
      <c r="O291" s="519">
        <f t="shared" si="394"/>
        <v>0</v>
      </c>
      <c r="P291" s="520"/>
    </row>
    <row r="292" spans="1:16" s="292" customFormat="1" ht="13.5" hidden="1" thickTop="1" thickBot="1" x14ac:dyDescent="0.3">
      <c r="A292" s="416" t="s">
        <v>314</v>
      </c>
      <c r="B292" s="416" t="s">
        <v>315</v>
      </c>
      <c r="C292" s="417">
        <f t="shared" si="371"/>
        <v>0</v>
      </c>
      <c r="D292" s="418">
        <f t="shared" ref="D292:O292" si="395">D21-D286</f>
        <v>0</v>
      </c>
      <c r="E292" s="419">
        <f t="shared" si="395"/>
        <v>0</v>
      </c>
      <c r="F292" s="420">
        <f t="shared" si="395"/>
        <v>0</v>
      </c>
      <c r="G292" s="418">
        <f t="shared" si="395"/>
        <v>0</v>
      </c>
      <c r="H292" s="419">
        <f t="shared" si="395"/>
        <v>0</v>
      </c>
      <c r="I292" s="420">
        <f t="shared" si="395"/>
        <v>0</v>
      </c>
      <c r="J292" s="418">
        <f t="shared" si="395"/>
        <v>0</v>
      </c>
      <c r="K292" s="419">
        <f t="shared" si="395"/>
        <v>0</v>
      </c>
      <c r="L292" s="420">
        <f t="shared" si="395"/>
        <v>0</v>
      </c>
      <c r="M292" s="418">
        <f t="shared" si="395"/>
        <v>0</v>
      </c>
      <c r="N292" s="419">
        <f t="shared" si="395"/>
        <v>0</v>
      </c>
      <c r="O292" s="420">
        <f t="shared" si="395"/>
        <v>0</v>
      </c>
      <c r="P292" s="299"/>
    </row>
    <row r="293" spans="1:16" s="292" customFormat="1" ht="12.75" hidden="1" thickTop="1" x14ac:dyDescent="0.25">
      <c r="A293" s="521" t="s">
        <v>316</v>
      </c>
      <c r="B293" s="521" t="s">
        <v>317</v>
      </c>
      <c r="C293" s="516">
        <f t="shared" si="371"/>
        <v>0</v>
      </c>
      <c r="D293" s="517">
        <f t="shared" ref="D293:O293" si="396">SUM(D294,D296,D298)-SUM(D295,D297,D299)</f>
        <v>0</v>
      </c>
      <c r="E293" s="518">
        <f t="shared" si="396"/>
        <v>0</v>
      </c>
      <c r="F293" s="519">
        <f t="shared" si="396"/>
        <v>0</v>
      </c>
      <c r="G293" s="517">
        <f t="shared" si="396"/>
        <v>0</v>
      </c>
      <c r="H293" s="518">
        <f t="shared" si="396"/>
        <v>0</v>
      </c>
      <c r="I293" s="519">
        <f t="shared" si="396"/>
        <v>0</v>
      </c>
      <c r="J293" s="517">
        <f t="shared" si="396"/>
        <v>0</v>
      </c>
      <c r="K293" s="518">
        <f t="shared" si="396"/>
        <v>0</v>
      </c>
      <c r="L293" s="519">
        <f t="shared" si="396"/>
        <v>0</v>
      </c>
      <c r="M293" s="517">
        <f t="shared" si="396"/>
        <v>0</v>
      </c>
      <c r="N293" s="518">
        <f t="shared" si="396"/>
        <v>0</v>
      </c>
      <c r="O293" s="519">
        <f t="shared" si="396"/>
        <v>0</v>
      </c>
      <c r="P293" s="520"/>
    </row>
    <row r="294" spans="1:16" ht="12" hidden="1" customHeight="1" x14ac:dyDescent="0.25">
      <c r="A294" s="522" t="s">
        <v>318</v>
      </c>
      <c r="B294" s="406" t="s">
        <v>319</v>
      </c>
      <c r="C294" s="362">
        <f t="shared" si="371"/>
        <v>0</v>
      </c>
      <c r="D294" s="493"/>
      <c r="E294" s="494"/>
      <c r="F294" s="495">
        <f t="shared" ref="F294:F301" si="397">D294+E294</f>
        <v>0</v>
      </c>
      <c r="G294" s="366"/>
      <c r="H294" s="367"/>
      <c r="I294" s="495">
        <f t="shared" ref="I294:I301" si="398">G294+H294</f>
        <v>0</v>
      </c>
      <c r="J294" s="366"/>
      <c r="K294" s="367"/>
      <c r="L294" s="495">
        <f t="shared" ref="L294:L301" si="399">K294+J294</f>
        <v>0</v>
      </c>
      <c r="M294" s="366"/>
      <c r="N294" s="367"/>
      <c r="O294" s="495">
        <f t="shared" ref="O294:O301" si="400">N294+M294</f>
        <v>0</v>
      </c>
      <c r="P294" s="371"/>
    </row>
    <row r="295" spans="1:16" ht="24" hidden="1" customHeight="1" x14ac:dyDescent="0.25">
      <c r="A295" s="458" t="s">
        <v>320</v>
      </c>
      <c r="B295" s="314" t="s">
        <v>321</v>
      </c>
      <c r="C295" s="354">
        <f t="shared" si="371"/>
        <v>0</v>
      </c>
      <c r="D295" s="453"/>
      <c r="E295" s="454"/>
      <c r="F295" s="319">
        <f t="shared" si="397"/>
        <v>0</v>
      </c>
      <c r="G295" s="317"/>
      <c r="H295" s="320"/>
      <c r="I295" s="319">
        <f t="shared" si="398"/>
        <v>0</v>
      </c>
      <c r="J295" s="317"/>
      <c r="K295" s="320"/>
      <c r="L295" s="319">
        <f t="shared" si="399"/>
        <v>0</v>
      </c>
      <c r="M295" s="317"/>
      <c r="N295" s="320"/>
      <c r="O295" s="319">
        <f t="shared" si="400"/>
        <v>0</v>
      </c>
      <c r="P295" s="322"/>
    </row>
    <row r="296" spans="1:16" ht="12" hidden="1" customHeight="1" x14ac:dyDescent="0.25">
      <c r="A296" s="458" t="s">
        <v>322</v>
      </c>
      <c r="B296" s="314" t="s">
        <v>323</v>
      </c>
      <c r="C296" s="354">
        <f t="shared" si="371"/>
        <v>0</v>
      </c>
      <c r="D296" s="453"/>
      <c r="E296" s="454"/>
      <c r="F296" s="319">
        <f t="shared" si="397"/>
        <v>0</v>
      </c>
      <c r="G296" s="317"/>
      <c r="H296" s="320"/>
      <c r="I296" s="319">
        <f t="shared" si="398"/>
        <v>0</v>
      </c>
      <c r="J296" s="317"/>
      <c r="K296" s="320"/>
      <c r="L296" s="319">
        <f t="shared" si="399"/>
        <v>0</v>
      </c>
      <c r="M296" s="317"/>
      <c r="N296" s="320"/>
      <c r="O296" s="319">
        <f t="shared" si="400"/>
        <v>0</v>
      </c>
      <c r="P296" s="322"/>
    </row>
    <row r="297" spans="1:16" ht="24" hidden="1" customHeight="1" x14ac:dyDescent="0.25">
      <c r="A297" s="458" t="s">
        <v>324</v>
      </c>
      <c r="B297" s="314" t="s">
        <v>325</v>
      </c>
      <c r="C297" s="354">
        <f t="shared" si="371"/>
        <v>0</v>
      </c>
      <c r="D297" s="453"/>
      <c r="E297" s="454"/>
      <c r="F297" s="319">
        <f t="shared" si="397"/>
        <v>0</v>
      </c>
      <c r="G297" s="317"/>
      <c r="H297" s="320"/>
      <c r="I297" s="319">
        <f t="shared" si="398"/>
        <v>0</v>
      </c>
      <c r="J297" s="317"/>
      <c r="K297" s="320"/>
      <c r="L297" s="319">
        <f t="shared" si="399"/>
        <v>0</v>
      </c>
      <c r="M297" s="317"/>
      <c r="N297" s="320"/>
      <c r="O297" s="319">
        <f t="shared" si="400"/>
        <v>0</v>
      </c>
      <c r="P297" s="322"/>
    </row>
    <row r="298" spans="1:16" ht="12" hidden="1" customHeight="1" x14ac:dyDescent="0.25">
      <c r="A298" s="458" t="s">
        <v>326</v>
      </c>
      <c r="B298" s="314" t="s">
        <v>327</v>
      </c>
      <c r="C298" s="354">
        <f t="shared" si="371"/>
        <v>0</v>
      </c>
      <c r="D298" s="453"/>
      <c r="E298" s="454"/>
      <c r="F298" s="319">
        <f t="shared" si="397"/>
        <v>0</v>
      </c>
      <c r="G298" s="317"/>
      <c r="H298" s="320"/>
      <c r="I298" s="319">
        <f t="shared" si="398"/>
        <v>0</v>
      </c>
      <c r="J298" s="317"/>
      <c r="K298" s="320"/>
      <c r="L298" s="319">
        <f t="shared" si="399"/>
        <v>0</v>
      </c>
      <c r="M298" s="317"/>
      <c r="N298" s="320"/>
      <c r="O298" s="319">
        <f t="shared" si="400"/>
        <v>0</v>
      </c>
      <c r="P298" s="322"/>
    </row>
    <row r="299" spans="1:16" ht="24.75" hidden="1" customHeight="1" thickBot="1" x14ac:dyDescent="0.3">
      <c r="A299" s="523" t="s">
        <v>328</v>
      </c>
      <c r="B299" s="524" t="s">
        <v>329</v>
      </c>
      <c r="C299" s="466">
        <f t="shared" si="371"/>
        <v>0</v>
      </c>
      <c r="D299" s="468"/>
      <c r="E299" s="469"/>
      <c r="F299" s="470">
        <f t="shared" si="397"/>
        <v>0</v>
      </c>
      <c r="G299" s="471"/>
      <c r="H299" s="472"/>
      <c r="I299" s="470">
        <f t="shared" si="398"/>
        <v>0</v>
      </c>
      <c r="J299" s="471"/>
      <c r="K299" s="472"/>
      <c r="L299" s="470">
        <f t="shared" si="399"/>
        <v>0</v>
      </c>
      <c r="M299" s="471"/>
      <c r="N299" s="472"/>
      <c r="O299" s="470">
        <f t="shared" si="400"/>
        <v>0</v>
      </c>
      <c r="P299" s="473"/>
    </row>
    <row r="300" spans="1:16" s="292" customFormat="1" ht="13.5" hidden="1" customHeight="1" thickTop="1" thickBot="1" x14ac:dyDescent="0.3">
      <c r="A300" s="525" t="s">
        <v>330</v>
      </c>
      <c r="B300" s="525" t="s">
        <v>331</v>
      </c>
      <c r="C300" s="511">
        <f t="shared" si="371"/>
        <v>0</v>
      </c>
      <c r="D300" s="526"/>
      <c r="E300" s="527"/>
      <c r="F300" s="514">
        <f t="shared" si="397"/>
        <v>0</v>
      </c>
      <c r="G300" s="526"/>
      <c r="H300" s="527"/>
      <c r="I300" s="528">
        <f t="shared" si="398"/>
        <v>0</v>
      </c>
      <c r="J300" s="526"/>
      <c r="K300" s="527"/>
      <c r="L300" s="528">
        <f t="shared" si="399"/>
        <v>0</v>
      </c>
      <c r="M300" s="526"/>
      <c r="N300" s="527"/>
      <c r="O300" s="528">
        <f t="shared" si="400"/>
        <v>0</v>
      </c>
      <c r="P300" s="529"/>
    </row>
    <row r="301" spans="1:16" s="292" customFormat="1" ht="48.75" hidden="1" customHeight="1" thickTop="1" x14ac:dyDescent="0.25">
      <c r="A301" s="521" t="s">
        <v>332</v>
      </c>
      <c r="B301" s="530" t="s">
        <v>333</v>
      </c>
      <c r="C301" s="516">
        <f t="shared" si="371"/>
        <v>0</v>
      </c>
      <c r="D301" s="462"/>
      <c r="E301" s="463"/>
      <c r="F301" s="337">
        <f t="shared" si="397"/>
        <v>0</v>
      </c>
      <c r="G301" s="462"/>
      <c r="H301" s="463"/>
      <c r="I301" s="337">
        <f t="shared" si="398"/>
        <v>0</v>
      </c>
      <c r="J301" s="462"/>
      <c r="K301" s="463"/>
      <c r="L301" s="337">
        <f t="shared" si="399"/>
        <v>0</v>
      </c>
      <c r="M301" s="462"/>
      <c r="N301" s="463"/>
      <c r="O301" s="337">
        <f t="shared" si="400"/>
        <v>0</v>
      </c>
      <c r="P301" s="341"/>
    </row>
    <row r="302" spans="1:16" ht="12.75" thickTop="1" x14ac:dyDescent="0.25">
      <c r="A302" s="268"/>
      <c r="B302" s="268"/>
      <c r="C302" s="268"/>
      <c r="D302" s="268"/>
      <c r="E302" s="268"/>
      <c r="F302" s="268"/>
      <c r="G302" s="268"/>
      <c r="H302" s="268"/>
      <c r="I302" s="268"/>
      <c r="J302" s="268"/>
      <c r="K302" s="268"/>
      <c r="L302" s="268"/>
      <c r="M302" s="268"/>
    </row>
    <row r="303" spans="1:16" x14ac:dyDescent="0.25">
      <c r="A303" s="268"/>
      <c r="B303" s="268"/>
      <c r="C303" s="268"/>
      <c r="D303" s="268"/>
      <c r="E303" s="268"/>
      <c r="F303" s="268"/>
      <c r="G303" s="268"/>
      <c r="H303" s="268"/>
      <c r="I303" s="268"/>
      <c r="J303" s="268"/>
      <c r="K303" s="268"/>
      <c r="L303" s="268"/>
      <c r="M303" s="268"/>
    </row>
    <row r="304" spans="1:16" x14ac:dyDescent="0.25">
      <c r="A304" s="268"/>
      <c r="B304" s="268"/>
      <c r="C304" s="268"/>
      <c r="D304" s="268"/>
      <c r="E304" s="268"/>
      <c r="F304" s="268"/>
      <c r="G304" s="268"/>
      <c r="H304" s="268"/>
      <c r="I304" s="268"/>
      <c r="J304" s="268"/>
      <c r="K304" s="268"/>
      <c r="L304" s="268"/>
      <c r="M304" s="268"/>
    </row>
    <row r="305" spans="1:13" x14ac:dyDescent="0.25">
      <c r="A305" s="268"/>
      <c r="B305" s="268"/>
      <c r="C305" s="268"/>
      <c r="D305" s="268"/>
      <c r="E305" s="268"/>
      <c r="F305" s="268"/>
      <c r="G305" s="268"/>
      <c r="H305" s="268"/>
      <c r="I305" s="268"/>
      <c r="J305" s="268"/>
      <c r="K305" s="268"/>
      <c r="L305" s="268"/>
      <c r="M305" s="268"/>
    </row>
    <row r="306" spans="1:13" x14ac:dyDescent="0.25">
      <c r="A306" s="268"/>
      <c r="B306" s="268"/>
      <c r="C306" s="268"/>
      <c r="D306" s="268"/>
      <c r="E306" s="268"/>
      <c r="F306" s="268"/>
      <c r="G306" s="268"/>
      <c r="H306" s="268"/>
      <c r="I306" s="268"/>
      <c r="J306" s="268"/>
      <c r="K306" s="268"/>
      <c r="L306" s="268"/>
      <c r="M306" s="268"/>
    </row>
    <row r="307" spans="1:13" x14ac:dyDescent="0.25">
      <c r="A307" s="268"/>
      <c r="B307" s="268"/>
      <c r="C307" s="268"/>
      <c r="D307" s="268"/>
      <c r="E307" s="268"/>
      <c r="F307" s="268"/>
      <c r="G307" s="268"/>
      <c r="H307" s="268"/>
      <c r="I307" s="268"/>
      <c r="J307" s="268"/>
      <c r="K307" s="268"/>
      <c r="L307" s="268"/>
      <c r="M307" s="268"/>
    </row>
    <row r="308" spans="1:13" x14ac:dyDescent="0.25">
      <c r="A308" s="268"/>
      <c r="B308" s="268"/>
      <c r="C308" s="268"/>
      <c r="D308" s="268"/>
      <c r="E308" s="268"/>
      <c r="F308" s="268"/>
      <c r="G308" s="268"/>
      <c r="H308" s="268"/>
      <c r="I308" s="268"/>
      <c r="J308" s="268"/>
      <c r="K308" s="268"/>
      <c r="L308" s="268"/>
      <c r="M308" s="268"/>
    </row>
    <row r="309" spans="1:13" x14ac:dyDescent="0.25">
      <c r="A309" s="268"/>
      <c r="B309" s="268"/>
      <c r="C309" s="268"/>
      <c r="D309" s="268"/>
      <c r="E309" s="268"/>
      <c r="F309" s="268"/>
      <c r="G309" s="268"/>
      <c r="H309" s="268"/>
      <c r="I309" s="268"/>
      <c r="J309" s="268"/>
      <c r="K309" s="268"/>
      <c r="L309" s="268"/>
      <c r="M309" s="268"/>
    </row>
    <row r="310" spans="1:13" x14ac:dyDescent="0.25">
      <c r="A310" s="268"/>
      <c r="B310" s="268"/>
      <c r="C310" s="268"/>
      <c r="D310" s="268"/>
      <c r="E310" s="268"/>
      <c r="F310" s="268"/>
      <c r="G310" s="268"/>
      <c r="H310" s="268"/>
      <c r="I310" s="268"/>
      <c r="J310" s="268"/>
      <c r="K310" s="268"/>
      <c r="L310" s="268"/>
      <c r="M310" s="268"/>
    </row>
    <row r="311" spans="1:13" x14ac:dyDescent="0.25">
      <c r="A311" s="268"/>
      <c r="B311" s="268"/>
      <c r="C311" s="268"/>
      <c r="D311" s="268"/>
      <c r="E311" s="268"/>
      <c r="F311" s="268"/>
      <c r="G311" s="268"/>
      <c r="H311" s="268"/>
      <c r="I311" s="268"/>
      <c r="J311" s="268"/>
      <c r="K311" s="268"/>
      <c r="L311" s="268"/>
      <c r="M311" s="268"/>
    </row>
    <row r="312" spans="1:13" x14ac:dyDescent="0.25">
      <c r="A312" s="268"/>
      <c r="B312" s="268"/>
      <c r="C312" s="268"/>
      <c r="D312" s="268"/>
      <c r="E312" s="268"/>
      <c r="F312" s="268"/>
      <c r="G312" s="268"/>
      <c r="H312" s="268"/>
      <c r="I312" s="268"/>
      <c r="J312" s="268"/>
      <c r="K312" s="268"/>
      <c r="L312" s="268"/>
      <c r="M312" s="268"/>
    </row>
    <row r="313" spans="1:13" x14ac:dyDescent="0.25">
      <c r="A313" s="268"/>
      <c r="B313" s="268"/>
      <c r="C313" s="268"/>
      <c r="D313" s="268"/>
      <c r="E313" s="268"/>
      <c r="F313" s="268"/>
      <c r="G313" s="268"/>
      <c r="H313" s="268"/>
      <c r="I313" s="268"/>
      <c r="J313" s="268"/>
      <c r="K313" s="268"/>
      <c r="L313" s="268"/>
      <c r="M313" s="268"/>
    </row>
    <row r="314" spans="1:13" x14ac:dyDescent="0.25">
      <c r="A314" s="268"/>
      <c r="B314" s="268"/>
      <c r="C314" s="268"/>
      <c r="D314" s="268"/>
      <c r="E314" s="268"/>
      <c r="F314" s="268"/>
      <c r="G314" s="268"/>
      <c r="H314" s="268"/>
      <c r="I314" s="268"/>
      <c r="J314" s="268"/>
      <c r="K314" s="268"/>
      <c r="L314" s="268"/>
      <c r="M314" s="268"/>
    </row>
    <row r="315" spans="1:13" x14ac:dyDescent="0.25">
      <c r="A315" s="268"/>
      <c r="B315" s="268"/>
      <c r="C315" s="268"/>
      <c r="D315" s="268"/>
      <c r="E315" s="268"/>
      <c r="F315" s="268"/>
      <c r="G315" s="268"/>
      <c r="H315" s="268"/>
      <c r="I315" s="268"/>
      <c r="J315" s="268"/>
      <c r="K315" s="268"/>
      <c r="L315" s="268"/>
      <c r="M315" s="268"/>
    </row>
    <row r="316" spans="1:13" x14ac:dyDescent="0.25">
      <c r="A316" s="268"/>
      <c r="B316" s="268"/>
      <c r="C316" s="268"/>
      <c r="D316" s="268"/>
      <c r="E316" s="268"/>
      <c r="F316" s="268"/>
      <c r="G316" s="268"/>
      <c r="H316" s="268"/>
      <c r="I316" s="268"/>
      <c r="J316" s="268"/>
      <c r="K316" s="268"/>
      <c r="L316" s="268"/>
      <c r="M316" s="268"/>
    </row>
    <row r="317" spans="1:13" x14ac:dyDescent="0.25">
      <c r="A317" s="268"/>
      <c r="B317" s="268"/>
      <c r="C317" s="268"/>
      <c r="D317" s="268"/>
      <c r="E317" s="268"/>
      <c r="F317" s="268"/>
      <c r="G317" s="268"/>
      <c r="H317" s="268"/>
      <c r="I317" s="268"/>
      <c r="J317" s="268"/>
      <c r="K317" s="268"/>
      <c r="L317" s="268"/>
      <c r="M317" s="268"/>
    </row>
    <row r="318" spans="1:13" x14ac:dyDescent="0.25">
      <c r="A318" s="268"/>
      <c r="B318" s="268"/>
      <c r="C318" s="268"/>
      <c r="D318" s="268"/>
      <c r="E318" s="268"/>
      <c r="F318" s="268"/>
      <c r="G318" s="268"/>
      <c r="H318" s="268"/>
      <c r="I318" s="268"/>
      <c r="J318" s="268"/>
      <c r="K318" s="268"/>
      <c r="L318" s="268"/>
      <c r="M318" s="268"/>
    </row>
    <row r="319" spans="1:13" x14ac:dyDescent="0.25">
      <c r="A319" s="268"/>
      <c r="B319" s="268"/>
      <c r="C319" s="268"/>
      <c r="D319" s="268"/>
      <c r="E319" s="268"/>
      <c r="F319" s="268"/>
      <c r="G319" s="268"/>
      <c r="H319" s="268"/>
      <c r="I319" s="268"/>
      <c r="J319" s="268"/>
      <c r="K319" s="268"/>
      <c r="L319" s="268"/>
      <c r="M319" s="268"/>
    </row>
    <row r="320" spans="1:13" x14ac:dyDescent="0.25">
      <c r="A320" s="268"/>
      <c r="B320" s="268"/>
      <c r="C320" s="268"/>
      <c r="D320" s="268"/>
      <c r="E320" s="268"/>
      <c r="F320" s="268"/>
      <c r="G320" s="268"/>
      <c r="H320" s="268"/>
      <c r="I320" s="268"/>
      <c r="J320" s="268"/>
      <c r="K320" s="268"/>
      <c r="L320" s="268"/>
      <c r="M320" s="268"/>
    </row>
  </sheetData>
  <sheetProtection algorithmName="SHA-512" hashValue="njhj3f0Cj4U9yeNIoSNknQswd7HuoKLCPPUxXbFTy8CVbg8oJK5IJB85jY9UD6wWzC094KWT/Ygl1zPH03r3IA==" saltValue="e+p1Yu52YdrpXvIYkvn0Og==" spinCount="100000" sheet="1" objects="1" scenarios="1" formatCells="0" formatColumns="0" formatRows="0" deleteColumns="0"/>
  <autoFilter ref="A18:P301">
    <filterColumn colId="2">
      <filters>
        <filter val="100 122"/>
        <filter val="244 534"/>
        <filter val="295 065"/>
        <filter val="539 599"/>
        <filter val="639 721"/>
        <filter val="8 600"/>
        <filter val="8 852"/>
        <filter val="82 670"/>
        <filter val="91 270"/>
      </filters>
    </filterColumn>
  </autoFilter>
  <mergeCells count="32">
    <mergeCell ref="C13:P13"/>
    <mergeCell ref="A2:P2"/>
    <mergeCell ref="C3:P3"/>
    <mergeCell ref="C4:P4"/>
    <mergeCell ref="C5:P5"/>
    <mergeCell ref="C6:P6"/>
    <mergeCell ref="C7:P7"/>
    <mergeCell ref="C8:P8"/>
    <mergeCell ref="C9:P9"/>
    <mergeCell ref="C10:P10"/>
    <mergeCell ref="C11:P11"/>
    <mergeCell ref="C12:P12"/>
    <mergeCell ref="C14:P14"/>
    <mergeCell ref="A15:A17"/>
    <mergeCell ref="B15:B17"/>
    <mergeCell ref="C15:P15"/>
    <mergeCell ref="C16:C17"/>
    <mergeCell ref="D16:D17"/>
    <mergeCell ref="E16:E17"/>
    <mergeCell ref="F16:F17"/>
    <mergeCell ref="G16:G17"/>
    <mergeCell ref="H16:H17"/>
    <mergeCell ref="O16:O17"/>
    <mergeCell ref="P16:P17"/>
    <mergeCell ref="L16:L17"/>
    <mergeCell ref="M16:M17"/>
    <mergeCell ref="N16:N17"/>
    <mergeCell ref="A290:B290"/>
    <mergeCell ref="A291:B291"/>
    <mergeCell ref="I16:I17"/>
    <mergeCell ref="J16:J17"/>
    <mergeCell ref="K16:K17"/>
  </mergeCells>
  <pageMargins left="0.98425196850393704" right="0.39370078740157483" top="0.59055118110236227" bottom="0.39370078740157483" header="0.23622047244094491" footer="0.23622047244094491"/>
  <pageSetup paperSize="9" scale="70" orientation="portrait" r:id="rId1"/>
  <headerFooter differentFirst="1">
    <oddFooter>&amp;L&amp;"Times New Roman,Regular"&amp;9&amp;D; &amp;T&amp;R&amp;"Times New Roman,Regular"&amp;9&amp;P (&amp;N)</oddFooter>
    <firstHeader xml:space="preserve">&amp;R&amp;"Times New Roman,Regular"&amp;9 15.pielikums Jūrmalas pilsētas domes
2019.gada 21.marta  saistošajiem noteikumiem Nr. 11
(protokols Nr.3,  22.punkts) </firstHeader>
    <firstFooter>&amp;L&amp;9&amp;D; &amp;T&amp;R&amp;9&amp;P (&amp;N)</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50"/>
  </sheetPr>
  <dimension ref="A1:Q319"/>
  <sheetViews>
    <sheetView showGridLines="0" view="pageLayout" zoomScaleNormal="100" workbookViewId="0">
      <selection activeCell="R15" sqref="R15"/>
    </sheetView>
  </sheetViews>
  <sheetFormatPr defaultRowHeight="12" outlineLevelCol="1" x14ac:dyDescent="0.25"/>
  <cols>
    <col min="1" max="1" width="10.85546875" style="531" customWidth="1"/>
    <col min="2" max="2" width="28" style="531" customWidth="1"/>
    <col min="3" max="3" width="8" style="531" customWidth="1"/>
    <col min="4" max="5" width="8.7109375" style="531" hidden="1" customWidth="1" outlineLevel="1"/>
    <col min="6" max="6" width="8.7109375" style="531" customWidth="1" collapsed="1"/>
    <col min="7" max="8" width="8.7109375" style="531" hidden="1" customWidth="1" outlineLevel="1"/>
    <col min="9" max="9" width="8.7109375" style="531" customWidth="1" collapsed="1"/>
    <col min="10" max="11" width="8.28515625" style="531" hidden="1" customWidth="1" outlineLevel="1"/>
    <col min="12" max="12" width="8.28515625" style="531" customWidth="1" collapsed="1"/>
    <col min="13" max="13" width="7.42578125" style="531" hidden="1" customWidth="1" outlineLevel="1"/>
    <col min="14" max="14" width="7.42578125" style="268" hidden="1" customWidth="1" outlineLevel="1"/>
    <col min="15" max="15" width="6.85546875" style="268" customWidth="1" collapsed="1"/>
    <col min="16" max="16" width="29.42578125" style="268" hidden="1" customWidth="1" outlineLevel="1"/>
    <col min="17" max="17" width="9.140625" style="268" collapsed="1"/>
    <col min="18" max="16384" width="9.140625" style="268"/>
  </cols>
  <sheetData>
    <row r="1" spans="1:17" x14ac:dyDescent="0.25">
      <c r="A1" s="265"/>
      <c r="B1" s="265"/>
      <c r="C1" s="265"/>
      <c r="D1" s="265"/>
      <c r="E1" s="265"/>
      <c r="F1" s="265"/>
      <c r="G1" s="265"/>
      <c r="H1" s="265"/>
      <c r="I1" s="265"/>
      <c r="J1" s="265"/>
      <c r="K1" s="265"/>
      <c r="L1" s="265"/>
      <c r="M1" s="265"/>
      <c r="N1" s="266"/>
      <c r="O1" s="267" t="s">
        <v>558</v>
      </c>
      <c r="P1" s="265"/>
    </row>
    <row r="2" spans="1:17" ht="35.25" customHeight="1" x14ac:dyDescent="0.25">
      <c r="A2" s="1007" t="s">
        <v>0</v>
      </c>
      <c r="B2" s="1008"/>
      <c r="C2" s="1008"/>
      <c r="D2" s="1008"/>
      <c r="E2" s="1008"/>
      <c r="F2" s="1008"/>
      <c r="G2" s="1008"/>
      <c r="H2" s="1008"/>
      <c r="I2" s="1008"/>
      <c r="J2" s="1008"/>
      <c r="K2" s="1008"/>
      <c r="L2" s="1008"/>
      <c r="M2" s="1008"/>
      <c r="N2" s="1008"/>
      <c r="O2" s="1008"/>
      <c r="P2" s="1009"/>
      <c r="Q2" s="532"/>
    </row>
    <row r="3" spans="1:17" ht="12.75" customHeight="1" x14ac:dyDescent="0.25">
      <c r="A3" s="269" t="s">
        <v>1</v>
      </c>
      <c r="B3" s="270"/>
      <c r="C3" s="1010" t="s">
        <v>559</v>
      </c>
      <c r="D3" s="1010"/>
      <c r="E3" s="1010"/>
      <c r="F3" s="1010"/>
      <c r="G3" s="1010"/>
      <c r="H3" s="1010"/>
      <c r="I3" s="1010"/>
      <c r="J3" s="1010"/>
      <c r="K3" s="1010"/>
      <c r="L3" s="1010"/>
      <c r="M3" s="1010"/>
      <c r="N3" s="1010"/>
      <c r="O3" s="1010"/>
      <c r="P3" s="1011"/>
      <c r="Q3" s="532"/>
    </row>
    <row r="4" spans="1:17" ht="12.75" customHeight="1" x14ac:dyDescent="0.25">
      <c r="A4" s="269" t="s">
        <v>3</v>
      </c>
      <c r="B4" s="270"/>
      <c r="C4" s="1010" t="s">
        <v>560</v>
      </c>
      <c r="D4" s="1010"/>
      <c r="E4" s="1010"/>
      <c r="F4" s="1010"/>
      <c r="G4" s="1010"/>
      <c r="H4" s="1010"/>
      <c r="I4" s="1010"/>
      <c r="J4" s="1010"/>
      <c r="K4" s="1010"/>
      <c r="L4" s="1010"/>
      <c r="M4" s="1010"/>
      <c r="N4" s="1010"/>
      <c r="O4" s="1010"/>
      <c r="P4" s="1011"/>
      <c r="Q4" s="532"/>
    </row>
    <row r="5" spans="1:17" ht="12.75" customHeight="1" x14ac:dyDescent="0.25">
      <c r="A5" s="271" t="s">
        <v>5</v>
      </c>
      <c r="B5" s="272"/>
      <c r="C5" s="1005" t="s">
        <v>561</v>
      </c>
      <c r="D5" s="1005"/>
      <c r="E5" s="1005"/>
      <c r="F5" s="1005"/>
      <c r="G5" s="1005"/>
      <c r="H5" s="1005"/>
      <c r="I5" s="1005"/>
      <c r="J5" s="1005"/>
      <c r="K5" s="1005"/>
      <c r="L5" s="1005"/>
      <c r="M5" s="1005"/>
      <c r="N5" s="1005"/>
      <c r="O5" s="1005"/>
      <c r="P5" s="1006"/>
      <c r="Q5" s="532"/>
    </row>
    <row r="6" spans="1:17" ht="12.75" customHeight="1" x14ac:dyDescent="0.25">
      <c r="A6" s="271" t="s">
        <v>7</v>
      </c>
      <c r="B6" s="272"/>
      <c r="C6" s="1005" t="s">
        <v>518</v>
      </c>
      <c r="D6" s="1005"/>
      <c r="E6" s="1005"/>
      <c r="F6" s="1005"/>
      <c r="G6" s="1005"/>
      <c r="H6" s="1005"/>
      <c r="I6" s="1005"/>
      <c r="J6" s="1005"/>
      <c r="K6" s="1005"/>
      <c r="L6" s="1005"/>
      <c r="M6" s="1005"/>
      <c r="N6" s="1005"/>
      <c r="O6" s="1005"/>
      <c r="P6" s="1006"/>
      <c r="Q6" s="532"/>
    </row>
    <row r="7" spans="1:17" x14ac:dyDescent="0.25">
      <c r="A7" s="271" t="s">
        <v>9</v>
      </c>
      <c r="B7" s="272"/>
      <c r="C7" s="1010" t="s">
        <v>562</v>
      </c>
      <c r="D7" s="1010"/>
      <c r="E7" s="1010"/>
      <c r="F7" s="1010"/>
      <c r="G7" s="1010"/>
      <c r="H7" s="1010"/>
      <c r="I7" s="1010"/>
      <c r="J7" s="1010"/>
      <c r="K7" s="1010"/>
      <c r="L7" s="1010"/>
      <c r="M7" s="1010"/>
      <c r="N7" s="1010"/>
      <c r="O7" s="1010"/>
      <c r="P7" s="1011"/>
      <c r="Q7" s="532"/>
    </row>
    <row r="8" spans="1:17" ht="12.75" customHeight="1" x14ac:dyDescent="0.25">
      <c r="A8" s="273" t="s">
        <v>11</v>
      </c>
      <c r="B8" s="272"/>
      <c r="C8" s="1012"/>
      <c r="D8" s="1012"/>
      <c r="E8" s="1012"/>
      <c r="F8" s="1012"/>
      <c r="G8" s="1012"/>
      <c r="H8" s="1012"/>
      <c r="I8" s="1012"/>
      <c r="J8" s="1012"/>
      <c r="K8" s="1012"/>
      <c r="L8" s="1012"/>
      <c r="M8" s="1012"/>
      <c r="N8" s="1012"/>
      <c r="O8" s="1012"/>
      <c r="P8" s="1013"/>
      <c r="Q8" s="532"/>
    </row>
    <row r="9" spans="1:17" ht="12.75" customHeight="1" x14ac:dyDescent="0.25">
      <c r="A9" s="271"/>
      <c r="B9" s="272" t="s">
        <v>12</v>
      </c>
      <c r="C9" s="1005" t="s">
        <v>563</v>
      </c>
      <c r="D9" s="1005"/>
      <c r="E9" s="1005"/>
      <c r="F9" s="1005"/>
      <c r="G9" s="1005"/>
      <c r="H9" s="1005"/>
      <c r="I9" s="1005"/>
      <c r="J9" s="1005"/>
      <c r="K9" s="1005"/>
      <c r="L9" s="1005"/>
      <c r="M9" s="1005"/>
      <c r="N9" s="1005"/>
      <c r="O9" s="1005"/>
      <c r="P9" s="1006"/>
      <c r="Q9" s="532"/>
    </row>
    <row r="10" spans="1:17" ht="12.75" customHeight="1" x14ac:dyDescent="0.25">
      <c r="A10" s="271"/>
      <c r="B10" s="272" t="s">
        <v>14</v>
      </c>
      <c r="C10" s="1005"/>
      <c r="D10" s="1005"/>
      <c r="E10" s="1005"/>
      <c r="F10" s="1005"/>
      <c r="G10" s="1005"/>
      <c r="H10" s="1005"/>
      <c r="I10" s="1005"/>
      <c r="J10" s="1005"/>
      <c r="K10" s="1005"/>
      <c r="L10" s="1005"/>
      <c r="M10" s="1005"/>
      <c r="N10" s="1005"/>
      <c r="O10" s="1005"/>
      <c r="P10" s="1006"/>
      <c r="Q10" s="532"/>
    </row>
    <row r="11" spans="1:17" ht="12.75" customHeight="1" x14ac:dyDescent="0.25">
      <c r="A11" s="271"/>
      <c r="B11" s="272" t="s">
        <v>16</v>
      </c>
      <c r="C11" s="1012"/>
      <c r="D11" s="1012"/>
      <c r="E11" s="1012"/>
      <c r="F11" s="1012"/>
      <c r="G11" s="1012"/>
      <c r="H11" s="1012"/>
      <c r="I11" s="1012"/>
      <c r="J11" s="1012"/>
      <c r="K11" s="1012"/>
      <c r="L11" s="1012"/>
      <c r="M11" s="1012"/>
      <c r="N11" s="1012"/>
      <c r="O11" s="1012"/>
      <c r="P11" s="1013"/>
      <c r="Q11" s="532"/>
    </row>
    <row r="12" spans="1:17" ht="12.75" customHeight="1" x14ac:dyDescent="0.25">
      <c r="A12" s="271"/>
      <c r="B12" s="272" t="s">
        <v>17</v>
      </c>
      <c r="C12" s="1005" t="s">
        <v>564</v>
      </c>
      <c r="D12" s="1005"/>
      <c r="E12" s="1005"/>
      <c r="F12" s="1005"/>
      <c r="G12" s="1005"/>
      <c r="H12" s="1005"/>
      <c r="I12" s="1005"/>
      <c r="J12" s="1005"/>
      <c r="K12" s="1005"/>
      <c r="L12" s="1005"/>
      <c r="M12" s="1005"/>
      <c r="N12" s="1005"/>
      <c r="O12" s="1005"/>
      <c r="P12" s="1006"/>
      <c r="Q12" s="532"/>
    </row>
    <row r="13" spans="1:17" ht="12.75" customHeight="1" x14ac:dyDescent="0.25">
      <c r="A13" s="271"/>
      <c r="B13" s="272" t="s">
        <v>19</v>
      </c>
      <c r="C13" s="1005"/>
      <c r="D13" s="1005"/>
      <c r="E13" s="1005"/>
      <c r="F13" s="1005"/>
      <c r="G13" s="1005"/>
      <c r="H13" s="1005"/>
      <c r="I13" s="1005"/>
      <c r="J13" s="1005"/>
      <c r="K13" s="1005"/>
      <c r="L13" s="1005"/>
      <c r="M13" s="1005"/>
      <c r="N13" s="1005"/>
      <c r="O13" s="1005"/>
      <c r="P13" s="1006"/>
      <c r="Q13" s="532"/>
    </row>
    <row r="14" spans="1:17" ht="12.75" customHeight="1" x14ac:dyDescent="0.25">
      <c r="A14" s="274"/>
      <c r="B14" s="275"/>
      <c r="C14" s="1014"/>
      <c r="D14" s="1014"/>
      <c r="E14" s="1014"/>
      <c r="F14" s="1014"/>
      <c r="G14" s="1014"/>
      <c r="H14" s="1014"/>
      <c r="I14" s="1014"/>
      <c r="J14" s="1014"/>
      <c r="K14" s="1014"/>
      <c r="L14" s="1014"/>
      <c r="M14" s="1014"/>
      <c r="N14" s="1014"/>
      <c r="O14" s="1014"/>
      <c r="P14" s="1015"/>
      <c r="Q14" s="532"/>
    </row>
    <row r="15" spans="1:17" s="276" customFormat="1" ht="12.75" customHeight="1" x14ac:dyDescent="0.25">
      <c r="A15" s="1016" t="s">
        <v>20</v>
      </c>
      <c r="B15" s="1019" t="s">
        <v>21</v>
      </c>
      <c r="C15" s="1021" t="s">
        <v>22</v>
      </c>
      <c r="D15" s="1022"/>
      <c r="E15" s="1022"/>
      <c r="F15" s="1022"/>
      <c r="G15" s="1022"/>
      <c r="H15" s="1022"/>
      <c r="I15" s="1022"/>
      <c r="J15" s="1022"/>
      <c r="K15" s="1022"/>
      <c r="L15" s="1022"/>
      <c r="M15" s="1022"/>
      <c r="N15" s="1022"/>
      <c r="O15" s="1022"/>
      <c r="P15" s="1023"/>
      <c r="Q15" s="533"/>
    </row>
    <row r="16" spans="1:17" s="276" customFormat="1" ht="12.75" customHeight="1" x14ac:dyDescent="0.25">
      <c r="A16" s="1017"/>
      <c r="B16" s="1020"/>
      <c r="C16" s="1024" t="s">
        <v>23</v>
      </c>
      <c r="D16" s="1026" t="s">
        <v>24</v>
      </c>
      <c r="E16" s="1028" t="s">
        <v>25</v>
      </c>
      <c r="F16" s="1030" t="s">
        <v>26</v>
      </c>
      <c r="G16" s="1032" t="s">
        <v>27</v>
      </c>
      <c r="H16" s="1033" t="s">
        <v>28</v>
      </c>
      <c r="I16" s="1034" t="s">
        <v>29</v>
      </c>
      <c r="J16" s="1032" t="s">
        <v>30</v>
      </c>
      <c r="K16" s="1033" t="s">
        <v>31</v>
      </c>
      <c r="L16" s="1034" t="s">
        <v>32</v>
      </c>
      <c r="M16" s="1032" t="s">
        <v>33</v>
      </c>
      <c r="N16" s="1033" t="s">
        <v>34</v>
      </c>
      <c r="O16" s="1034" t="s">
        <v>35</v>
      </c>
      <c r="P16" s="1035" t="s">
        <v>36</v>
      </c>
    </row>
    <row r="17" spans="1:16" s="277" customFormat="1" ht="70.5" customHeight="1" thickBot="1" x14ac:dyDescent="0.3">
      <c r="A17" s="1018"/>
      <c r="B17" s="1020"/>
      <c r="C17" s="1025"/>
      <c r="D17" s="1027"/>
      <c r="E17" s="1029"/>
      <c r="F17" s="1031"/>
      <c r="G17" s="1032"/>
      <c r="H17" s="1033"/>
      <c r="I17" s="1034"/>
      <c r="J17" s="1032"/>
      <c r="K17" s="1033"/>
      <c r="L17" s="1034"/>
      <c r="M17" s="1032"/>
      <c r="N17" s="1033"/>
      <c r="O17" s="1034"/>
      <c r="P17" s="1036"/>
    </row>
    <row r="18" spans="1:16" s="277" customFormat="1" ht="9.75" customHeight="1" thickTop="1" x14ac:dyDescent="0.25">
      <c r="A18" s="278" t="s">
        <v>37</v>
      </c>
      <c r="B18" s="278">
        <v>2</v>
      </c>
      <c r="C18" s="279">
        <v>3</v>
      </c>
      <c r="D18" s="280">
        <v>4</v>
      </c>
      <c r="E18" s="281">
        <v>5</v>
      </c>
      <c r="F18" s="282">
        <v>6</v>
      </c>
      <c r="G18" s="280">
        <v>7</v>
      </c>
      <c r="H18" s="283">
        <v>8</v>
      </c>
      <c r="I18" s="284">
        <v>9</v>
      </c>
      <c r="J18" s="283">
        <v>10</v>
      </c>
      <c r="K18" s="281">
        <v>11</v>
      </c>
      <c r="L18" s="285">
        <v>12</v>
      </c>
      <c r="M18" s="279">
        <v>13</v>
      </c>
      <c r="N18" s="281">
        <v>14</v>
      </c>
      <c r="O18" s="284">
        <v>15</v>
      </c>
      <c r="P18" s="284">
        <v>16</v>
      </c>
    </row>
    <row r="19" spans="1:16" s="292" customFormat="1" ht="12" hidden="1" customHeight="1" x14ac:dyDescent="0.25">
      <c r="A19" s="286"/>
      <c r="B19" s="287" t="s">
        <v>38</v>
      </c>
      <c r="C19" s="288"/>
      <c r="D19" s="289"/>
      <c r="E19" s="290"/>
      <c r="F19" s="291"/>
      <c r="G19" s="289"/>
      <c r="H19" s="290"/>
      <c r="I19" s="291"/>
      <c r="J19" s="289"/>
      <c r="K19" s="290"/>
      <c r="L19" s="291"/>
      <c r="M19" s="289"/>
      <c r="N19" s="290"/>
      <c r="O19" s="291"/>
      <c r="P19" s="291"/>
    </row>
    <row r="20" spans="1:16" s="292" customFormat="1" ht="12.75" thickBot="1" x14ac:dyDescent="0.3">
      <c r="A20" s="293"/>
      <c r="B20" s="294" t="s">
        <v>39</v>
      </c>
      <c r="C20" s="295">
        <f t="shared" ref="C20:C83" si="0">F20+I20+L20+O20</f>
        <v>366942</v>
      </c>
      <c r="D20" s="296">
        <f>SUM(D21,D24,D25,D41,D43)</f>
        <v>266384</v>
      </c>
      <c r="E20" s="297">
        <f t="shared" ref="E20:F20" si="1">SUM(E21,E24,E25,E41,E43)</f>
        <v>81409</v>
      </c>
      <c r="F20" s="298">
        <f t="shared" si="1"/>
        <v>347793</v>
      </c>
      <c r="G20" s="296">
        <f>SUM(G21,G24,G43)</f>
        <v>0</v>
      </c>
      <c r="H20" s="297">
        <f t="shared" ref="H20:I20" si="2">SUM(H21,H24,H43)</f>
        <v>0</v>
      </c>
      <c r="I20" s="298">
        <f t="shared" si="2"/>
        <v>0</v>
      </c>
      <c r="J20" s="296">
        <f>SUM(J21,J26,J43)</f>
        <v>119057</v>
      </c>
      <c r="K20" s="297">
        <f t="shared" ref="K20:L20" si="3">SUM(K21,K26,K43)</f>
        <v>-99908</v>
      </c>
      <c r="L20" s="298">
        <f t="shared" si="3"/>
        <v>19149</v>
      </c>
      <c r="M20" s="296">
        <f>SUM(M21,M45)</f>
        <v>0</v>
      </c>
      <c r="N20" s="297">
        <f t="shared" ref="N20:O20" si="4">SUM(N21,N45)</f>
        <v>0</v>
      </c>
      <c r="O20" s="298">
        <f t="shared" si="4"/>
        <v>0</v>
      </c>
      <c r="P20" s="299"/>
    </row>
    <row r="21" spans="1:16" ht="12.75" thickTop="1" x14ac:dyDescent="0.25">
      <c r="A21" s="300"/>
      <c r="B21" s="301" t="s">
        <v>40</v>
      </c>
      <c r="C21" s="302">
        <f t="shared" si="0"/>
        <v>1999</v>
      </c>
      <c r="D21" s="303">
        <f>SUM(D22:D23)</f>
        <v>0</v>
      </c>
      <c r="E21" s="304">
        <f t="shared" ref="E21:F21" si="5">SUM(E22:E23)</f>
        <v>0</v>
      </c>
      <c r="F21" s="305">
        <f t="shared" si="5"/>
        <v>0</v>
      </c>
      <c r="G21" s="303">
        <f>SUM(G22:G23)</f>
        <v>0</v>
      </c>
      <c r="H21" s="304">
        <f t="shared" ref="H21:I21" si="6">SUM(H22:H23)</f>
        <v>0</v>
      </c>
      <c r="I21" s="305">
        <f t="shared" si="6"/>
        <v>0</v>
      </c>
      <c r="J21" s="303">
        <f>SUM(J22:J23)</f>
        <v>1999</v>
      </c>
      <c r="K21" s="304">
        <f t="shared" ref="K21:L21" si="7">SUM(K22:K23)</f>
        <v>0</v>
      </c>
      <c r="L21" s="305">
        <f t="shared" si="7"/>
        <v>1999</v>
      </c>
      <c r="M21" s="303">
        <f>SUM(M22:M23)</f>
        <v>0</v>
      </c>
      <c r="N21" s="304">
        <f t="shared" ref="N21:O21" si="8">SUM(N22:N23)</f>
        <v>0</v>
      </c>
      <c r="O21" s="305">
        <f t="shared" si="8"/>
        <v>0</v>
      </c>
      <c r="P21" s="306"/>
    </row>
    <row r="22" spans="1:16" ht="22.5" customHeight="1" x14ac:dyDescent="0.25">
      <c r="A22" s="785"/>
      <c r="B22" s="786" t="s">
        <v>41</v>
      </c>
      <c r="C22" s="787">
        <f t="shared" si="0"/>
        <v>215</v>
      </c>
      <c r="D22" s="788"/>
      <c r="E22" s="789"/>
      <c r="F22" s="790">
        <f>D22+E22</f>
        <v>0</v>
      </c>
      <c r="G22" s="788"/>
      <c r="H22" s="789"/>
      <c r="I22" s="790">
        <f>G22+H22</f>
        <v>0</v>
      </c>
      <c r="J22" s="788">
        <v>215</v>
      </c>
      <c r="K22" s="789"/>
      <c r="L22" s="790">
        <f>K22+J22</f>
        <v>215</v>
      </c>
      <c r="M22" s="788"/>
      <c r="N22" s="789"/>
      <c r="O22" s="790">
        <f>N22+M22</f>
        <v>0</v>
      </c>
      <c r="P22" s="791"/>
    </row>
    <row r="23" spans="1:16" ht="21" customHeight="1" x14ac:dyDescent="0.25">
      <c r="A23" s="792"/>
      <c r="B23" s="793" t="s">
        <v>42</v>
      </c>
      <c r="C23" s="794">
        <f t="shared" si="0"/>
        <v>1784</v>
      </c>
      <c r="D23" s="795"/>
      <c r="E23" s="796"/>
      <c r="F23" s="797">
        <f t="shared" ref="F23:F25" si="9">D23+E23</f>
        <v>0</v>
      </c>
      <c r="G23" s="795"/>
      <c r="H23" s="796"/>
      <c r="I23" s="797">
        <f t="shared" ref="I23:I24" si="10">G23+H23</f>
        <v>0</v>
      </c>
      <c r="J23" s="795">
        <v>1784</v>
      </c>
      <c r="K23" s="796"/>
      <c r="L23" s="798">
        <f>K23+J23</f>
        <v>1784</v>
      </c>
      <c r="M23" s="795"/>
      <c r="N23" s="796"/>
      <c r="O23" s="797">
        <f>N23+M23</f>
        <v>0</v>
      </c>
      <c r="P23" s="799"/>
    </row>
    <row r="24" spans="1:16" s="292" customFormat="1" ht="34.5" customHeight="1" thickBot="1" x14ac:dyDescent="0.3">
      <c r="A24" s="323">
        <v>19300</v>
      </c>
      <c r="B24" s="323" t="s">
        <v>43</v>
      </c>
      <c r="C24" s="324">
        <f>F24+I24</f>
        <v>347793</v>
      </c>
      <c r="D24" s="325">
        <v>266384</v>
      </c>
      <c r="E24" s="326">
        <v>81409</v>
      </c>
      <c r="F24" s="327">
        <f t="shared" si="9"/>
        <v>347793</v>
      </c>
      <c r="G24" s="325"/>
      <c r="H24" s="326"/>
      <c r="I24" s="327">
        <f t="shared" si="10"/>
        <v>0</v>
      </c>
      <c r="J24" s="328" t="s">
        <v>44</v>
      </c>
      <c r="K24" s="329" t="s">
        <v>44</v>
      </c>
      <c r="L24" s="330" t="s">
        <v>44</v>
      </c>
      <c r="M24" s="328" t="s">
        <v>44</v>
      </c>
      <c r="N24" s="329" t="s">
        <v>44</v>
      </c>
      <c r="O24" s="330" t="s">
        <v>44</v>
      </c>
      <c r="P24" s="331" t="s">
        <v>565</v>
      </c>
    </row>
    <row r="25" spans="1:16" s="292" customFormat="1" ht="24.75" hidden="1" customHeight="1" thickTop="1" x14ac:dyDescent="0.25">
      <c r="A25" s="333"/>
      <c r="B25" s="333" t="s">
        <v>45</v>
      </c>
      <c r="C25" s="334">
        <f>F25</f>
        <v>0</v>
      </c>
      <c r="D25" s="335"/>
      <c r="E25" s="336"/>
      <c r="F25" s="337">
        <f t="shared" si="9"/>
        <v>0</v>
      </c>
      <c r="G25" s="338" t="s">
        <v>44</v>
      </c>
      <c r="H25" s="339" t="s">
        <v>44</v>
      </c>
      <c r="I25" s="340" t="s">
        <v>44</v>
      </c>
      <c r="J25" s="338" t="s">
        <v>44</v>
      </c>
      <c r="K25" s="339" t="s">
        <v>44</v>
      </c>
      <c r="L25" s="340" t="s">
        <v>44</v>
      </c>
      <c r="M25" s="338" t="s">
        <v>44</v>
      </c>
      <c r="N25" s="339" t="s">
        <v>44</v>
      </c>
      <c r="O25" s="340" t="s">
        <v>44</v>
      </c>
      <c r="P25" s="341"/>
    </row>
    <row r="26" spans="1:16" s="292" customFormat="1" ht="36" customHeight="1" thickTop="1" x14ac:dyDescent="0.25">
      <c r="A26" s="333">
        <v>21300</v>
      </c>
      <c r="B26" s="333" t="s">
        <v>46</v>
      </c>
      <c r="C26" s="334">
        <f>L26</f>
        <v>15332</v>
      </c>
      <c r="D26" s="338" t="s">
        <v>44</v>
      </c>
      <c r="E26" s="339" t="s">
        <v>44</v>
      </c>
      <c r="F26" s="340" t="s">
        <v>44</v>
      </c>
      <c r="G26" s="338" t="s">
        <v>44</v>
      </c>
      <c r="H26" s="339" t="s">
        <v>44</v>
      </c>
      <c r="I26" s="340" t="s">
        <v>44</v>
      </c>
      <c r="J26" s="342">
        <f>SUM(J27,J31,J33,J36)</f>
        <v>117058</v>
      </c>
      <c r="K26" s="343">
        <f t="shared" ref="K26:L26" si="11">SUM(K27,K31,K33,K36)</f>
        <v>-101726</v>
      </c>
      <c r="L26" s="344">
        <f t="shared" si="11"/>
        <v>15332</v>
      </c>
      <c r="M26" s="342" t="s">
        <v>44</v>
      </c>
      <c r="N26" s="343" t="s">
        <v>44</v>
      </c>
      <c r="O26" s="344" t="s">
        <v>44</v>
      </c>
      <c r="P26" s="341"/>
    </row>
    <row r="27" spans="1:16" s="292" customFormat="1" ht="24" hidden="1" customHeight="1" x14ac:dyDescent="0.25">
      <c r="A27" s="345">
        <v>21350</v>
      </c>
      <c r="B27" s="333" t="s">
        <v>47</v>
      </c>
      <c r="C27" s="334">
        <f t="shared" ref="C27:C30" si="12">L27</f>
        <v>0</v>
      </c>
      <c r="D27" s="338" t="s">
        <v>44</v>
      </c>
      <c r="E27" s="339" t="s">
        <v>44</v>
      </c>
      <c r="F27" s="340" t="s">
        <v>44</v>
      </c>
      <c r="G27" s="338" t="s">
        <v>44</v>
      </c>
      <c r="H27" s="339" t="s">
        <v>44</v>
      </c>
      <c r="I27" s="340" t="s">
        <v>44</v>
      </c>
      <c r="J27" s="342">
        <f>SUM(J28:J30)</f>
        <v>0</v>
      </c>
      <c r="K27" s="343">
        <f t="shared" ref="K27:L27" si="13">SUM(K28:K30)</f>
        <v>0</v>
      </c>
      <c r="L27" s="344">
        <f t="shared" si="13"/>
        <v>0</v>
      </c>
      <c r="M27" s="342" t="s">
        <v>44</v>
      </c>
      <c r="N27" s="343" t="s">
        <v>44</v>
      </c>
      <c r="O27" s="344" t="s">
        <v>44</v>
      </c>
      <c r="P27" s="341"/>
    </row>
    <row r="28" spans="1:16" ht="12" hidden="1" customHeight="1" x14ac:dyDescent="0.25">
      <c r="A28" s="307">
        <v>21351</v>
      </c>
      <c r="B28" s="346" t="s">
        <v>48</v>
      </c>
      <c r="C28" s="347">
        <f t="shared" si="12"/>
        <v>0</v>
      </c>
      <c r="D28" s="348" t="s">
        <v>44</v>
      </c>
      <c r="E28" s="349" t="s">
        <v>44</v>
      </c>
      <c r="F28" s="350" t="s">
        <v>44</v>
      </c>
      <c r="G28" s="348" t="s">
        <v>44</v>
      </c>
      <c r="H28" s="349" t="s">
        <v>44</v>
      </c>
      <c r="I28" s="350" t="s">
        <v>44</v>
      </c>
      <c r="J28" s="310"/>
      <c r="K28" s="311"/>
      <c r="L28" s="312">
        <f t="shared" ref="L28:L30" si="14">K28+J28</f>
        <v>0</v>
      </c>
      <c r="M28" s="351" t="s">
        <v>44</v>
      </c>
      <c r="N28" s="352" t="s">
        <v>44</v>
      </c>
      <c r="O28" s="312" t="s">
        <v>44</v>
      </c>
      <c r="P28" s="313"/>
    </row>
    <row r="29" spans="1:16" ht="12" hidden="1" customHeight="1" x14ac:dyDescent="0.25">
      <c r="A29" s="314">
        <v>21352</v>
      </c>
      <c r="B29" s="353" t="s">
        <v>49</v>
      </c>
      <c r="C29" s="354">
        <f t="shared" si="12"/>
        <v>0</v>
      </c>
      <c r="D29" s="355" t="s">
        <v>44</v>
      </c>
      <c r="E29" s="356" t="s">
        <v>44</v>
      </c>
      <c r="F29" s="357" t="s">
        <v>44</v>
      </c>
      <c r="G29" s="355" t="s">
        <v>44</v>
      </c>
      <c r="H29" s="356" t="s">
        <v>44</v>
      </c>
      <c r="I29" s="357" t="s">
        <v>44</v>
      </c>
      <c r="J29" s="317"/>
      <c r="K29" s="320"/>
      <c r="L29" s="321">
        <f t="shared" si="14"/>
        <v>0</v>
      </c>
      <c r="M29" s="358" t="s">
        <v>44</v>
      </c>
      <c r="N29" s="359" t="s">
        <v>44</v>
      </c>
      <c r="O29" s="321" t="s">
        <v>44</v>
      </c>
      <c r="P29" s="322"/>
    </row>
    <row r="30" spans="1:16" ht="24" hidden="1" customHeight="1" x14ac:dyDescent="0.25">
      <c r="A30" s="314">
        <v>21359</v>
      </c>
      <c r="B30" s="353" t="s">
        <v>50</v>
      </c>
      <c r="C30" s="354">
        <f t="shared" si="12"/>
        <v>0</v>
      </c>
      <c r="D30" s="355" t="s">
        <v>44</v>
      </c>
      <c r="E30" s="356" t="s">
        <v>44</v>
      </c>
      <c r="F30" s="357" t="s">
        <v>44</v>
      </c>
      <c r="G30" s="355" t="s">
        <v>44</v>
      </c>
      <c r="H30" s="356" t="s">
        <v>44</v>
      </c>
      <c r="I30" s="357" t="s">
        <v>44</v>
      </c>
      <c r="J30" s="317"/>
      <c r="K30" s="320"/>
      <c r="L30" s="321">
        <f t="shared" si="14"/>
        <v>0</v>
      </c>
      <c r="M30" s="358" t="s">
        <v>44</v>
      </c>
      <c r="N30" s="359" t="s">
        <v>44</v>
      </c>
      <c r="O30" s="321" t="s">
        <v>44</v>
      </c>
      <c r="P30" s="322"/>
    </row>
    <row r="31" spans="1:16" s="292" customFormat="1" ht="36" hidden="1" customHeight="1" x14ac:dyDescent="0.25">
      <c r="A31" s="345">
        <v>21370</v>
      </c>
      <c r="B31" s="333" t="s">
        <v>51</v>
      </c>
      <c r="C31" s="334">
        <f>L31</f>
        <v>0</v>
      </c>
      <c r="D31" s="338" t="s">
        <v>44</v>
      </c>
      <c r="E31" s="339" t="s">
        <v>44</v>
      </c>
      <c r="F31" s="340" t="s">
        <v>44</v>
      </c>
      <c r="G31" s="338" t="s">
        <v>44</v>
      </c>
      <c r="H31" s="339" t="s">
        <v>44</v>
      </c>
      <c r="I31" s="340" t="s">
        <v>44</v>
      </c>
      <c r="J31" s="342">
        <f>SUM(J32)</f>
        <v>0</v>
      </c>
      <c r="K31" s="343">
        <f t="shared" ref="K31:L31" si="15">SUM(K32)</f>
        <v>0</v>
      </c>
      <c r="L31" s="344">
        <f t="shared" si="15"/>
        <v>0</v>
      </c>
      <c r="M31" s="342" t="s">
        <v>44</v>
      </c>
      <c r="N31" s="343" t="s">
        <v>44</v>
      </c>
      <c r="O31" s="344" t="s">
        <v>44</v>
      </c>
      <c r="P31" s="341"/>
    </row>
    <row r="32" spans="1:16" ht="36" hidden="1" customHeight="1" x14ac:dyDescent="0.25">
      <c r="A32" s="360">
        <v>21379</v>
      </c>
      <c r="B32" s="361" t="s">
        <v>52</v>
      </c>
      <c r="C32" s="362">
        <f t="shared" ref="C32:C40" si="16">L32</f>
        <v>0</v>
      </c>
      <c r="D32" s="363" t="s">
        <v>44</v>
      </c>
      <c r="E32" s="364" t="s">
        <v>44</v>
      </c>
      <c r="F32" s="365" t="s">
        <v>44</v>
      </c>
      <c r="G32" s="363" t="s">
        <v>44</v>
      </c>
      <c r="H32" s="364" t="s">
        <v>44</v>
      </c>
      <c r="I32" s="365" t="s">
        <v>44</v>
      </c>
      <c r="J32" s="366"/>
      <c r="K32" s="367"/>
      <c r="L32" s="368">
        <f>K32+J32</f>
        <v>0</v>
      </c>
      <c r="M32" s="369" t="s">
        <v>44</v>
      </c>
      <c r="N32" s="370" t="s">
        <v>44</v>
      </c>
      <c r="O32" s="368" t="s">
        <v>44</v>
      </c>
      <c r="P32" s="371"/>
    </row>
    <row r="33" spans="1:16" s="292" customFormat="1" ht="12" hidden="1" customHeight="1" x14ac:dyDescent="0.25">
      <c r="A33" s="345">
        <v>21380</v>
      </c>
      <c r="B33" s="333" t="s">
        <v>53</v>
      </c>
      <c r="C33" s="334">
        <f t="shared" si="16"/>
        <v>0</v>
      </c>
      <c r="D33" s="338" t="s">
        <v>44</v>
      </c>
      <c r="E33" s="339" t="s">
        <v>44</v>
      </c>
      <c r="F33" s="340" t="s">
        <v>44</v>
      </c>
      <c r="G33" s="338" t="s">
        <v>44</v>
      </c>
      <c r="H33" s="339" t="s">
        <v>44</v>
      </c>
      <c r="I33" s="340" t="s">
        <v>44</v>
      </c>
      <c r="J33" s="342">
        <f>SUM(J34:J35)</f>
        <v>0</v>
      </c>
      <c r="K33" s="343">
        <f t="shared" ref="K33:L33" si="17">SUM(K34:K35)</f>
        <v>0</v>
      </c>
      <c r="L33" s="344">
        <f t="shared" si="17"/>
        <v>0</v>
      </c>
      <c r="M33" s="342" t="s">
        <v>44</v>
      </c>
      <c r="N33" s="343" t="s">
        <v>44</v>
      </c>
      <c r="O33" s="344" t="s">
        <v>44</v>
      </c>
      <c r="P33" s="341"/>
    </row>
    <row r="34" spans="1:16" ht="12" hidden="1" customHeight="1" x14ac:dyDescent="0.25">
      <c r="A34" s="308">
        <v>21381</v>
      </c>
      <c r="B34" s="346" t="s">
        <v>54</v>
      </c>
      <c r="C34" s="347">
        <f t="shared" si="16"/>
        <v>0</v>
      </c>
      <c r="D34" s="348" t="s">
        <v>44</v>
      </c>
      <c r="E34" s="349" t="s">
        <v>44</v>
      </c>
      <c r="F34" s="350" t="s">
        <v>44</v>
      </c>
      <c r="G34" s="348" t="s">
        <v>44</v>
      </c>
      <c r="H34" s="349" t="s">
        <v>44</v>
      </c>
      <c r="I34" s="350" t="s">
        <v>44</v>
      </c>
      <c r="J34" s="310"/>
      <c r="K34" s="311"/>
      <c r="L34" s="312">
        <f t="shared" ref="L34:L35" si="18">K34+J34</f>
        <v>0</v>
      </c>
      <c r="M34" s="351" t="s">
        <v>44</v>
      </c>
      <c r="N34" s="352" t="s">
        <v>44</v>
      </c>
      <c r="O34" s="312" t="s">
        <v>44</v>
      </c>
      <c r="P34" s="313"/>
    </row>
    <row r="35" spans="1:16" ht="24" hidden="1" customHeight="1" x14ac:dyDescent="0.25">
      <c r="A35" s="315">
        <v>21383</v>
      </c>
      <c r="B35" s="353" t="s">
        <v>55</v>
      </c>
      <c r="C35" s="354">
        <f t="shared" si="16"/>
        <v>0</v>
      </c>
      <c r="D35" s="355" t="s">
        <v>44</v>
      </c>
      <c r="E35" s="356" t="s">
        <v>44</v>
      </c>
      <c r="F35" s="357" t="s">
        <v>44</v>
      </c>
      <c r="G35" s="355" t="s">
        <v>44</v>
      </c>
      <c r="H35" s="356" t="s">
        <v>44</v>
      </c>
      <c r="I35" s="357" t="s">
        <v>44</v>
      </c>
      <c r="J35" s="317"/>
      <c r="K35" s="320"/>
      <c r="L35" s="321">
        <f t="shared" si="18"/>
        <v>0</v>
      </c>
      <c r="M35" s="358" t="s">
        <v>44</v>
      </c>
      <c r="N35" s="359" t="s">
        <v>44</v>
      </c>
      <c r="O35" s="321" t="s">
        <v>44</v>
      </c>
      <c r="P35" s="322"/>
    </row>
    <row r="36" spans="1:16" s="292" customFormat="1" ht="25.5" customHeight="1" x14ac:dyDescent="0.25">
      <c r="A36" s="345">
        <v>21390</v>
      </c>
      <c r="B36" s="333" t="s">
        <v>56</v>
      </c>
      <c r="C36" s="334">
        <f t="shared" si="16"/>
        <v>15332</v>
      </c>
      <c r="D36" s="338" t="s">
        <v>44</v>
      </c>
      <c r="E36" s="339" t="s">
        <v>44</v>
      </c>
      <c r="F36" s="340" t="s">
        <v>44</v>
      </c>
      <c r="G36" s="338" t="s">
        <v>44</v>
      </c>
      <c r="H36" s="339" t="s">
        <v>44</v>
      </c>
      <c r="I36" s="340" t="s">
        <v>44</v>
      </c>
      <c r="J36" s="342">
        <f>SUM(J37:J40)</f>
        <v>117058</v>
      </c>
      <c r="K36" s="343">
        <f t="shared" ref="K36:L36" si="19">SUM(K37:K40)</f>
        <v>-101726</v>
      </c>
      <c r="L36" s="344">
        <f t="shared" si="19"/>
        <v>15332</v>
      </c>
      <c r="M36" s="342" t="s">
        <v>44</v>
      </c>
      <c r="N36" s="343" t="s">
        <v>44</v>
      </c>
      <c r="O36" s="344" t="s">
        <v>44</v>
      </c>
      <c r="P36" s="341"/>
    </row>
    <row r="37" spans="1:16" ht="24" hidden="1" customHeight="1" x14ac:dyDescent="0.25">
      <c r="A37" s="308">
        <v>21391</v>
      </c>
      <c r="B37" s="346" t="s">
        <v>57</v>
      </c>
      <c r="C37" s="347">
        <f t="shared" si="16"/>
        <v>0</v>
      </c>
      <c r="D37" s="348" t="s">
        <v>44</v>
      </c>
      <c r="E37" s="349" t="s">
        <v>44</v>
      </c>
      <c r="F37" s="350" t="s">
        <v>44</v>
      </c>
      <c r="G37" s="348" t="s">
        <v>44</v>
      </c>
      <c r="H37" s="349" t="s">
        <v>44</v>
      </c>
      <c r="I37" s="350" t="s">
        <v>44</v>
      </c>
      <c r="J37" s="310"/>
      <c r="K37" s="311"/>
      <c r="L37" s="312">
        <f t="shared" ref="L37:L40" si="20">K37+J37</f>
        <v>0</v>
      </c>
      <c r="M37" s="351" t="s">
        <v>44</v>
      </c>
      <c r="N37" s="352" t="s">
        <v>44</v>
      </c>
      <c r="O37" s="312" t="s">
        <v>44</v>
      </c>
      <c r="P37" s="313"/>
    </row>
    <row r="38" spans="1:16" ht="12" hidden="1" customHeight="1" x14ac:dyDescent="0.25">
      <c r="A38" s="315">
        <v>21393</v>
      </c>
      <c r="B38" s="353" t="s">
        <v>58</v>
      </c>
      <c r="C38" s="354">
        <f t="shared" si="16"/>
        <v>0</v>
      </c>
      <c r="D38" s="355" t="s">
        <v>44</v>
      </c>
      <c r="E38" s="356" t="s">
        <v>44</v>
      </c>
      <c r="F38" s="357" t="s">
        <v>44</v>
      </c>
      <c r="G38" s="355" t="s">
        <v>44</v>
      </c>
      <c r="H38" s="356" t="s">
        <v>44</v>
      </c>
      <c r="I38" s="357" t="s">
        <v>44</v>
      </c>
      <c r="J38" s="317"/>
      <c r="K38" s="320"/>
      <c r="L38" s="321">
        <f t="shared" si="20"/>
        <v>0</v>
      </c>
      <c r="M38" s="358" t="s">
        <v>44</v>
      </c>
      <c r="N38" s="359" t="s">
        <v>44</v>
      </c>
      <c r="O38" s="321" t="s">
        <v>44</v>
      </c>
      <c r="P38" s="322"/>
    </row>
    <row r="39" spans="1:16" ht="12" hidden="1" customHeight="1" x14ac:dyDescent="0.25">
      <c r="A39" s="315">
        <v>21395</v>
      </c>
      <c r="B39" s="353" t="s">
        <v>59</v>
      </c>
      <c r="C39" s="354">
        <f t="shared" si="16"/>
        <v>0</v>
      </c>
      <c r="D39" s="355" t="s">
        <v>44</v>
      </c>
      <c r="E39" s="356" t="s">
        <v>44</v>
      </c>
      <c r="F39" s="357" t="s">
        <v>44</v>
      </c>
      <c r="G39" s="355" t="s">
        <v>44</v>
      </c>
      <c r="H39" s="356" t="s">
        <v>44</v>
      </c>
      <c r="I39" s="357" t="s">
        <v>44</v>
      </c>
      <c r="J39" s="317"/>
      <c r="K39" s="320"/>
      <c r="L39" s="321">
        <f t="shared" si="20"/>
        <v>0</v>
      </c>
      <c r="M39" s="358" t="s">
        <v>44</v>
      </c>
      <c r="N39" s="359" t="s">
        <v>44</v>
      </c>
      <c r="O39" s="321" t="s">
        <v>44</v>
      </c>
      <c r="P39" s="322"/>
    </row>
    <row r="40" spans="1:16" ht="34.5" customHeight="1" x14ac:dyDescent="0.25">
      <c r="A40" s="372">
        <v>21399</v>
      </c>
      <c r="B40" s="373" t="s">
        <v>60</v>
      </c>
      <c r="C40" s="374">
        <f t="shared" si="16"/>
        <v>15332</v>
      </c>
      <c r="D40" s="375" t="s">
        <v>44</v>
      </c>
      <c r="E40" s="376" t="s">
        <v>44</v>
      </c>
      <c r="F40" s="377" t="s">
        <v>44</v>
      </c>
      <c r="G40" s="375" t="s">
        <v>44</v>
      </c>
      <c r="H40" s="376" t="s">
        <v>44</v>
      </c>
      <c r="I40" s="377" t="s">
        <v>44</v>
      </c>
      <c r="J40" s="378">
        <v>117058</v>
      </c>
      <c r="K40" s="379">
        <v>-101726</v>
      </c>
      <c r="L40" s="380">
        <f t="shared" si="20"/>
        <v>15332</v>
      </c>
      <c r="M40" s="381" t="s">
        <v>44</v>
      </c>
      <c r="N40" s="382" t="s">
        <v>44</v>
      </c>
      <c r="O40" s="380" t="s">
        <v>44</v>
      </c>
      <c r="P40" s="383" t="s">
        <v>566</v>
      </c>
    </row>
    <row r="41" spans="1:16" s="292" customFormat="1" ht="26.25" hidden="1" customHeight="1" x14ac:dyDescent="0.25">
      <c r="A41" s="384">
        <v>21420</v>
      </c>
      <c r="B41" s="385" t="s">
        <v>61</v>
      </c>
      <c r="C41" s="386">
        <f>F41</f>
        <v>0</v>
      </c>
      <c r="D41" s="387">
        <f>SUM(D42)</f>
        <v>0</v>
      </c>
      <c r="E41" s="388">
        <f t="shared" ref="E41:F41" si="21">SUM(E42)</f>
        <v>0</v>
      </c>
      <c r="F41" s="389">
        <f t="shared" si="21"/>
        <v>0</v>
      </c>
      <c r="G41" s="390" t="s">
        <v>44</v>
      </c>
      <c r="H41" s="391" t="s">
        <v>44</v>
      </c>
      <c r="I41" s="392" t="s">
        <v>44</v>
      </c>
      <c r="J41" s="390" t="s">
        <v>44</v>
      </c>
      <c r="K41" s="391" t="s">
        <v>44</v>
      </c>
      <c r="L41" s="392" t="s">
        <v>44</v>
      </c>
      <c r="M41" s="390" t="s">
        <v>44</v>
      </c>
      <c r="N41" s="391" t="s">
        <v>44</v>
      </c>
      <c r="O41" s="392" t="s">
        <v>44</v>
      </c>
      <c r="P41" s="393"/>
    </row>
    <row r="42" spans="1:16" s="292" customFormat="1" ht="26.25" hidden="1" customHeight="1" x14ac:dyDescent="0.25">
      <c r="A42" s="372">
        <v>21429</v>
      </c>
      <c r="B42" s="373" t="s">
        <v>62</v>
      </c>
      <c r="C42" s="394">
        <f>F42</f>
        <v>0</v>
      </c>
      <c r="D42" s="378"/>
      <c r="E42" s="379"/>
      <c r="F42" s="395">
        <f>D42+E42</f>
        <v>0</v>
      </c>
      <c r="G42" s="375" t="s">
        <v>44</v>
      </c>
      <c r="H42" s="376" t="s">
        <v>44</v>
      </c>
      <c r="I42" s="377" t="s">
        <v>44</v>
      </c>
      <c r="J42" s="375" t="s">
        <v>44</v>
      </c>
      <c r="K42" s="376" t="s">
        <v>44</v>
      </c>
      <c r="L42" s="377" t="s">
        <v>44</v>
      </c>
      <c r="M42" s="375" t="s">
        <v>44</v>
      </c>
      <c r="N42" s="376" t="s">
        <v>44</v>
      </c>
      <c r="O42" s="377" t="s">
        <v>44</v>
      </c>
      <c r="P42" s="383"/>
    </row>
    <row r="43" spans="1:16" s="292" customFormat="1" ht="24" x14ac:dyDescent="0.25">
      <c r="A43" s="345">
        <v>21490</v>
      </c>
      <c r="B43" s="333" t="s">
        <v>63</v>
      </c>
      <c r="C43" s="396">
        <f>F43+I43+L43</f>
        <v>1818</v>
      </c>
      <c r="D43" s="342">
        <f>D44</f>
        <v>0</v>
      </c>
      <c r="E43" s="343">
        <f t="shared" ref="E43:L43" si="22">E44</f>
        <v>0</v>
      </c>
      <c r="F43" s="344">
        <f t="shared" si="22"/>
        <v>0</v>
      </c>
      <c r="G43" s="342">
        <f t="shared" si="22"/>
        <v>0</v>
      </c>
      <c r="H43" s="343">
        <f t="shared" si="22"/>
        <v>0</v>
      </c>
      <c r="I43" s="344">
        <f t="shared" si="22"/>
        <v>0</v>
      </c>
      <c r="J43" s="342">
        <f t="shared" si="22"/>
        <v>0</v>
      </c>
      <c r="K43" s="343">
        <f t="shared" si="22"/>
        <v>1818</v>
      </c>
      <c r="L43" s="344">
        <f t="shared" si="22"/>
        <v>1818</v>
      </c>
      <c r="M43" s="342" t="s">
        <v>44</v>
      </c>
      <c r="N43" s="343" t="s">
        <v>44</v>
      </c>
      <c r="O43" s="344" t="s">
        <v>44</v>
      </c>
      <c r="P43" s="341"/>
    </row>
    <row r="44" spans="1:16" s="292" customFormat="1" ht="38.25" customHeight="1" x14ac:dyDescent="0.25">
      <c r="A44" s="315">
        <v>21499</v>
      </c>
      <c r="B44" s="353" t="s">
        <v>64</v>
      </c>
      <c r="C44" s="397">
        <f>F44+I44+L44</f>
        <v>1818</v>
      </c>
      <c r="D44" s="310"/>
      <c r="E44" s="311"/>
      <c r="F44" s="398">
        <f>D44+E44</f>
        <v>0</v>
      </c>
      <c r="G44" s="310"/>
      <c r="H44" s="311"/>
      <c r="I44" s="398">
        <f>G44+H44</f>
        <v>0</v>
      </c>
      <c r="J44" s="310"/>
      <c r="K44" s="311">
        <v>1818</v>
      </c>
      <c r="L44" s="312">
        <f>K44+J44</f>
        <v>1818</v>
      </c>
      <c r="M44" s="351" t="s">
        <v>44</v>
      </c>
      <c r="N44" s="352" t="s">
        <v>44</v>
      </c>
      <c r="O44" s="312" t="s">
        <v>44</v>
      </c>
      <c r="P44" s="313" t="s">
        <v>567</v>
      </c>
    </row>
    <row r="45" spans="1:16" ht="12.75" hidden="1" customHeight="1" x14ac:dyDescent="0.25">
      <c r="A45" s="399">
        <v>23000</v>
      </c>
      <c r="B45" s="400" t="s">
        <v>65</v>
      </c>
      <c r="C45" s="396">
        <f>O45</f>
        <v>0</v>
      </c>
      <c r="D45" s="375" t="s">
        <v>44</v>
      </c>
      <c r="E45" s="376" t="s">
        <v>44</v>
      </c>
      <c r="F45" s="377" t="s">
        <v>44</v>
      </c>
      <c r="G45" s="375" t="s">
        <v>44</v>
      </c>
      <c r="H45" s="376" t="s">
        <v>44</v>
      </c>
      <c r="I45" s="377" t="s">
        <v>44</v>
      </c>
      <c r="J45" s="381" t="s">
        <v>44</v>
      </c>
      <c r="K45" s="382" t="s">
        <v>44</v>
      </c>
      <c r="L45" s="380" t="s">
        <v>44</v>
      </c>
      <c r="M45" s="381">
        <f>SUM(M46:M47)</f>
        <v>0</v>
      </c>
      <c r="N45" s="382">
        <f t="shared" ref="N45:O45" si="23">SUM(N46:N47)</f>
        <v>0</v>
      </c>
      <c r="O45" s="380">
        <f t="shared" si="23"/>
        <v>0</v>
      </c>
      <c r="P45" s="383"/>
    </row>
    <row r="46" spans="1:16" ht="24" hidden="1" customHeight="1" x14ac:dyDescent="0.25">
      <c r="A46" s="401">
        <v>23410</v>
      </c>
      <c r="B46" s="402" t="s">
        <v>66</v>
      </c>
      <c r="C46" s="386">
        <f t="shared" ref="C46:C47" si="24">O46</f>
        <v>0</v>
      </c>
      <c r="D46" s="390" t="s">
        <v>44</v>
      </c>
      <c r="E46" s="391" t="s">
        <v>44</v>
      </c>
      <c r="F46" s="392" t="s">
        <v>44</v>
      </c>
      <c r="G46" s="390" t="s">
        <v>44</v>
      </c>
      <c r="H46" s="391" t="s">
        <v>44</v>
      </c>
      <c r="I46" s="392" t="s">
        <v>44</v>
      </c>
      <c r="J46" s="390" t="s">
        <v>44</v>
      </c>
      <c r="K46" s="391" t="s">
        <v>44</v>
      </c>
      <c r="L46" s="392" t="s">
        <v>44</v>
      </c>
      <c r="M46" s="403"/>
      <c r="N46" s="404"/>
      <c r="O46" s="405">
        <f t="shared" ref="O46:O47" si="25">N46+M46</f>
        <v>0</v>
      </c>
      <c r="P46" s="393"/>
    </row>
    <row r="47" spans="1:16" ht="24" hidden="1" customHeight="1" x14ac:dyDescent="0.25">
      <c r="A47" s="401">
        <v>23510</v>
      </c>
      <c r="B47" s="402" t="s">
        <v>67</v>
      </c>
      <c r="C47" s="386">
        <f t="shared" si="24"/>
        <v>0</v>
      </c>
      <c r="D47" s="390" t="s">
        <v>44</v>
      </c>
      <c r="E47" s="391" t="s">
        <v>44</v>
      </c>
      <c r="F47" s="392" t="s">
        <v>44</v>
      </c>
      <c r="G47" s="390" t="s">
        <v>44</v>
      </c>
      <c r="H47" s="391" t="s">
        <v>44</v>
      </c>
      <c r="I47" s="392" t="s">
        <v>44</v>
      </c>
      <c r="J47" s="390" t="s">
        <v>44</v>
      </c>
      <c r="K47" s="391" t="s">
        <v>44</v>
      </c>
      <c r="L47" s="392" t="s">
        <v>44</v>
      </c>
      <c r="M47" s="403"/>
      <c r="N47" s="404"/>
      <c r="O47" s="405">
        <f t="shared" si="25"/>
        <v>0</v>
      </c>
      <c r="P47" s="393"/>
    </row>
    <row r="48" spans="1:16" ht="12" hidden="1" customHeight="1" x14ac:dyDescent="0.25">
      <c r="A48" s="406"/>
      <c r="B48" s="402"/>
      <c r="C48" s="407"/>
      <c r="D48" s="408"/>
      <c r="E48" s="409"/>
      <c r="F48" s="405"/>
      <c r="G48" s="408"/>
      <c r="H48" s="409"/>
      <c r="I48" s="405"/>
      <c r="J48" s="408"/>
      <c r="K48" s="409"/>
      <c r="L48" s="389"/>
      <c r="M48" s="408"/>
      <c r="N48" s="409"/>
      <c r="O48" s="405"/>
      <c r="P48" s="393"/>
    </row>
    <row r="49" spans="1:16" s="292" customFormat="1" ht="12" hidden="1" customHeight="1" x14ac:dyDescent="0.25">
      <c r="A49" s="410"/>
      <c r="B49" s="411" t="s">
        <v>68</v>
      </c>
      <c r="C49" s="412"/>
      <c r="D49" s="137"/>
      <c r="E49" s="138"/>
      <c r="F49" s="413"/>
      <c r="G49" s="46"/>
      <c r="H49" s="47"/>
      <c r="I49" s="414"/>
      <c r="J49" s="46"/>
      <c r="K49" s="47"/>
      <c r="L49" s="415"/>
      <c r="M49" s="46"/>
      <c r="N49" s="47"/>
      <c r="O49" s="414"/>
      <c r="P49" s="49"/>
    </row>
    <row r="50" spans="1:16" s="292" customFormat="1" ht="12.75" thickBot="1" x14ac:dyDescent="0.3">
      <c r="A50" s="416"/>
      <c r="B50" s="293" t="s">
        <v>69</v>
      </c>
      <c r="C50" s="417">
        <f t="shared" si="0"/>
        <v>366942</v>
      </c>
      <c r="D50" s="418">
        <f>SUM(D51,D286)</f>
        <v>266384</v>
      </c>
      <c r="E50" s="419">
        <f t="shared" ref="E50:F50" si="26">SUM(E51,E286)</f>
        <v>81409</v>
      </c>
      <c r="F50" s="420">
        <f t="shared" si="26"/>
        <v>347793</v>
      </c>
      <c r="G50" s="418">
        <f>SUM(G51,G286)</f>
        <v>0</v>
      </c>
      <c r="H50" s="419">
        <f>SUM(H51,H286)</f>
        <v>0</v>
      </c>
      <c r="I50" s="420">
        <f t="shared" ref="I50" si="27">SUM(I51,I286)</f>
        <v>0</v>
      </c>
      <c r="J50" s="296">
        <f>SUM(J51,J286)</f>
        <v>119057</v>
      </c>
      <c r="K50" s="297">
        <f t="shared" ref="K50:L50" si="28">SUM(K51,K286)</f>
        <v>-99908</v>
      </c>
      <c r="L50" s="298">
        <f t="shared" si="28"/>
        <v>19149</v>
      </c>
      <c r="M50" s="296">
        <f>SUM(M51,M286)</f>
        <v>0</v>
      </c>
      <c r="N50" s="297">
        <f t="shared" ref="N50:O50" si="29">SUM(N51,N286)</f>
        <v>0</v>
      </c>
      <c r="O50" s="298">
        <f t="shared" si="29"/>
        <v>0</v>
      </c>
      <c r="P50" s="299"/>
    </row>
    <row r="51" spans="1:16" s="292" customFormat="1" ht="36.75" thickTop="1" x14ac:dyDescent="0.25">
      <c r="A51" s="421"/>
      <c r="B51" s="422" t="s">
        <v>70</v>
      </c>
      <c r="C51" s="423">
        <f t="shared" si="0"/>
        <v>366942</v>
      </c>
      <c r="D51" s="424">
        <f>SUM(D52,D194)</f>
        <v>266384</v>
      </c>
      <c r="E51" s="425">
        <f t="shared" ref="E51:F51" si="30">SUM(E52,E194)</f>
        <v>81409</v>
      </c>
      <c r="F51" s="426">
        <f t="shared" si="30"/>
        <v>347793</v>
      </c>
      <c r="G51" s="424">
        <f>SUM(G52,G194)</f>
        <v>0</v>
      </c>
      <c r="H51" s="425">
        <f t="shared" ref="H51:I51" si="31">SUM(H52,H194)</f>
        <v>0</v>
      </c>
      <c r="I51" s="426">
        <f t="shared" si="31"/>
        <v>0</v>
      </c>
      <c r="J51" s="427">
        <f>SUM(J52,J194)</f>
        <v>119057</v>
      </c>
      <c r="K51" s="428">
        <f t="shared" ref="K51:L51" si="32">SUM(K52,K194)</f>
        <v>-99908</v>
      </c>
      <c r="L51" s="429">
        <f t="shared" si="32"/>
        <v>19149</v>
      </c>
      <c r="M51" s="427">
        <f>SUM(M52,M194)</f>
        <v>0</v>
      </c>
      <c r="N51" s="428">
        <f t="shared" ref="N51:O51" si="33">SUM(N52,N194)</f>
        <v>0</v>
      </c>
      <c r="O51" s="429">
        <f t="shared" si="33"/>
        <v>0</v>
      </c>
      <c r="P51" s="430"/>
    </row>
    <row r="52" spans="1:16" s="292" customFormat="1" ht="24" x14ac:dyDescent="0.25">
      <c r="A52" s="288"/>
      <c r="B52" s="286" t="s">
        <v>71</v>
      </c>
      <c r="C52" s="431">
        <f t="shared" si="0"/>
        <v>363404</v>
      </c>
      <c r="D52" s="432">
        <f>SUM(D53,D75,D173,D187)</f>
        <v>266384</v>
      </c>
      <c r="E52" s="433">
        <f t="shared" ref="E52:F52" si="34">SUM(E53,E75,E173,E187)</f>
        <v>78909</v>
      </c>
      <c r="F52" s="434">
        <f t="shared" si="34"/>
        <v>345293</v>
      </c>
      <c r="G52" s="432">
        <f>SUM(G53,G75,G173,G187)</f>
        <v>0</v>
      </c>
      <c r="H52" s="433">
        <f t="shared" ref="H52:I52" si="35">SUM(H53,H75,H173,H187)</f>
        <v>0</v>
      </c>
      <c r="I52" s="434">
        <f t="shared" si="35"/>
        <v>0</v>
      </c>
      <c r="J52" s="432">
        <f>SUM(J53,J75,J173,J187)</f>
        <v>116557</v>
      </c>
      <c r="K52" s="433">
        <f t="shared" ref="K52:L52" si="36">SUM(K53,K75,K173,K187)</f>
        <v>-98446</v>
      </c>
      <c r="L52" s="434">
        <f t="shared" si="36"/>
        <v>18111</v>
      </c>
      <c r="M52" s="432">
        <f>SUM(M53,M75,M173,M187)</f>
        <v>0</v>
      </c>
      <c r="N52" s="433">
        <f t="shared" ref="N52:O52" si="37">SUM(N53,N75,N173,N187)</f>
        <v>0</v>
      </c>
      <c r="O52" s="434">
        <f t="shared" si="37"/>
        <v>0</v>
      </c>
      <c r="P52" s="435"/>
    </row>
    <row r="53" spans="1:16" s="292" customFormat="1" x14ac:dyDescent="0.25">
      <c r="A53" s="436">
        <v>1000</v>
      </c>
      <c r="B53" s="436" t="s">
        <v>72</v>
      </c>
      <c r="C53" s="437">
        <f t="shared" si="0"/>
        <v>224216</v>
      </c>
      <c r="D53" s="438">
        <f>SUM(D54,D67)</f>
        <v>234561</v>
      </c>
      <c r="E53" s="439">
        <f t="shared" ref="E53:F53" si="38">SUM(E54,E67)</f>
        <v>-10345</v>
      </c>
      <c r="F53" s="440">
        <f t="shared" si="38"/>
        <v>224216</v>
      </c>
      <c r="G53" s="438">
        <f>SUM(G54,G67)</f>
        <v>0</v>
      </c>
      <c r="H53" s="439">
        <f t="shared" ref="H53:I53" si="39">SUM(H54,H67)</f>
        <v>0</v>
      </c>
      <c r="I53" s="440">
        <f t="shared" si="39"/>
        <v>0</v>
      </c>
      <c r="J53" s="438">
        <f>SUM(J54,J67)</f>
        <v>4201</v>
      </c>
      <c r="K53" s="439">
        <f t="shared" ref="K53:L53" si="40">SUM(K54,K67)</f>
        <v>-4201</v>
      </c>
      <c r="L53" s="440">
        <f t="shared" si="40"/>
        <v>0</v>
      </c>
      <c r="M53" s="438">
        <f>SUM(M54,M67)</f>
        <v>0</v>
      </c>
      <c r="N53" s="439">
        <f t="shared" ref="N53:O53" si="41">SUM(N54,N67)</f>
        <v>0</v>
      </c>
      <c r="O53" s="440">
        <f t="shared" si="41"/>
        <v>0</v>
      </c>
      <c r="P53" s="163"/>
    </row>
    <row r="54" spans="1:16" x14ac:dyDescent="0.25">
      <c r="A54" s="333">
        <v>1100</v>
      </c>
      <c r="B54" s="441" t="s">
        <v>73</v>
      </c>
      <c r="C54" s="334">
        <f t="shared" si="0"/>
        <v>168421</v>
      </c>
      <c r="D54" s="442">
        <f>SUM(D55,D58,D66)</f>
        <v>176758</v>
      </c>
      <c r="E54" s="443">
        <f t="shared" ref="E54:F54" si="42">SUM(E55,E58,E66)</f>
        <v>-8337</v>
      </c>
      <c r="F54" s="337">
        <f t="shared" si="42"/>
        <v>168421</v>
      </c>
      <c r="G54" s="442">
        <f>SUM(G55,G58,G66)</f>
        <v>0</v>
      </c>
      <c r="H54" s="443">
        <f t="shared" ref="H54:I54" si="43">SUM(H55,H58,H66)</f>
        <v>0</v>
      </c>
      <c r="I54" s="337">
        <f t="shared" si="43"/>
        <v>0</v>
      </c>
      <c r="J54" s="442">
        <f>SUM(J55,J58,J66)</f>
        <v>3385</v>
      </c>
      <c r="K54" s="443">
        <f t="shared" ref="K54:L54" si="44">SUM(K55,K58,K66)</f>
        <v>-3385</v>
      </c>
      <c r="L54" s="337">
        <f t="shared" si="44"/>
        <v>0</v>
      </c>
      <c r="M54" s="442">
        <f>SUM(M55,M58,M66)</f>
        <v>0</v>
      </c>
      <c r="N54" s="443">
        <f t="shared" ref="N54:O54" si="45">SUM(N55,N58,N66)</f>
        <v>0</v>
      </c>
      <c r="O54" s="337">
        <f t="shared" si="45"/>
        <v>0</v>
      </c>
      <c r="P54" s="341"/>
    </row>
    <row r="55" spans="1:16" x14ac:dyDescent="0.25">
      <c r="A55" s="444">
        <v>1110</v>
      </c>
      <c r="B55" s="402" t="s">
        <v>74</v>
      </c>
      <c r="C55" s="407">
        <f t="shared" si="0"/>
        <v>152639</v>
      </c>
      <c r="D55" s="445">
        <f>SUM(D56:D57)</f>
        <v>162799</v>
      </c>
      <c r="E55" s="446">
        <f t="shared" ref="E55:F55" si="46">SUM(E56:E57)</f>
        <v>-10160</v>
      </c>
      <c r="F55" s="405">
        <f t="shared" si="46"/>
        <v>152639</v>
      </c>
      <c r="G55" s="445">
        <f>SUM(G56:G57)</f>
        <v>0</v>
      </c>
      <c r="H55" s="446">
        <f t="shared" ref="H55:I55" si="47">SUM(H56:H57)</f>
        <v>0</v>
      </c>
      <c r="I55" s="405">
        <f t="shared" si="47"/>
        <v>0</v>
      </c>
      <c r="J55" s="445">
        <f>SUM(J56:J57)</f>
        <v>0</v>
      </c>
      <c r="K55" s="446">
        <f t="shared" ref="K55:L55" si="48">SUM(K56:K57)</f>
        <v>0</v>
      </c>
      <c r="L55" s="405">
        <f t="shared" si="48"/>
        <v>0</v>
      </c>
      <c r="M55" s="445">
        <f>SUM(M56:M57)</f>
        <v>0</v>
      </c>
      <c r="N55" s="446">
        <f t="shared" ref="N55:O55" si="49">SUM(N56:N57)</f>
        <v>0</v>
      </c>
      <c r="O55" s="405">
        <f t="shared" si="49"/>
        <v>0</v>
      </c>
      <c r="P55" s="393"/>
    </row>
    <row r="56" spans="1:16" ht="12" hidden="1" customHeight="1" x14ac:dyDescent="0.25">
      <c r="A56" s="308">
        <v>1111</v>
      </c>
      <c r="B56" s="346" t="s">
        <v>75</v>
      </c>
      <c r="C56" s="347">
        <f t="shared" si="0"/>
        <v>0</v>
      </c>
      <c r="D56" s="310"/>
      <c r="E56" s="311"/>
      <c r="F56" s="398">
        <f t="shared" ref="F56:F57" si="50">D56+E56</f>
        <v>0</v>
      </c>
      <c r="G56" s="310"/>
      <c r="H56" s="311"/>
      <c r="I56" s="398">
        <f t="shared" ref="I56:I57" si="51">G56+H56</f>
        <v>0</v>
      </c>
      <c r="J56" s="310"/>
      <c r="K56" s="311"/>
      <c r="L56" s="398">
        <f t="shared" ref="L56:L57" si="52">K56+J56</f>
        <v>0</v>
      </c>
      <c r="M56" s="310"/>
      <c r="N56" s="311"/>
      <c r="O56" s="398">
        <f t="shared" ref="O56:O57" si="53">N56+M56</f>
        <v>0</v>
      </c>
      <c r="P56" s="313"/>
    </row>
    <row r="57" spans="1:16" ht="36" customHeight="1" x14ac:dyDescent="0.25">
      <c r="A57" s="315">
        <v>1119</v>
      </c>
      <c r="B57" s="353" t="s">
        <v>76</v>
      </c>
      <c r="C57" s="354">
        <f t="shared" si="0"/>
        <v>152639</v>
      </c>
      <c r="D57" s="317">
        <v>162799</v>
      </c>
      <c r="E57" s="320">
        <v>-10160</v>
      </c>
      <c r="F57" s="319">
        <f t="shared" si="50"/>
        <v>152639</v>
      </c>
      <c r="G57" s="317"/>
      <c r="H57" s="320"/>
      <c r="I57" s="319">
        <f t="shared" si="51"/>
        <v>0</v>
      </c>
      <c r="J57" s="317"/>
      <c r="K57" s="320"/>
      <c r="L57" s="319">
        <f t="shared" si="52"/>
        <v>0</v>
      </c>
      <c r="M57" s="317"/>
      <c r="N57" s="320"/>
      <c r="O57" s="319">
        <f t="shared" si="53"/>
        <v>0</v>
      </c>
      <c r="P57" s="322" t="s">
        <v>568</v>
      </c>
    </row>
    <row r="58" spans="1:16" x14ac:dyDescent="0.25">
      <c r="A58" s="447">
        <v>1140</v>
      </c>
      <c r="B58" s="353" t="s">
        <v>77</v>
      </c>
      <c r="C58" s="354">
        <f t="shared" si="0"/>
        <v>10009</v>
      </c>
      <c r="D58" s="448">
        <f>SUM(D59:D65)</f>
        <v>11025</v>
      </c>
      <c r="E58" s="449">
        <f>SUM(E59:E65)</f>
        <v>-1016</v>
      </c>
      <c r="F58" s="319">
        <f t="shared" ref="F58" si="54">SUM(F59:F65)</f>
        <v>10009</v>
      </c>
      <c r="G58" s="448">
        <f>SUM(G59:G65)</f>
        <v>0</v>
      </c>
      <c r="H58" s="449">
        <f t="shared" ref="H58:I58" si="55">SUM(H59:H65)</f>
        <v>0</v>
      </c>
      <c r="I58" s="319">
        <f t="shared" si="55"/>
        <v>0</v>
      </c>
      <c r="J58" s="448">
        <f>SUM(J59:J65)</f>
        <v>0</v>
      </c>
      <c r="K58" s="449">
        <f t="shared" ref="K58:L58" si="56">SUM(K59:K65)</f>
        <v>0</v>
      </c>
      <c r="L58" s="319">
        <f t="shared" si="56"/>
        <v>0</v>
      </c>
      <c r="M58" s="448">
        <f>SUM(M59:M65)</f>
        <v>0</v>
      </c>
      <c r="N58" s="449">
        <f t="shared" ref="N58:O58" si="57">SUM(N59:N65)</f>
        <v>0</v>
      </c>
      <c r="O58" s="319">
        <f t="shared" si="57"/>
        <v>0</v>
      </c>
      <c r="P58" s="322"/>
    </row>
    <row r="59" spans="1:16" ht="12" hidden="1" customHeight="1" x14ac:dyDescent="0.25">
      <c r="A59" s="315">
        <v>1141</v>
      </c>
      <c r="B59" s="353" t="s">
        <v>78</v>
      </c>
      <c r="C59" s="354">
        <f t="shared" si="0"/>
        <v>0</v>
      </c>
      <c r="D59" s="317"/>
      <c r="E59" s="320"/>
      <c r="F59" s="319">
        <f t="shared" ref="F59:F66" si="58">D59+E59</f>
        <v>0</v>
      </c>
      <c r="G59" s="317"/>
      <c r="H59" s="320"/>
      <c r="I59" s="319">
        <f t="shared" ref="I59:I66" si="59">G59+H59</f>
        <v>0</v>
      </c>
      <c r="J59" s="317"/>
      <c r="K59" s="320"/>
      <c r="L59" s="319">
        <f t="shared" ref="L59:L66" si="60">K59+J59</f>
        <v>0</v>
      </c>
      <c r="M59" s="317"/>
      <c r="N59" s="320"/>
      <c r="O59" s="319">
        <f t="shared" ref="O59:O66" si="61">N59+M59</f>
        <v>0</v>
      </c>
      <c r="P59" s="322"/>
    </row>
    <row r="60" spans="1:16" ht="24.75" hidden="1" customHeight="1" x14ac:dyDescent="0.25">
      <c r="A60" s="315">
        <v>1142</v>
      </c>
      <c r="B60" s="353" t="s">
        <v>79</v>
      </c>
      <c r="C60" s="354">
        <f t="shared" si="0"/>
        <v>0</v>
      </c>
      <c r="D60" s="317"/>
      <c r="E60" s="320"/>
      <c r="F60" s="319">
        <f t="shared" si="58"/>
        <v>0</v>
      </c>
      <c r="G60" s="317"/>
      <c r="H60" s="320"/>
      <c r="I60" s="319">
        <f t="shared" si="59"/>
        <v>0</v>
      </c>
      <c r="J60" s="317"/>
      <c r="K60" s="320"/>
      <c r="L60" s="319">
        <f t="shared" si="60"/>
        <v>0</v>
      </c>
      <c r="M60" s="317"/>
      <c r="N60" s="320"/>
      <c r="O60" s="319">
        <f t="shared" si="61"/>
        <v>0</v>
      </c>
      <c r="P60" s="322"/>
    </row>
    <row r="61" spans="1:16" ht="24" hidden="1" customHeight="1" x14ac:dyDescent="0.25">
      <c r="A61" s="315">
        <v>1145</v>
      </c>
      <c r="B61" s="353" t="s">
        <v>80</v>
      </c>
      <c r="C61" s="354">
        <f t="shared" si="0"/>
        <v>0</v>
      </c>
      <c r="D61" s="317"/>
      <c r="E61" s="320"/>
      <c r="F61" s="319">
        <f t="shared" si="58"/>
        <v>0</v>
      </c>
      <c r="G61" s="317"/>
      <c r="H61" s="320"/>
      <c r="I61" s="319">
        <f t="shared" si="59"/>
        <v>0</v>
      </c>
      <c r="J61" s="317"/>
      <c r="K61" s="320"/>
      <c r="L61" s="319">
        <f t="shared" si="60"/>
        <v>0</v>
      </c>
      <c r="M61" s="317"/>
      <c r="N61" s="320"/>
      <c r="O61" s="319">
        <f t="shared" si="61"/>
        <v>0</v>
      </c>
      <c r="P61" s="322"/>
    </row>
    <row r="62" spans="1:16" ht="27.75" hidden="1" customHeight="1" x14ac:dyDescent="0.25">
      <c r="A62" s="315">
        <v>1146</v>
      </c>
      <c r="B62" s="353" t="s">
        <v>81</v>
      </c>
      <c r="C62" s="354">
        <f t="shared" si="0"/>
        <v>0</v>
      </c>
      <c r="D62" s="317"/>
      <c r="E62" s="320"/>
      <c r="F62" s="319">
        <f t="shared" si="58"/>
        <v>0</v>
      </c>
      <c r="G62" s="317"/>
      <c r="H62" s="320"/>
      <c r="I62" s="319">
        <f t="shared" si="59"/>
        <v>0</v>
      </c>
      <c r="J62" s="317"/>
      <c r="K62" s="320"/>
      <c r="L62" s="319">
        <f t="shared" si="60"/>
        <v>0</v>
      </c>
      <c r="M62" s="317"/>
      <c r="N62" s="320"/>
      <c r="O62" s="319">
        <f t="shared" si="61"/>
        <v>0</v>
      </c>
      <c r="P62" s="322"/>
    </row>
    <row r="63" spans="1:16" ht="23.25" customHeight="1" x14ac:dyDescent="0.25">
      <c r="A63" s="315">
        <v>1147</v>
      </c>
      <c r="B63" s="353" t="s">
        <v>82</v>
      </c>
      <c r="C63" s="354">
        <f t="shared" si="0"/>
        <v>2872</v>
      </c>
      <c r="D63" s="317">
        <v>3126</v>
      </c>
      <c r="E63" s="320">
        <v>-254</v>
      </c>
      <c r="F63" s="319">
        <f t="shared" si="58"/>
        <v>2872</v>
      </c>
      <c r="G63" s="317"/>
      <c r="H63" s="320"/>
      <c r="I63" s="319">
        <f t="shared" si="59"/>
        <v>0</v>
      </c>
      <c r="J63" s="317"/>
      <c r="K63" s="320"/>
      <c r="L63" s="319">
        <f t="shared" si="60"/>
        <v>0</v>
      </c>
      <c r="M63" s="317"/>
      <c r="N63" s="320"/>
      <c r="O63" s="319">
        <f t="shared" si="61"/>
        <v>0</v>
      </c>
      <c r="P63" s="322" t="s">
        <v>569</v>
      </c>
    </row>
    <row r="64" spans="1:16" ht="18" customHeight="1" x14ac:dyDescent="0.25">
      <c r="A64" s="315">
        <v>1148</v>
      </c>
      <c r="B64" s="353" t="s">
        <v>83</v>
      </c>
      <c r="C64" s="354">
        <f t="shared" si="0"/>
        <v>7137</v>
      </c>
      <c r="D64" s="317">
        <v>7899</v>
      </c>
      <c r="E64" s="320">
        <v>-762</v>
      </c>
      <c r="F64" s="319">
        <f t="shared" si="58"/>
        <v>7137</v>
      </c>
      <c r="G64" s="317"/>
      <c r="H64" s="320"/>
      <c r="I64" s="319">
        <f t="shared" si="59"/>
        <v>0</v>
      </c>
      <c r="J64" s="317"/>
      <c r="K64" s="320"/>
      <c r="L64" s="319">
        <f t="shared" si="60"/>
        <v>0</v>
      </c>
      <c r="M64" s="317"/>
      <c r="N64" s="320"/>
      <c r="O64" s="319">
        <f t="shared" si="61"/>
        <v>0</v>
      </c>
      <c r="P64" s="322" t="s">
        <v>570</v>
      </c>
    </row>
    <row r="65" spans="1:16" ht="24" hidden="1" customHeight="1" x14ac:dyDescent="0.25">
      <c r="A65" s="315">
        <v>1149</v>
      </c>
      <c r="B65" s="353" t="s">
        <v>84</v>
      </c>
      <c r="C65" s="354">
        <f t="shared" si="0"/>
        <v>0</v>
      </c>
      <c r="D65" s="317"/>
      <c r="E65" s="320"/>
      <c r="F65" s="319">
        <f t="shared" si="58"/>
        <v>0</v>
      </c>
      <c r="G65" s="317"/>
      <c r="H65" s="320"/>
      <c r="I65" s="319">
        <f t="shared" si="59"/>
        <v>0</v>
      </c>
      <c r="J65" s="317"/>
      <c r="K65" s="320"/>
      <c r="L65" s="319">
        <f t="shared" si="60"/>
        <v>0</v>
      </c>
      <c r="M65" s="317"/>
      <c r="N65" s="320"/>
      <c r="O65" s="319">
        <f t="shared" si="61"/>
        <v>0</v>
      </c>
      <c r="P65" s="322"/>
    </row>
    <row r="66" spans="1:16" ht="40.5" customHeight="1" x14ac:dyDescent="0.25">
      <c r="A66" s="444">
        <v>1150</v>
      </c>
      <c r="B66" s="402" t="s">
        <v>85</v>
      </c>
      <c r="C66" s="407">
        <f t="shared" si="0"/>
        <v>5773</v>
      </c>
      <c r="D66" s="408">
        <v>2934</v>
      </c>
      <c r="E66" s="409">
        <v>2839</v>
      </c>
      <c r="F66" s="405">
        <f t="shared" si="58"/>
        <v>5773</v>
      </c>
      <c r="G66" s="408"/>
      <c r="H66" s="409"/>
      <c r="I66" s="405">
        <f t="shared" si="59"/>
        <v>0</v>
      </c>
      <c r="J66" s="408">
        <v>3385</v>
      </c>
      <c r="K66" s="409">
        <v>-3385</v>
      </c>
      <c r="L66" s="405">
        <f t="shared" si="60"/>
        <v>0</v>
      </c>
      <c r="M66" s="408"/>
      <c r="N66" s="409"/>
      <c r="O66" s="405">
        <f t="shared" si="61"/>
        <v>0</v>
      </c>
      <c r="P66" s="393" t="s">
        <v>571</v>
      </c>
    </row>
    <row r="67" spans="1:16" ht="24" x14ac:dyDescent="0.25">
      <c r="A67" s="333">
        <v>1200</v>
      </c>
      <c r="B67" s="441" t="s">
        <v>86</v>
      </c>
      <c r="C67" s="334">
        <f t="shared" si="0"/>
        <v>55795</v>
      </c>
      <c r="D67" s="442">
        <f>SUM(D68:D69)</f>
        <v>57803</v>
      </c>
      <c r="E67" s="443">
        <f t="shared" ref="E67:F67" si="62">SUM(E68:E69)</f>
        <v>-2008</v>
      </c>
      <c r="F67" s="337">
        <f t="shared" si="62"/>
        <v>55795</v>
      </c>
      <c r="G67" s="442">
        <f>SUM(G68:G69)</f>
        <v>0</v>
      </c>
      <c r="H67" s="443">
        <f t="shared" ref="H67:I67" si="63">SUM(H68:H69)</f>
        <v>0</v>
      </c>
      <c r="I67" s="337">
        <f t="shared" si="63"/>
        <v>0</v>
      </c>
      <c r="J67" s="442">
        <f>SUM(J68:J69)</f>
        <v>816</v>
      </c>
      <c r="K67" s="443">
        <f t="shared" ref="K67:L67" si="64">SUM(K68:K69)</f>
        <v>-816</v>
      </c>
      <c r="L67" s="337">
        <f t="shared" si="64"/>
        <v>0</v>
      </c>
      <c r="M67" s="442">
        <f>SUM(M68:M69)</f>
        <v>0</v>
      </c>
      <c r="N67" s="443">
        <f t="shared" ref="N67:O67" si="65">SUM(N68:N69)</f>
        <v>0</v>
      </c>
      <c r="O67" s="337">
        <f t="shared" si="65"/>
        <v>0</v>
      </c>
      <c r="P67" s="341"/>
    </row>
    <row r="68" spans="1:16" ht="40.5" customHeight="1" x14ac:dyDescent="0.25">
      <c r="A68" s="729">
        <v>1210</v>
      </c>
      <c r="B68" s="346" t="s">
        <v>87</v>
      </c>
      <c r="C68" s="347">
        <f t="shared" si="0"/>
        <v>42399</v>
      </c>
      <c r="D68" s="310">
        <v>44407</v>
      </c>
      <c r="E68" s="311">
        <v>-2008</v>
      </c>
      <c r="F68" s="398">
        <f>D68+E68</f>
        <v>42399</v>
      </c>
      <c r="G68" s="310"/>
      <c r="H68" s="311"/>
      <c r="I68" s="398">
        <f>G68+H68</f>
        <v>0</v>
      </c>
      <c r="J68" s="310">
        <v>816</v>
      </c>
      <c r="K68" s="311">
        <v>-816</v>
      </c>
      <c r="L68" s="398">
        <f>K68+J68</f>
        <v>0</v>
      </c>
      <c r="M68" s="310"/>
      <c r="N68" s="311"/>
      <c r="O68" s="398">
        <f>N68+M68</f>
        <v>0</v>
      </c>
      <c r="P68" s="393" t="s">
        <v>572</v>
      </c>
    </row>
    <row r="69" spans="1:16" ht="24" x14ac:dyDescent="0.25">
      <c r="A69" s="447">
        <v>1220</v>
      </c>
      <c r="B69" s="353" t="s">
        <v>88</v>
      </c>
      <c r="C69" s="354">
        <f t="shared" si="0"/>
        <v>13396</v>
      </c>
      <c r="D69" s="448">
        <f>SUM(D70:D74)</f>
        <v>13396</v>
      </c>
      <c r="E69" s="449">
        <f t="shared" ref="E69:F69" si="66">SUM(E70:E74)</f>
        <v>0</v>
      </c>
      <c r="F69" s="319">
        <f t="shared" si="66"/>
        <v>13396</v>
      </c>
      <c r="G69" s="448">
        <f>SUM(G70:G74)</f>
        <v>0</v>
      </c>
      <c r="H69" s="449">
        <f t="shared" ref="H69:I69" si="67">SUM(H70:H74)</f>
        <v>0</v>
      </c>
      <c r="I69" s="319">
        <f t="shared" si="67"/>
        <v>0</v>
      </c>
      <c r="J69" s="448">
        <f>SUM(J70:J74)</f>
        <v>0</v>
      </c>
      <c r="K69" s="449">
        <f t="shared" ref="K69:L69" si="68">SUM(K70:K74)</f>
        <v>0</v>
      </c>
      <c r="L69" s="319">
        <f t="shared" si="68"/>
        <v>0</v>
      </c>
      <c r="M69" s="448">
        <f>SUM(M70:M74)</f>
        <v>0</v>
      </c>
      <c r="N69" s="449">
        <f t="shared" ref="N69:O69" si="69">SUM(N70:N74)</f>
        <v>0</v>
      </c>
      <c r="O69" s="319">
        <f t="shared" si="69"/>
        <v>0</v>
      </c>
      <c r="P69" s="322"/>
    </row>
    <row r="70" spans="1:16" ht="48" customHeight="1" x14ac:dyDescent="0.25">
      <c r="A70" s="315">
        <v>1221</v>
      </c>
      <c r="B70" s="353" t="s">
        <v>89</v>
      </c>
      <c r="C70" s="354">
        <f t="shared" si="0"/>
        <v>7583</v>
      </c>
      <c r="D70" s="317">
        <v>7583</v>
      </c>
      <c r="E70" s="320"/>
      <c r="F70" s="319">
        <f t="shared" ref="F70:F74" si="70">D70+E70</f>
        <v>7583</v>
      </c>
      <c r="G70" s="317"/>
      <c r="H70" s="320"/>
      <c r="I70" s="319">
        <f t="shared" ref="I70:I74" si="71">G70+H70</f>
        <v>0</v>
      </c>
      <c r="J70" s="317"/>
      <c r="K70" s="320"/>
      <c r="L70" s="319">
        <f t="shared" ref="L70:L74" si="72">K70+J70</f>
        <v>0</v>
      </c>
      <c r="M70" s="317"/>
      <c r="N70" s="320"/>
      <c r="O70" s="319">
        <f t="shared" ref="O70:O74" si="73">N70+M70</f>
        <v>0</v>
      </c>
      <c r="P70" s="322"/>
    </row>
    <row r="71" spans="1:16" ht="12" hidden="1" customHeight="1" x14ac:dyDescent="0.25">
      <c r="A71" s="315">
        <v>1223</v>
      </c>
      <c r="B71" s="353" t="s">
        <v>90</v>
      </c>
      <c r="C71" s="354">
        <f t="shared" si="0"/>
        <v>0</v>
      </c>
      <c r="D71" s="317"/>
      <c r="E71" s="320"/>
      <c r="F71" s="319">
        <f t="shared" si="70"/>
        <v>0</v>
      </c>
      <c r="G71" s="317"/>
      <c r="H71" s="320"/>
      <c r="I71" s="319">
        <f t="shared" si="71"/>
        <v>0</v>
      </c>
      <c r="J71" s="317"/>
      <c r="K71" s="320"/>
      <c r="L71" s="319">
        <f t="shared" si="72"/>
        <v>0</v>
      </c>
      <c r="M71" s="317"/>
      <c r="N71" s="320"/>
      <c r="O71" s="319">
        <f t="shared" si="73"/>
        <v>0</v>
      </c>
      <c r="P71" s="322"/>
    </row>
    <row r="72" spans="1:16" ht="24" hidden="1" customHeight="1" x14ac:dyDescent="0.25">
      <c r="A72" s="315">
        <v>1225</v>
      </c>
      <c r="B72" s="353" t="s">
        <v>91</v>
      </c>
      <c r="C72" s="354">
        <f t="shared" si="0"/>
        <v>0</v>
      </c>
      <c r="D72" s="317"/>
      <c r="E72" s="320"/>
      <c r="F72" s="319">
        <f t="shared" si="70"/>
        <v>0</v>
      </c>
      <c r="G72" s="317"/>
      <c r="H72" s="320"/>
      <c r="I72" s="319">
        <f t="shared" si="71"/>
        <v>0</v>
      </c>
      <c r="J72" s="317"/>
      <c r="K72" s="320"/>
      <c r="L72" s="319">
        <f t="shared" si="72"/>
        <v>0</v>
      </c>
      <c r="M72" s="317"/>
      <c r="N72" s="320"/>
      <c r="O72" s="319">
        <f t="shared" si="73"/>
        <v>0</v>
      </c>
      <c r="P72" s="322"/>
    </row>
    <row r="73" spans="1:16" ht="36" customHeight="1" x14ac:dyDescent="0.25">
      <c r="A73" s="315">
        <v>1227</v>
      </c>
      <c r="B73" s="353" t="s">
        <v>92</v>
      </c>
      <c r="C73" s="354">
        <f t="shared" si="0"/>
        <v>4056</v>
      </c>
      <c r="D73" s="317">
        <v>4056</v>
      </c>
      <c r="E73" s="320"/>
      <c r="F73" s="319">
        <f t="shared" si="70"/>
        <v>4056</v>
      </c>
      <c r="G73" s="317"/>
      <c r="H73" s="320"/>
      <c r="I73" s="319">
        <f t="shared" si="71"/>
        <v>0</v>
      </c>
      <c r="J73" s="317"/>
      <c r="K73" s="320"/>
      <c r="L73" s="319">
        <f t="shared" si="72"/>
        <v>0</v>
      </c>
      <c r="M73" s="317"/>
      <c r="N73" s="320"/>
      <c r="O73" s="319">
        <f t="shared" si="73"/>
        <v>0</v>
      </c>
      <c r="P73" s="322"/>
    </row>
    <row r="74" spans="1:16" ht="48" customHeight="1" x14ac:dyDescent="0.25">
      <c r="A74" s="315">
        <v>1228</v>
      </c>
      <c r="B74" s="353" t="s">
        <v>93</v>
      </c>
      <c r="C74" s="354">
        <f t="shared" si="0"/>
        <v>1757</v>
      </c>
      <c r="D74" s="317">
        <v>1757</v>
      </c>
      <c r="E74" s="320"/>
      <c r="F74" s="319">
        <f t="shared" si="70"/>
        <v>1757</v>
      </c>
      <c r="G74" s="317"/>
      <c r="H74" s="320"/>
      <c r="I74" s="319">
        <f t="shared" si="71"/>
        <v>0</v>
      </c>
      <c r="J74" s="317"/>
      <c r="K74" s="320"/>
      <c r="L74" s="319">
        <f t="shared" si="72"/>
        <v>0</v>
      </c>
      <c r="M74" s="317"/>
      <c r="N74" s="320"/>
      <c r="O74" s="319">
        <f t="shared" si="73"/>
        <v>0</v>
      </c>
      <c r="P74" s="322"/>
    </row>
    <row r="75" spans="1:16" x14ac:dyDescent="0.25">
      <c r="A75" s="436">
        <v>2000</v>
      </c>
      <c r="B75" s="436" t="s">
        <v>94</v>
      </c>
      <c r="C75" s="437">
        <f t="shared" si="0"/>
        <v>139188</v>
      </c>
      <c r="D75" s="438">
        <f>SUM(D76,D83,D130,D164,D165,D172)</f>
        <v>31823</v>
      </c>
      <c r="E75" s="439">
        <f t="shared" ref="E75:F75" si="74">SUM(E76,E83,E130,E164,E165,E172)</f>
        <v>89254</v>
      </c>
      <c r="F75" s="440">
        <f t="shared" si="74"/>
        <v>121077</v>
      </c>
      <c r="G75" s="438">
        <f>SUM(G76,G83,G130,G164,G165,G172)</f>
        <v>0</v>
      </c>
      <c r="H75" s="439">
        <f t="shared" ref="H75:I75" si="75">SUM(H76,H83,H130,H164,H165,H172)</f>
        <v>0</v>
      </c>
      <c r="I75" s="440">
        <f t="shared" si="75"/>
        <v>0</v>
      </c>
      <c r="J75" s="438">
        <f>SUM(J76,J83,J130,J164,J165,J172)</f>
        <v>112356</v>
      </c>
      <c r="K75" s="439">
        <f t="shared" ref="K75:L75" si="76">SUM(K76,K83,K130,K164,K165,K172)</f>
        <v>-94245</v>
      </c>
      <c r="L75" s="440">
        <f t="shared" si="76"/>
        <v>18111</v>
      </c>
      <c r="M75" s="438">
        <f>SUM(M76,M83,M130,M164,M165,M172)</f>
        <v>0</v>
      </c>
      <c r="N75" s="439">
        <f t="shared" ref="N75:O75" si="77">SUM(N76,N83,N130,N164,N165,N172)</f>
        <v>0</v>
      </c>
      <c r="O75" s="440">
        <f t="shared" si="77"/>
        <v>0</v>
      </c>
      <c r="P75" s="163"/>
    </row>
    <row r="76" spans="1:16" ht="24" hidden="1" x14ac:dyDescent="0.25">
      <c r="A76" s="333">
        <v>2100</v>
      </c>
      <c r="B76" s="441" t="s">
        <v>95</v>
      </c>
      <c r="C76" s="334">
        <f t="shared" si="0"/>
        <v>0</v>
      </c>
      <c r="D76" s="442">
        <f>SUM(D77,D80)</f>
        <v>0</v>
      </c>
      <c r="E76" s="443">
        <f t="shared" ref="E76:F76" si="78">SUM(E77,E80)</f>
        <v>0</v>
      </c>
      <c r="F76" s="337">
        <f t="shared" si="78"/>
        <v>0</v>
      </c>
      <c r="G76" s="442">
        <f>SUM(G77,G80)</f>
        <v>0</v>
      </c>
      <c r="H76" s="443">
        <f t="shared" ref="H76:I76" si="79">SUM(H77,H80)</f>
        <v>0</v>
      </c>
      <c r="I76" s="337">
        <f t="shared" si="79"/>
        <v>0</v>
      </c>
      <c r="J76" s="442">
        <f>SUM(J77,J80)</f>
        <v>0</v>
      </c>
      <c r="K76" s="443">
        <f t="shared" ref="K76:L76" si="80">SUM(K77,K80)</f>
        <v>0</v>
      </c>
      <c r="L76" s="337">
        <f t="shared" si="80"/>
        <v>0</v>
      </c>
      <c r="M76" s="442">
        <f>SUM(M77,M80)</f>
        <v>0</v>
      </c>
      <c r="N76" s="443">
        <f t="shared" ref="N76:O76" si="81">SUM(N77,N80)</f>
        <v>0</v>
      </c>
      <c r="O76" s="337">
        <f t="shared" si="81"/>
        <v>0</v>
      </c>
      <c r="P76" s="341"/>
    </row>
    <row r="77" spans="1:16" ht="24" hidden="1" x14ac:dyDescent="0.25">
      <c r="A77" s="729">
        <v>2110</v>
      </c>
      <c r="B77" s="346" t="s">
        <v>96</v>
      </c>
      <c r="C77" s="347">
        <f t="shared" si="0"/>
        <v>0</v>
      </c>
      <c r="D77" s="451">
        <f>SUM(D78:D79)</f>
        <v>0</v>
      </c>
      <c r="E77" s="452">
        <f t="shared" ref="E77:F77" si="82">SUM(E78:E79)</f>
        <v>0</v>
      </c>
      <c r="F77" s="398">
        <f t="shared" si="82"/>
        <v>0</v>
      </c>
      <c r="G77" s="451">
        <f>SUM(G78:G79)</f>
        <v>0</v>
      </c>
      <c r="H77" s="452">
        <f t="shared" ref="H77:I77" si="83">SUM(H78:H79)</f>
        <v>0</v>
      </c>
      <c r="I77" s="398">
        <f t="shared" si="83"/>
        <v>0</v>
      </c>
      <c r="J77" s="451">
        <f>SUM(J78:J79)</f>
        <v>0</v>
      </c>
      <c r="K77" s="452">
        <f t="shared" ref="K77:L77" si="84">SUM(K78:K79)</f>
        <v>0</v>
      </c>
      <c r="L77" s="398">
        <f t="shared" si="84"/>
        <v>0</v>
      </c>
      <c r="M77" s="451">
        <f>SUM(M78:M79)</f>
        <v>0</v>
      </c>
      <c r="N77" s="452">
        <f t="shared" ref="N77:O77" si="85">SUM(N78:N79)</f>
        <v>0</v>
      </c>
      <c r="O77" s="398">
        <f t="shared" si="85"/>
        <v>0</v>
      </c>
      <c r="P77" s="313"/>
    </row>
    <row r="78" spans="1:16" ht="12" hidden="1" customHeight="1" x14ac:dyDescent="0.25">
      <c r="A78" s="315">
        <v>2111</v>
      </c>
      <c r="B78" s="353" t="s">
        <v>97</v>
      </c>
      <c r="C78" s="354">
        <f t="shared" si="0"/>
        <v>0</v>
      </c>
      <c r="D78" s="453"/>
      <c r="E78" s="454"/>
      <c r="F78" s="319">
        <f t="shared" ref="F78:F79" si="86">D78+E78</f>
        <v>0</v>
      </c>
      <c r="G78" s="317"/>
      <c r="H78" s="320"/>
      <c r="I78" s="319">
        <f t="shared" ref="I78:I79" si="87">G78+H78</f>
        <v>0</v>
      </c>
      <c r="J78" s="317"/>
      <c r="K78" s="320"/>
      <c r="L78" s="319">
        <f t="shared" ref="L78:L79" si="88">K78+J78</f>
        <v>0</v>
      </c>
      <c r="M78" s="317"/>
      <c r="N78" s="320"/>
      <c r="O78" s="319">
        <f t="shared" ref="O78:O79" si="89">N78+M78</f>
        <v>0</v>
      </c>
      <c r="P78" s="322"/>
    </row>
    <row r="79" spans="1:16" ht="24" hidden="1" customHeight="1" x14ac:dyDescent="0.25">
      <c r="A79" s="315">
        <v>2112</v>
      </c>
      <c r="B79" s="353" t="s">
        <v>98</v>
      </c>
      <c r="C79" s="354">
        <f t="shared" si="0"/>
        <v>0</v>
      </c>
      <c r="D79" s="453"/>
      <c r="E79" s="454"/>
      <c r="F79" s="319">
        <f t="shared" si="86"/>
        <v>0</v>
      </c>
      <c r="G79" s="317"/>
      <c r="H79" s="320"/>
      <c r="I79" s="319">
        <f t="shared" si="87"/>
        <v>0</v>
      </c>
      <c r="J79" s="317"/>
      <c r="K79" s="320"/>
      <c r="L79" s="319">
        <f t="shared" si="88"/>
        <v>0</v>
      </c>
      <c r="M79" s="317"/>
      <c r="N79" s="320"/>
      <c r="O79" s="319">
        <f t="shared" si="89"/>
        <v>0</v>
      </c>
      <c r="P79" s="322"/>
    </row>
    <row r="80" spans="1:16" ht="24" hidden="1" x14ac:dyDescent="0.25">
      <c r="A80" s="447">
        <v>2120</v>
      </c>
      <c r="B80" s="353" t="s">
        <v>99</v>
      </c>
      <c r="C80" s="354">
        <f t="shared" si="0"/>
        <v>0</v>
      </c>
      <c r="D80" s="448">
        <f>SUM(D81:D82)</f>
        <v>0</v>
      </c>
      <c r="E80" s="449">
        <f t="shared" ref="E80:F80" si="90">SUM(E81:E82)</f>
        <v>0</v>
      </c>
      <c r="F80" s="319">
        <f t="shared" si="90"/>
        <v>0</v>
      </c>
      <c r="G80" s="448">
        <f>SUM(G81:G82)</f>
        <v>0</v>
      </c>
      <c r="H80" s="449">
        <f t="shared" ref="H80:I80" si="91">SUM(H81:H82)</f>
        <v>0</v>
      </c>
      <c r="I80" s="319">
        <f t="shared" si="91"/>
        <v>0</v>
      </c>
      <c r="J80" s="448">
        <f>SUM(J81:J82)</f>
        <v>0</v>
      </c>
      <c r="K80" s="449">
        <f t="shared" ref="K80:L80" si="92">SUM(K81:K82)</f>
        <v>0</v>
      </c>
      <c r="L80" s="319">
        <f t="shared" si="92"/>
        <v>0</v>
      </c>
      <c r="M80" s="448">
        <f>SUM(M81:M82)</f>
        <v>0</v>
      </c>
      <c r="N80" s="449">
        <f t="shared" ref="N80:O80" si="93">SUM(N81:N82)</f>
        <v>0</v>
      </c>
      <c r="O80" s="319">
        <f t="shared" si="93"/>
        <v>0</v>
      </c>
      <c r="P80" s="322"/>
    </row>
    <row r="81" spans="1:16" ht="12" hidden="1" customHeight="1" x14ac:dyDescent="0.25">
      <c r="A81" s="315">
        <v>2121</v>
      </c>
      <c r="B81" s="353" t="s">
        <v>97</v>
      </c>
      <c r="C81" s="354">
        <f t="shared" si="0"/>
        <v>0</v>
      </c>
      <c r="D81" s="453"/>
      <c r="E81" s="454"/>
      <c r="F81" s="319">
        <f t="shared" ref="F81:F82" si="94">D81+E81</f>
        <v>0</v>
      </c>
      <c r="G81" s="317"/>
      <c r="H81" s="320"/>
      <c r="I81" s="319">
        <f t="shared" ref="I81:I82" si="95">G81+H81</f>
        <v>0</v>
      </c>
      <c r="J81" s="317"/>
      <c r="K81" s="320"/>
      <c r="L81" s="319">
        <f t="shared" ref="L81:L82" si="96">K81+J81</f>
        <v>0</v>
      </c>
      <c r="M81" s="317"/>
      <c r="N81" s="320"/>
      <c r="O81" s="319">
        <f t="shared" ref="O81:O82" si="97">N81+M81</f>
        <v>0</v>
      </c>
      <c r="P81" s="322"/>
    </row>
    <row r="82" spans="1:16" ht="24" hidden="1" customHeight="1" x14ac:dyDescent="0.25">
      <c r="A82" s="315">
        <v>2122</v>
      </c>
      <c r="B82" s="353" t="s">
        <v>98</v>
      </c>
      <c r="C82" s="354">
        <f t="shared" si="0"/>
        <v>0</v>
      </c>
      <c r="D82" s="453"/>
      <c r="E82" s="454"/>
      <c r="F82" s="319">
        <f t="shared" si="94"/>
        <v>0</v>
      </c>
      <c r="G82" s="317"/>
      <c r="H82" s="320"/>
      <c r="I82" s="319">
        <f t="shared" si="95"/>
        <v>0</v>
      </c>
      <c r="J82" s="317"/>
      <c r="K82" s="320"/>
      <c r="L82" s="319">
        <f t="shared" si="96"/>
        <v>0</v>
      </c>
      <c r="M82" s="317"/>
      <c r="N82" s="320"/>
      <c r="O82" s="319">
        <f t="shared" si="97"/>
        <v>0</v>
      </c>
      <c r="P82" s="322"/>
    </row>
    <row r="83" spans="1:16" x14ac:dyDescent="0.25">
      <c r="A83" s="333">
        <v>2200</v>
      </c>
      <c r="B83" s="441" t="s">
        <v>100</v>
      </c>
      <c r="C83" s="334">
        <f t="shared" si="0"/>
        <v>113540</v>
      </c>
      <c r="D83" s="442">
        <f>SUM(D84,D89,D95,D103,D112,D116,D122,D128)</f>
        <v>31823</v>
      </c>
      <c r="E83" s="443">
        <f t="shared" ref="E83:F83" si="98">SUM(E84,E89,E95,E103,E112,E116,E122,E128)</f>
        <v>69640</v>
      </c>
      <c r="F83" s="337">
        <f t="shared" si="98"/>
        <v>101463</v>
      </c>
      <c r="G83" s="442">
        <f>SUM(G84,G89,G95,G103,G112,G116,G122,G128)</f>
        <v>0</v>
      </c>
      <c r="H83" s="443">
        <f t="shared" ref="H83:I83" si="99">SUM(H84,H89,H95,H103,H112,H116,H122,H128)</f>
        <v>0</v>
      </c>
      <c r="I83" s="337">
        <f t="shared" si="99"/>
        <v>0</v>
      </c>
      <c r="J83" s="442">
        <f>SUM(J84,J89,J95,J103,J112,J116,J122,J128)</f>
        <v>81697</v>
      </c>
      <c r="K83" s="443">
        <f t="shared" ref="K83:L83" si="100">SUM(K84,K89,K95,K103,K112,K116,K122,K128)</f>
        <v>-69620</v>
      </c>
      <c r="L83" s="337">
        <f t="shared" si="100"/>
        <v>12077</v>
      </c>
      <c r="M83" s="442">
        <f>SUM(M84,M89,M95,M103,M112,M116,M122,M128)</f>
        <v>0</v>
      </c>
      <c r="N83" s="443">
        <f t="shared" ref="N83:O83" si="101">SUM(N84,N89,N95,N103,N112,N116,N122,N128)</f>
        <v>0</v>
      </c>
      <c r="O83" s="337">
        <f t="shared" si="101"/>
        <v>0</v>
      </c>
      <c r="P83" s="341"/>
    </row>
    <row r="84" spans="1:16" x14ac:dyDescent="0.25">
      <c r="A84" s="444">
        <v>2210</v>
      </c>
      <c r="B84" s="402" t="s">
        <v>101</v>
      </c>
      <c r="C84" s="407">
        <f t="shared" ref="C84:C147" si="102">F84+I84+L84+O84</f>
        <v>3892</v>
      </c>
      <c r="D84" s="445">
        <f>SUM(D85:D88)</f>
        <v>0</v>
      </c>
      <c r="E84" s="446">
        <f t="shared" ref="E84:F84" si="103">SUM(E85:E88)</f>
        <v>3032</v>
      </c>
      <c r="F84" s="405">
        <f t="shared" si="103"/>
        <v>3032</v>
      </c>
      <c r="G84" s="445">
        <f>SUM(G85:G88)</f>
        <v>0</v>
      </c>
      <c r="H84" s="446">
        <f t="shared" ref="H84:I84" si="104">SUM(H85:H88)</f>
        <v>0</v>
      </c>
      <c r="I84" s="405">
        <f t="shared" si="104"/>
        <v>0</v>
      </c>
      <c r="J84" s="445">
        <f>SUM(J85:J88)</f>
        <v>5239</v>
      </c>
      <c r="K84" s="446">
        <f t="shared" ref="K84:L84" si="105">SUM(K85:K88)</f>
        <v>-4379</v>
      </c>
      <c r="L84" s="405">
        <f t="shared" si="105"/>
        <v>860</v>
      </c>
      <c r="M84" s="445">
        <f>SUM(M85:M88)</f>
        <v>0</v>
      </c>
      <c r="N84" s="446">
        <f t="shared" ref="N84:O84" si="106">SUM(N85:N88)</f>
        <v>0</v>
      </c>
      <c r="O84" s="405">
        <f t="shared" si="106"/>
        <v>0</v>
      </c>
      <c r="P84" s="393"/>
    </row>
    <row r="85" spans="1:16" ht="24" hidden="1" customHeight="1" x14ac:dyDescent="0.25">
      <c r="A85" s="308">
        <v>2211</v>
      </c>
      <c r="B85" s="346" t="s">
        <v>102</v>
      </c>
      <c r="C85" s="347">
        <f t="shared" si="102"/>
        <v>0</v>
      </c>
      <c r="D85" s="455"/>
      <c r="E85" s="456"/>
      <c r="F85" s="398">
        <f t="shared" ref="F85:F88" si="107">D85+E85</f>
        <v>0</v>
      </c>
      <c r="G85" s="310"/>
      <c r="H85" s="311"/>
      <c r="I85" s="398">
        <f t="shared" ref="I85:I88" si="108">G85+H85</f>
        <v>0</v>
      </c>
      <c r="J85" s="310"/>
      <c r="K85" s="311"/>
      <c r="L85" s="398">
        <f t="shared" ref="L85:L88" si="109">K85+J85</f>
        <v>0</v>
      </c>
      <c r="M85" s="310"/>
      <c r="N85" s="311"/>
      <c r="O85" s="398">
        <f t="shared" ref="O85:O88" si="110">N85+M85</f>
        <v>0</v>
      </c>
      <c r="P85" s="313"/>
    </row>
    <row r="86" spans="1:16" ht="36" hidden="1" customHeight="1" x14ac:dyDescent="0.25">
      <c r="A86" s="315">
        <v>2212</v>
      </c>
      <c r="B86" s="353" t="s">
        <v>103</v>
      </c>
      <c r="C86" s="354">
        <f t="shared" si="102"/>
        <v>0</v>
      </c>
      <c r="D86" s="453"/>
      <c r="E86" s="454"/>
      <c r="F86" s="319">
        <f t="shared" si="107"/>
        <v>0</v>
      </c>
      <c r="G86" s="317"/>
      <c r="H86" s="320"/>
      <c r="I86" s="319">
        <f t="shared" si="108"/>
        <v>0</v>
      </c>
      <c r="J86" s="317"/>
      <c r="K86" s="320"/>
      <c r="L86" s="319">
        <f t="shared" si="109"/>
        <v>0</v>
      </c>
      <c r="M86" s="317"/>
      <c r="N86" s="320"/>
      <c r="O86" s="319">
        <f t="shared" si="110"/>
        <v>0</v>
      </c>
      <c r="P86" s="322"/>
    </row>
    <row r="87" spans="1:16" ht="38.25" customHeight="1" x14ac:dyDescent="0.25">
      <c r="A87" s="315">
        <v>2214</v>
      </c>
      <c r="B87" s="353" t="s">
        <v>104</v>
      </c>
      <c r="C87" s="354">
        <f t="shared" si="102"/>
        <v>1239</v>
      </c>
      <c r="D87" s="453"/>
      <c r="E87" s="454">
        <v>1032</v>
      </c>
      <c r="F87" s="319">
        <f t="shared" si="107"/>
        <v>1032</v>
      </c>
      <c r="G87" s="317"/>
      <c r="H87" s="320"/>
      <c r="I87" s="319">
        <f t="shared" si="108"/>
        <v>0</v>
      </c>
      <c r="J87" s="317">
        <v>1239</v>
      </c>
      <c r="K87" s="320">
        <v>-1032</v>
      </c>
      <c r="L87" s="319">
        <f t="shared" si="109"/>
        <v>207</v>
      </c>
      <c r="M87" s="317"/>
      <c r="N87" s="320"/>
      <c r="O87" s="319">
        <f t="shared" si="110"/>
        <v>0</v>
      </c>
      <c r="P87" s="393" t="s">
        <v>573</v>
      </c>
    </row>
    <row r="88" spans="1:16" ht="24" customHeight="1" x14ac:dyDescent="0.25">
      <c r="A88" s="315">
        <v>2219</v>
      </c>
      <c r="B88" s="353" t="s">
        <v>105</v>
      </c>
      <c r="C88" s="354">
        <f t="shared" si="102"/>
        <v>2653</v>
      </c>
      <c r="D88" s="453"/>
      <c r="E88" s="454">
        <v>2000</v>
      </c>
      <c r="F88" s="319">
        <f t="shared" si="107"/>
        <v>2000</v>
      </c>
      <c r="G88" s="317"/>
      <c r="H88" s="320"/>
      <c r="I88" s="319">
        <f t="shared" si="108"/>
        <v>0</v>
      </c>
      <c r="J88" s="317">
        <v>4000</v>
      </c>
      <c r="K88" s="320">
        <v>-3347</v>
      </c>
      <c r="L88" s="319">
        <f t="shared" si="109"/>
        <v>653</v>
      </c>
      <c r="M88" s="317"/>
      <c r="N88" s="320"/>
      <c r="O88" s="319">
        <f t="shared" si="110"/>
        <v>0</v>
      </c>
      <c r="P88" s="393" t="s">
        <v>574</v>
      </c>
    </row>
    <row r="89" spans="1:16" ht="24" x14ac:dyDescent="0.25">
      <c r="A89" s="447">
        <v>2220</v>
      </c>
      <c r="B89" s="353" t="s">
        <v>106</v>
      </c>
      <c r="C89" s="354">
        <f t="shared" si="102"/>
        <v>30937</v>
      </c>
      <c r="D89" s="448">
        <f>SUM(D90:D94)</f>
        <v>5864</v>
      </c>
      <c r="E89" s="449">
        <f t="shared" ref="E89:F89" si="111">SUM(E90:E94)</f>
        <v>22483</v>
      </c>
      <c r="F89" s="319">
        <f t="shared" si="111"/>
        <v>28347</v>
      </c>
      <c r="G89" s="448">
        <f>SUM(G90:G94)</f>
        <v>0</v>
      </c>
      <c r="H89" s="449">
        <f t="shared" ref="H89:I89" si="112">SUM(H90:H94)</f>
        <v>0</v>
      </c>
      <c r="I89" s="319">
        <f t="shared" si="112"/>
        <v>0</v>
      </c>
      <c r="J89" s="448">
        <f>SUM(J90:J94)</f>
        <v>25073</v>
      </c>
      <c r="K89" s="449">
        <f t="shared" ref="K89:L89" si="113">SUM(K90:K94)</f>
        <v>-22483</v>
      </c>
      <c r="L89" s="319">
        <f t="shared" si="113"/>
        <v>2590</v>
      </c>
      <c r="M89" s="448">
        <f>SUM(M90:M94)</f>
        <v>0</v>
      </c>
      <c r="N89" s="449">
        <f t="shared" ref="N89:O89" si="114">SUM(N90:N94)</f>
        <v>0</v>
      </c>
      <c r="O89" s="319">
        <f t="shared" si="114"/>
        <v>0</v>
      </c>
      <c r="P89" s="322"/>
    </row>
    <row r="90" spans="1:16" ht="21" hidden="1" customHeight="1" x14ac:dyDescent="0.25">
      <c r="A90" s="315">
        <v>2221</v>
      </c>
      <c r="B90" s="353" t="s">
        <v>107</v>
      </c>
      <c r="C90" s="354">
        <f t="shared" si="102"/>
        <v>0</v>
      </c>
      <c r="D90" s="453"/>
      <c r="E90" s="454"/>
      <c r="F90" s="319">
        <f t="shared" ref="F90:F94" si="115">D90+E90</f>
        <v>0</v>
      </c>
      <c r="G90" s="317"/>
      <c r="H90" s="320"/>
      <c r="I90" s="319">
        <f t="shared" ref="I90:I94" si="116">G90+H90</f>
        <v>0</v>
      </c>
      <c r="J90" s="317"/>
      <c r="K90" s="320"/>
      <c r="L90" s="319">
        <f t="shared" ref="L90:L94" si="117">K90+J90</f>
        <v>0</v>
      </c>
      <c r="M90" s="317"/>
      <c r="N90" s="320"/>
      <c r="O90" s="319">
        <f t="shared" ref="O90:O94" si="118">N90+M90</f>
        <v>0</v>
      </c>
      <c r="P90" s="322"/>
    </row>
    <row r="91" spans="1:16" ht="27" customHeight="1" x14ac:dyDescent="0.25">
      <c r="A91" s="315">
        <v>2222</v>
      </c>
      <c r="B91" s="353" t="s">
        <v>108</v>
      </c>
      <c r="C91" s="354">
        <f t="shared" si="102"/>
        <v>157</v>
      </c>
      <c r="D91" s="453"/>
      <c r="E91" s="454">
        <v>141</v>
      </c>
      <c r="F91" s="319">
        <f t="shared" si="115"/>
        <v>141</v>
      </c>
      <c r="G91" s="317"/>
      <c r="H91" s="320"/>
      <c r="I91" s="319">
        <f t="shared" si="116"/>
        <v>0</v>
      </c>
      <c r="J91" s="317">
        <v>157</v>
      </c>
      <c r="K91" s="320">
        <v>-141</v>
      </c>
      <c r="L91" s="319">
        <f t="shared" si="117"/>
        <v>16</v>
      </c>
      <c r="M91" s="317"/>
      <c r="N91" s="320"/>
      <c r="O91" s="319">
        <f t="shared" si="118"/>
        <v>0</v>
      </c>
      <c r="P91" s="393" t="s">
        <v>573</v>
      </c>
    </row>
    <row r="92" spans="1:16" ht="24" customHeight="1" x14ac:dyDescent="0.25">
      <c r="A92" s="315">
        <v>2223</v>
      </c>
      <c r="B92" s="353" t="s">
        <v>109</v>
      </c>
      <c r="C92" s="354">
        <f t="shared" si="102"/>
        <v>7561</v>
      </c>
      <c r="D92" s="453"/>
      <c r="E92" s="454">
        <v>5487</v>
      </c>
      <c r="F92" s="319">
        <f t="shared" si="115"/>
        <v>5487</v>
      </c>
      <c r="G92" s="317"/>
      <c r="H92" s="320"/>
      <c r="I92" s="319">
        <f t="shared" si="116"/>
        <v>0</v>
      </c>
      <c r="J92" s="317">
        <v>7561</v>
      </c>
      <c r="K92" s="320">
        <v>-5487</v>
      </c>
      <c r="L92" s="319">
        <f t="shared" si="117"/>
        <v>2074</v>
      </c>
      <c r="M92" s="317"/>
      <c r="N92" s="320"/>
      <c r="O92" s="319">
        <f t="shared" si="118"/>
        <v>0</v>
      </c>
      <c r="P92" s="393" t="s">
        <v>573</v>
      </c>
    </row>
    <row r="93" spans="1:16" ht="48" customHeight="1" x14ac:dyDescent="0.25">
      <c r="A93" s="315">
        <v>2224</v>
      </c>
      <c r="B93" s="353" t="s">
        <v>110</v>
      </c>
      <c r="C93" s="354">
        <f t="shared" si="102"/>
        <v>23219</v>
      </c>
      <c r="D93" s="453">
        <v>5864</v>
      </c>
      <c r="E93" s="454">
        <v>16855</v>
      </c>
      <c r="F93" s="319">
        <f t="shared" si="115"/>
        <v>22719</v>
      </c>
      <c r="G93" s="317"/>
      <c r="H93" s="320"/>
      <c r="I93" s="319">
        <f t="shared" si="116"/>
        <v>0</v>
      </c>
      <c r="J93" s="317">
        <v>17355</v>
      </c>
      <c r="K93" s="320">
        <v>-16855</v>
      </c>
      <c r="L93" s="319">
        <f t="shared" si="117"/>
        <v>500</v>
      </c>
      <c r="M93" s="317"/>
      <c r="N93" s="320"/>
      <c r="O93" s="319">
        <f t="shared" si="118"/>
        <v>0</v>
      </c>
      <c r="P93" s="393" t="s">
        <v>573</v>
      </c>
    </row>
    <row r="94" spans="1:16" ht="24" hidden="1" customHeight="1" x14ac:dyDescent="0.25">
      <c r="A94" s="315">
        <v>2229</v>
      </c>
      <c r="B94" s="353" t="s">
        <v>111</v>
      </c>
      <c r="C94" s="354">
        <f t="shared" si="102"/>
        <v>0</v>
      </c>
      <c r="D94" s="453"/>
      <c r="E94" s="454"/>
      <c r="F94" s="319">
        <f t="shared" si="115"/>
        <v>0</v>
      </c>
      <c r="G94" s="317"/>
      <c r="H94" s="320"/>
      <c r="I94" s="319">
        <f t="shared" si="116"/>
        <v>0</v>
      </c>
      <c r="J94" s="317"/>
      <c r="K94" s="320"/>
      <c r="L94" s="319">
        <f t="shared" si="117"/>
        <v>0</v>
      </c>
      <c r="M94" s="317"/>
      <c r="N94" s="320"/>
      <c r="O94" s="319">
        <f t="shared" si="118"/>
        <v>0</v>
      </c>
      <c r="P94" s="322"/>
    </row>
    <row r="95" spans="1:16" ht="36" x14ac:dyDescent="0.25">
      <c r="A95" s="447">
        <v>2230</v>
      </c>
      <c r="B95" s="353" t="s">
        <v>112</v>
      </c>
      <c r="C95" s="354">
        <f t="shared" si="102"/>
        <v>16110</v>
      </c>
      <c r="D95" s="448">
        <f>SUM(D96:D102)</f>
        <v>14414</v>
      </c>
      <c r="E95" s="449">
        <f t="shared" ref="E95:F95" si="119">SUM(E96:E102)</f>
        <v>500</v>
      </c>
      <c r="F95" s="319">
        <f t="shared" si="119"/>
        <v>14914</v>
      </c>
      <c r="G95" s="448">
        <f>SUM(G96:G102)</f>
        <v>0</v>
      </c>
      <c r="H95" s="449">
        <f t="shared" ref="H95:I95" si="120">SUM(H96:H102)</f>
        <v>0</v>
      </c>
      <c r="I95" s="319">
        <f t="shared" si="120"/>
        <v>0</v>
      </c>
      <c r="J95" s="448">
        <f>SUM(J96:J102)</f>
        <v>1696</v>
      </c>
      <c r="K95" s="449">
        <f t="shared" ref="K95:L95" si="121">SUM(K96:K102)</f>
        <v>-500</v>
      </c>
      <c r="L95" s="319">
        <f t="shared" si="121"/>
        <v>1196</v>
      </c>
      <c r="M95" s="448">
        <f>SUM(M96:M102)</f>
        <v>0</v>
      </c>
      <c r="N95" s="449">
        <f t="shared" ref="N95:O95" si="122">SUM(N96:N102)</f>
        <v>0</v>
      </c>
      <c r="O95" s="319">
        <f t="shared" si="122"/>
        <v>0</v>
      </c>
      <c r="P95" s="322"/>
    </row>
    <row r="96" spans="1:16" ht="24" hidden="1" customHeight="1" x14ac:dyDescent="0.25">
      <c r="A96" s="315">
        <v>2231</v>
      </c>
      <c r="B96" s="353" t="s">
        <v>113</v>
      </c>
      <c r="C96" s="354">
        <f t="shared" si="102"/>
        <v>0</v>
      </c>
      <c r="D96" s="453"/>
      <c r="E96" s="454"/>
      <c r="F96" s="319">
        <f t="shared" ref="F96:F102" si="123">D96+E96</f>
        <v>0</v>
      </c>
      <c r="G96" s="317"/>
      <c r="H96" s="320"/>
      <c r="I96" s="319">
        <f t="shared" ref="I96:I102" si="124">G96+H96</f>
        <v>0</v>
      </c>
      <c r="J96" s="317"/>
      <c r="K96" s="320"/>
      <c r="L96" s="319">
        <f t="shared" ref="L96:L102" si="125">K96+J96</f>
        <v>0</v>
      </c>
      <c r="M96" s="317"/>
      <c r="N96" s="320"/>
      <c r="O96" s="319">
        <f t="shared" ref="O96:O102" si="126">N96+M96</f>
        <v>0</v>
      </c>
      <c r="P96" s="322"/>
    </row>
    <row r="97" spans="1:16" ht="24.75" hidden="1" customHeight="1" x14ac:dyDescent="0.25">
      <c r="A97" s="315">
        <v>2232</v>
      </c>
      <c r="B97" s="353" t="s">
        <v>114</v>
      </c>
      <c r="C97" s="354">
        <f t="shared" si="102"/>
        <v>0</v>
      </c>
      <c r="D97" s="453"/>
      <c r="E97" s="454"/>
      <c r="F97" s="319">
        <f t="shared" si="123"/>
        <v>0</v>
      </c>
      <c r="G97" s="317"/>
      <c r="H97" s="320"/>
      <c r="I97" s="319">
        <f t="shared" si="124"/>
        <v>0</v>
      </c>
      <c r="J97" s="317"/>
      <c r="K97" s="320"/>
      <c r="L97" s="319">
        <f t="shared" si="125"/>
        <v>0</v>
      </c>
      <c r="M97" s="317"/>
      <c r="N97" s="320"/>
      <c r="O97" s="319">
        <f t="shared" si="126"/>
        <v>0</v>
      </c>
      <c r="P97" s="322"/>
    </row>
    <row r="98" spans="1:16" ht="24" hidden="1" customHeight="1" x14ac:dyDescent="0.25">
      <c r="A98" s="308">
        <v>2233</v>
      </c>
      <c r="B98" s="346" t="s">
        <v>115</v>
      </c>
      <c r="C98" s="347">
        <f t="shared" si="102"/>
        <v>0</v>
      </c>
      <c r="D98" s="455"/>
      <c r="E98" s="456"/>
      <c r="F98" s="398">
        <f t="shared" si="123"/>
        <v>0</v>
      </c>
      <c r="G98" s="310"/>
      <c r="H98" s="311"/>
      <c r="I98" s="398">
        <f t="shared" si="124"/>
        <v>0</v>
      </c>
      <c r="J98" s="310"/>
      <c r="K98" s="311"/>
      <c r="L98" s="398">
        <f t="shared" si="125"/>
        <v>0</v>
      </c>
      <c r="M98" s="310"/>
      <c r="N98" s="311"/>
      <c r="O98" s="398">
        <f t="shared" si="126"/>
        <v>0</v>
      </c>
      <c r="P98" s="313"/>
    </row>
    <row r="99" spans="1:16" ht="36" hidden="1" customHeight="1" x14ac:dyDescent="0.25">
      <c r="A99" s="315">
        <v>2234</v>
      </c>
      <c r="B99" s="353" t="s">
        <v>116</v>
      </c>
      <c r="C99" s="354">
        <f t="shared" si="102"/>
        <v>0</v>
      </c>
      <c r="D99" s="453"/>
      <c r="E99" s="454"/>
      <c r="F99" s="319">
        <f t="shared" si="123"/>
        <v>0</v>
      </c>
      <c r="G99" s="317"/>
      <c r="H99" s="320"/>
      <c r="I99" s="319">
        <f t="shared" si="124"/>
        <v>0</v>
      </c>
      <c r="J99" s="317"/>
      <c r="K99" s="320"/>
      <c r="L99" s="319">
        <f t="shared" si="125"/>
        <v>0</v>
      </c>
      <c r="M99" s="317"/>
      <c r="N99" s="320"/>
      <c r="O99" s="319">
        <f t="shared" si="126"/>
        <v>0</v>
      </c>
      <c r="P99" s="322"/>
    </row>
    <row r="100" spans="1:16" ht="24" customHeight="1" x14ac:dyDescent="0.25">
      <c r="A100" s="315">
        <v>2235</v>
      </c>
      <c r="B100" s="353" t="s">
        <v>117</v>
      </c>
      <c r="C100" s="354">
        <f t="shared" si="102"/>
        <v>292</v>
      </c>
      <c r="D100" s="453"/>
      <c r="E100" s="454"/>
      <c r="F100" s="319">
        <f t="shared" si="123"/>
        <v>0</v>
      </c>
      <c r="G100" s="317"/>
      <c r="H100" s="320"/>
      <c r="I100" s="319">
        <f t="shared" si="124"/>
        <v>0</v>
      </c>
      <c r="J100" s="317">
        <v>292</v>
      </c>
      <c r="K100" s="320"/>
      <c r="L100" s="319">
        <f t="shared" si="125"/>
        <v>292</v>
      </c>
      <c r="M100" s="317"/>
      <c r="N100" s="320"/>
      <c r="O100" s="319">
        <f t="shared" si="126"/>
        <v>0</v>
      </c>
      <c r="P100" s="322"/>
    </row>
    <row r="101" spans="1:16" ht="12" customHeight="1" x14ac:dyDescent="0.25">
      <c r="A101" s="315">
        <v>2236</v>
      </c>
      <c r="B101" s="353" t="s">
        <v>118</v>
      </c>
      <c r="C101" s="354">
        <f t="shared" si="102"/>
        <v>750</v>
      </c>
      <c r="D101" s="453"/>
      <c r="E101" s="454"/>
      <c r="F101" s="319">
        <f t="shared" si="123"/>
        <v>0</v>
      </c>
      <c r="G101" s="317"/>
      <c r="H101" s="320"/>
      <c r="I101" s="319">
        <f t="shared" si="124"/>
        <v>0</v>
      </c>
      <c r="J101" s="317">
        <v>750</v>
      </c>
      <c r="K101" s="320"/>
      <c r="L101" s="319">
        <f t="shared" si="125"/>
        <v>750</v>
      </c>
      <c r="M101" s="317"/>
      <c r="N101" s="320"/>
      <c r="O101" s="319">
        <f t="shared" si="126"/>
        <v>0</v>
      </c>
      <c r="P101" s="322"/>
    </row>
    <row r="102" spans="1:16" ht="32.25" customHeight="1" x14ac:dyDescent="0.25">
      <c r="A102" s="315">
        <v>2239</v>
      </c>
      <c r="B102" s="353" t="s">
        <v>119</v>
      </c>
      <c r="C102" s="354">
        <f t="shared" si="102"/>
        <v>15068</v>
      </c>
      <c r="D102" s="453">
        <v>14414</v>
      </c>
      <c r="E102" s="454">
        <v>500</v>
      </c>
      <c r="F102" s="319">
        <f t="shared" si="123"/>
        <v>14914</v>
      </c>
      <c r="G102" s="317"/>
      <c r="H102" s="320"/>
      <c r="I102" s="319">
        <f t="shared" si="124"/>
        <v>0</v>
      </c>
      <c r="J102" s="317">
        <v>654</v>
      </c>
      <c r="K102" s="320">
        <v>-500</v>
      </c>
      <c r="L102" s="319">
        <f t="shared" si="125"/>
        <v>154</v>
      </c>
      <c r="M102" s="317"/>
      <c r="N102" s="320"/>
      <c r="O102" s="319">
        <f t="shared" si="126"/>
        <v>0</v>
      </c>
      <c r="P102" s="393" t="s">
        <v>573</v>
      </c>
    </row>
    <row r="103" spans="1:16" ht="36" x14ac:dyDescent="0.25">
      <c r="A103" s="447">
        <v>2240</v>
      </c>
      <c r="B103" s="353" t="s">
        <v>121</v>
      </c>
      <c r="C103" s="354">
        <f t="shared" si="102"/>
        <v>34895</v>
      </c>
      <c r="D103" s="448">
        <f>SUM(D104:D111)</f>
        <v>0</v>
      </c>
      <c r="E103" s="449">
        <f t="shared" ref="E103:F103" si="127">SUM(E104:E111)</f>
        <v>29378</v>
      </c>
      <c r="F103" s="319">
        <f t="shared" si="127"/>
        <v>29378</v>
      </c>
      <c r="G103" s="448">
        <f>SUM(G104:G111)</f>
        <v>0</v>
      </c>
      <c r="H103" s="449">
        <f t="shared" ref="H103:I103" si="128">SUM(H104:H111)</f>
        <v>0</v>
      </c>
      <c r="I103" s="319">
        <f t="shared" si="128"/>
        <v>0</v>
      </c>
      <c r="J103" s="448">
        <f>SUM(J104:J111)</f>
        <v>34895</v>
      </c>
      <c r="K103" s="449">
        <f t="shared" ref="K103:L103" si="129">SUM(K104:K111)</f>
        <v>-29378</v>
      </c>
      <c r="L103" s="319">
        <f t="shared" si="129"/>
        <v>5517</v>
      </c>
      <c r="M103" s="448">
        <f>SUM(M104:M111)</f>
        <v>0</v>
      </c>
      <c r="N103" s="449">
        <f t="shared" ref="N103:O103" si="130">SUM(N104:N111)</f>
        <v>0</v>
      </c>
      <c r="O103" s="319">
        <f t="shared" si="130"/>
        <v>0</v>
      </c>
      <c r="P103" s="322"/>
    </row>
    <row r="104" spans="1:16" ht="12" hidden="1" customHeight="1" x14ac:dyDescent="0.25">
      <c r="A104" s="315">
        <v>2241</v>
      </c>
      <c r="B104" s="353" t="s">
        <v>122</v>
      </c>
      <c r="C104" s="354">
        <f t="shared" si="102"/>
        <v>0</v>
      </c>
      <c r="D104" s="453"/>
      <c r="E104" s="454"/>
      <c r="F104" s="319">
        <f t="shared" ref="F104:F111" si="131">D104+E104</f>
        <v>0</v>
      </c>
      <c r="G104" s="317"/>
      <c r="H104" s="320"/>
      <c r="I104" s="319">
        <f t="shared" ref="I104:I111" si="132">G104+H104</f>
        <v>0</v>
      </c>
      <c r="J104" s="317"/>
      <c r="K104" s="320"/>
      <c r="L104" s="319">
        <f t="shared" ref="L104:L111" si="133">K104+J104</f>
        <v>0</v>
      </c>
      <c r="M104" s="317"/>
      <c r="N104" s="320"/>
      <c r="O104" s="319">
        <f t="shared" ref="O104:O111" si="134">N104+M104</f>
        <v>0</v>
      </c>
      <c r="P104" s="322"/>
    </row>
    <row r="105" spans="1:16" ht="29.25" customHeight="1" x14ac:dyDescent="0.25">
      <c r="A105" s="315">
        <v>2242</v>
      </c>
      <c r="B105" s="353" t="s">
        <v>124</v>
      </c>
      <c r="C105" s="354">
        <f t="shared" si="102"/>
        <v>3330</v>
      </c>
      <c r="D105" s="453"/>
      <c r="E105" s="454">
        <v>2627</v>
      </c>
      <c r="F105" s="319">
        <f t="shared" si="131"/>
        <v>2627</v>
      </c>
      <c r="G105" s="317"/>
      <c r="H105" s="320"/>
      <c r="I105" s="319">
        <f t="shared" si="132"/>
        <v>0</v>
      </c>
      <c r="J105" s="317">
        <v>3330</v>
      </c>
      <c r="K105" s="320">
        <v>-2627</v>
      </c>
      <c r="L105" s="319">
        <f t="shared" si="133"/>
        <v>703</v>
      </c>
      <c r="M105" s="317"/>
      <c r="N105" s="320"/>
      <c r="O105" s="319">
        <f t="shared" si="134"/>
        <v>0</v>
      </c>
      <c r="P105" s="393" t="s">
        <v>573</v>
      </c>
    </row>
    <row r="106" spans="1:16" ht="33" customHeight="1" x14ac:dyDescent="0.25">
      <c r="A106" s="315">
        <v>2243</v>
      </c>
      <c r="B106" s="353" t="s">
        <v>125</v>
      </c>
      <c r="C106" s="354">
        <f t="shared" si="102"/>
        <v>3594</v>
      </c>
      <c r="D106" s="453"/>
      <c r="E106" s="454">
        <v>3398</v>
      </c>
      <c r="F106" s="319">
        <f t="shared" si="131"/>
        <v>3398</v>
      </c>
      <c r="G106" s="317"/>
      <c r="H106" s="320"/>
      <c r="I106" s="319">
        <f t="shared" si="132"/>
        <v>0</v>
      </c>
      <c r="J106" s="317">
        <v>3594</v>
      </c>
      <c r="K106" s="320">
        <v>-3398</v>
      </c>
      <c r="L106" s="319">
        <f t="shared" si="133"/>
        <v>196</v>
      </c>
      <c r="M106" s="317"/>
      <c r="N106" s="320"/>
      <c r="O106" s="319">
        <f t="shared" si="134"/>
        <v>0</v>
      </c>
      <c r="P106" s="393" t="s">
        <v>573</v>
      </c>
    </row>
    <row r="107" spans="1:16" ht="26.25" customHeight="1" x14ac:dyDescent="0.25">
      <c r="A107" s="315">
        <v>2244</v>
      </c>
      <c r="B107" s="353" t="s">
        <v>126</v>
      </c>
      <c r="C107" s="354">
        <f t="shared" si="102"/>
        <v>27971</v>
      </c>
      <c r="D107" s="453">
        <v>0</v>
      </c>
      <c r="E107" s="454">
        <v>23353</v>
      </c>
      <c r="F107" s="319">
        <f t="shared" si="131"/>
        <v>23353</v>
      </c>
      <c r="G107" s="317"/>
      <c r="H107" s="320"/>
      <c r="I107" s="319">
        <f t="shared" si="132"/>
        <v>0</v>
      </c>
      <c r="J107" s="317">
        <v>27971</v>
      </c>
      <c r="K107" s="320">
        <v>-23353</v>
      </c>
      <c r="L107" s="319">
        <f t="shared" si="133"/>
        <v>4618</v>
      </c>
      <c r="M107" s="317"/>
      <c r="N107" s="320"/>
      <c r="O107" s="319">
        <f t="shared" si="134"/>
        <v>0</v>
      </c>
      <c r="P107" s="393" t="s">
        <v>573</v>
      </c>
    </row>
    <row r="108" spans="1:16" ht="24" hidden="1" customHeight="1" x14ac:dyDescent="0.25">
      <c r="A108" s="315">
        <v>2246</v>
      </c>
      <c r="B108" s="353" t="s">
        <v>127</v>
      </c>
      <c r="C108" s="354">
        <f t="shared" si="102"/>
        <v>0</v>
      </c>
      <c r="D108" s="453"/>
      <c r="E108" s="454"/>
      <c r="F108" s="319">
        <f t="shared" si="131"/>
        <v>0</v>
      </c>
      <c r="G108" s="317"/>
      <c r="H108" s="320"/>
      <c r="I108" s="319">
        <f t="shared" si="132"/>
        <v>0</v>
      </c>
      <c r="J108" s="317"/>
      <c r="K108" s="320"/>
      <c r="L108" s="319">
        <f t="shared" si="133"/>
        <v>0</v>
      </c>
      <c r="M108" s="317"/>
      <c r="N108" s="320"/>
      <c r="O108" s="319">
        <f t="shared" si="134"/>
        <v>0</v>
      </c>
      <c r="P108" s="322"/>
    </row>
    <row r="109" spans="1:16" ht="20.25" hidden="1" customHeight="1" x14ac:dyDescent="0.25">
      <c r="A109" s="793">
        <v>2247</v>
      </c>
      <c r="B109" s="802" t="s">
        <v>128</v>
      </c>
      <c r="C109" s="803">
        <f t="shared" si="102"/>
        <v>0</v>
      </c>
      <c r="D109" s="804"/>
      <c r="E109" s="805"/>
      <c r="F109" s="797">
        <f t="shared" si="131"/>
        <v>0</v>
      </c>
      <c r="G109" s="795"/>
      <c r="H109" s="796"/>
      <c r="I109" s="797">
        <f t="shared" si="132"/>
        <v>0</v>
      </c>
      <c r="J109" s="795">
        <v>0</v>
      </c>
      <c r="K109" s="796"/>
      <c r="L109" s="797">
        <f t="shared" si="133"/>
        <v>0</v>
      </c>
      <c r="M109" s="795"/>
      <c r="N109" s="796"/>
      <c r="O109" s="797">
        <f t="shared" si="134"/>
        <v>0</v>
      </c>
      <c r="P109" s="799"/>
    </row>
    <row r="110" spans="1:16" ht="24" hidden="1" customHeight="1" x14ac:dyDescent="0.25">
      <c r="A110" s="315">
        <v>2248</v>
      </c>
      <c r="B110" s="353" t="s">
        <v>129</v>
      </c>
      <c r="C110" s="354">
        <f t="shared" si="102"/>
        <v>0</v>
      </c>
      <c r="D110" s="453"/>
      <c r="E110" s="454"/>
      <c r="F110" s="319">
        <f t="shared" si="131"/>
        <v>0</v>
      </c>
      <c r="G110" s="317"/>
      <c r="H110" s="320"/>
      <c r="I110" s="319">
        <f t="shared" si="132"/>
        <v>0</v>
      </c>
      <c r="J110" s="317"/>
      <c r="K110" s="320"/>
      <c r="L110" s="319">
        <f t="shared" si="133"/>
        <v>0</v>
      </c>
      <c r="M110" s="317"/>
      <c r="N110" s="320"/>
      <c r="O110" s="319">
        <f t="shared" si="134"/>
        <v>0</v>
      </c>
      <c r="P110" s="322"/>
    </row>
    <row r="111" spans="1:16" ht="24" hidden="1" customHeight="1" x14ac:dyDescent="0.25">
      <c r="A111" s="315">
        <v>2249</v>
      </c>
      <c r="B111" s="353" t="s">
        <v>130</v>
      </c>
      <c r="C111" s="354">
        <f t="shared" si="102"/>
        <v>0</v>
      </c>
      <c r="D111" s="453"/>
      <c r="E111" s="454"/>
      <c r="F111" s="319">
        <f t="shared" si="131"/>
        <v>0</v>
      </c>
      <c r="G111" s="317"/>
      <c r="H111" s="320"/>
      <c r="I111" s="319">
        <f t="shared" si="132"/>
        <v>0</v>
      </c>
      <c r="J111" s="317"/>
      <c r="K111" s="320"/>
      <c r="L111" s="319">
        <f t="shared" si="133"/>
        <v>0</v>
      </c>
      <c r="M111" s="317"/>
      <c r="N111" s="320"/>
      <c r="O111" s="319">
        <f t="shared" si="134"/>
        <v>0</v>
      </c>
      <c r="P111" s="322"/>
    </row>
    <row r="112" spans="1:16" x14ac:dyDescent="0.25">
      <c r="A112" s="447">
        <v>2250</v>
      </c>
      <c r="B112" s="353" t="s">
        <v>131</v>
      </c>
      <c r="C112" s="354">
        <f t="shared" si="102"/>
        <v>7320</v>
      </c>
      <c r="D112" s="448">
        <f>SUM(D113:D115)</f>
        <v>2664</v>
      </c>
      <c r="E112" s="449">
        <f t="shared" ref="E112:F112" si="135">SUM(E113:E115)</f>
        <v>4247</v>
      </c>
      <c r="F112" s="319">
        <f t="shared" si="135"/>
        <v>6911</v>
      </c>
      <c r="G112" s="448">
        <f>SUM(G113:G115)</f>
        <v>0</v>
      </c>
      <c r="H112" s="449">
        <f t="shared" ref="H112:I112" si="136">SUM(H113:H115)</f>
        <v>0</v>
      </c>
      <c r="I112" s="319">
        <f t="shared" si="136"/>
        <v>0</v>
      </c>
      <c r="J112" s="448">
        <f>SUM(J113:J115)</f>
        <v>4656</v>
      </c>
      <c r="K112" s="449">
        <f t="shared" ref="K112:L112" si="137">SUM(K113:K115)</f>
        <v>-4247</v>
      </c>
      <c r="L112" s="319">
        <f t="shared" si="137"/>
        <v>409</v>
      </c>
      <c r="M112" s="448">
        <f>SUM(M113:M115)</f>
        <v>0</v>
      </c>
      <c r="N112" s="449">
        <f t="shared" ref="N112:O112" si="138">SUM(N113:N115)</f>
        <v>0</v>
      </c>
      <c r="O112" s="319">
        <f t="shared" si="138"/>
        <v>0</v>
      </c>
      <c r="P112" s="322"/>
    </row>
    <row r="113" spans="1:16" ht="31.5" customHeight="1" x14ac:dyDescent="0.25">
      <c r="A113" s="315">
        <v>2251</v>
      </c>
      <c r="B113" s="353" t="s">
        <v>132</v>
      </c>
      <c r="C113" s="354">
        <f t="shared" si="102"/>
        <v>6274</v>
      </c>
      <c r="D113" s="453">
        <v>2664</v>
      </c>
      <c r="E113" s="454">
        <v>3460</v>
      </c>
      <c r="F113" s="319">
        <f t="shared" ref="F113:F115" si="139">D113+E113</f>
        <v>6124</v>
      </c>
      <c r="G113" s="317"/>
      <c r="H113" s="320"/>
      <c r="I113" s="319">
        <f t="shared" ref="I113:I115" si="140">G113+H113</f>
        <v>0</v>
      </c>
      <c r="J113" s="317">
        <v>3610</v>
      </c>
      <c r="K113" s="320">
        <v>-3460</v>
      </c>
      <c r="L113" s="319">
        <f t="shared" ref="L113:L115" si="141">K113+J113</f>
        <v>150</v>
      </c>
      <c r="M113" s="317"/>
      <c r="N113" s="320"/>
      <c r="O113" s="319">
        <f t="shared" ref="O113:O115" si="142">N113+M113</f>
        <v>0</v>
      </c>
      <c r="P113" s="393" t="s">
        <v>573</v>
      </c>
    </row>
    <row r="114" spans="1:16" ht="24" hidden="1" customHeight="1" x14ac:dyDescent="0.25">
      <c r="A114" s="315">
        <v>2252</v>
      </c>
      <c r="B114" s="353" t="s">
        <v>133</v>
      </c>
      <c r="C114" s="354">
        <f t="shared" si="102"/>
        <v>0</v>
      </c>
      <c r="D114" s="453"/>
      <c r="E114" s="454"/>
      <c r="F114" s="319">
        <f t="shared" si="139"/>
        <v>0</v>
      </c>
      <c r="G114" s="317"/>
      <c r="H114" s="320"/>
      <c r="I114" s="319">
        <f t="shared" si="140"/>
        <v>0</v>
      </c>
      <c r="J114" s="317"/>
      <c r="K114" s="320"/>
      <c r="L114" s="319">
        <f t="shared" si="141"/>
        <v>0</v>
      </c>
      <c r="M114" s="317"/>
      <c r="N114" s="320"/>
      <c r="O114" s="319">
        <f t="shared" si="142"/>
        <v>0</v>
      </c>
      <c r="P114" s="322"/>
    </row>
    <row r="115" spans="1:16" ht="34.5" customHeight="1" x14ac:dyDescent="0.25">
      <c r="A115" s="315">
        <v>2259</v>
      </c>
      <c r="B115" s="353" t="s">
        <v>134</v>
      </c>
      <c r="C115" s="354">
        <f t="shared" si="102"/>
        <v>1046</v>
      </c>
      <c r="D115" s="453"/>
      <c r="E115" s="454">
        <v>787</v>
      </c>
      <c r="F115" s="319">
        <f t="shared" si="139"/>
        <v>787</v>
      </c>
      <c r="G115" s="317"/>
      <c r="H115" s="320"/>
      <c r="I115" s="319">
        <f t="shared" si="140"/>
        <v>0</v>
      </c>
      <c r="J115" s="317">
        <v>1046</v>
      </c>
      <c r="K115" s="320">
        <v>-787</v>
      </c>
      <c r="L115" s="319">
        <f t="shared" si="141"/>
        <v>259</v>
      </c>
      <c r="M115" s="317"/>
      <c r="N115" s="320"/>
      <c r="O115" s="319">
        <f t="shared" si="142"/>
        <v>0</v>
      </c>
      <c r="P115" s="393" t="s">
        <v>573</v>
      </c>
    </row>
    <row r="116" spans="1:16" hidden="1" x14ac:dyDescent="0.25">
      <c r="A116" s="447">
        <v>2260</v>
      </c>
      <c r="B116" s="353" t="s">
        <v>135</v>
      </c>
      <c r="C116" s="354">
        <f t="shared" si="102"/>
        <v>0</v>
      </c>
      <c r="D116" s="448">
        <f>SUM(D117:D121)</f>
        <v>0</v>
      </c>
      <c r="E116" s="449">
        <f t="shared" ref="E116:F116" si="143">SUM(E117:E121)</f>
        <v>0</v>
      </c>
      <c r="F116" s="319">
        <f t="shared" si="143"/>
        <v>0</v>
      </c>
      <c r="G116" s="448">
        <f>SUM(G117:G121)</f>
        <v>0</v>
      </c>
      <c r="H116" s="449">
        <f t="shared" ref="H116:I116" si="144">SUM(H117:H121)</f>
        <v>0</v>
      </c>
      <c r="I116" s="319">
        <f t="shared" si="144"/>
        <v>0</v>
      </c>
      <c r="J116" s="448">
        <f>SUM(J117:J121)</f>
        <v>0</v>
      </c>
      <c r="K116" s="449">
        <f t="shared" ref="K116:L116" si="145">SUM(K117:K121)</f>
        <v>0</v>
      </c>
      <c r="L116" s="319">
        <f t="shared" si="145"/>
        <v>0</v>
      </c>
      <c r="M116" s="448">
        <f>SUM(M117:M121)</f>
        <v>0</v>
      </c>
      <c r="N116" s="449">
        <f t="shared" ref="N116:O116" si="146">SUM(N117:N121)</f>
        <v>0</v>
      </c>
      <c r="O116" s="319">
        <f t="shared" si="146"/>
        <v>0</v>
      </c>
      <c r="P116" s="322"/>
    </row>
    <row r="117" spans="1:16" ht="12" hidden="1" customHeight="1" x14ac:dyDescent="0.25">
      <c r="A117" s="315">
        <v>2261</v>
      </c>
      <c r="B117" s="353" t="s">
        <v>136</v>
      </c>
      <c r="C117" s="354">
        <f t="shared" si="102"/>
        <v>0</v>
      </c>
      <c r="D117" s="453"/>
      <c r="E117" s="454"/>
      <c r="F117" s="319">
        <f t="shared" ref="F117:F121" si="147">D117+E117</f>
        <v>0</v>
      </c>
      <c r="G117" s="317"/>
      <c r="H117" s="320"/>
      <c r="I117" s="319">
        <f t="shared" ref="I117:I121" si="148">G117+H117</f>
        <v>0</v>
      </c>
      <c r="J117" s="317"/>
      <c r="K117" s="320"/>
      <c r="L117" s="319">
        <f t="shared" ref="L117:L121" si="149">K117+J117</f>
        <v>0</v>
      </c>
      <c r="M117" s="317"/>
      <c r="N117" s="320"/>
      <c r="O117" s="319">
        <f t="shared" ref="O117:O121" si="150">N117+M117</f>
        <v>0</v>
      </c>
      <c r="P117" s="322"/>
    </row>
    <row r="118" spans="1:16" ht="12" hidden="1" customHeight="1" x14ac:dyDescent="0.25">
      <c r="A118" s="315">
        <v>2262</v>
      </c>
      <c r="B118" s="353" t="s">
        <v>137</v>
      </c>
      <c r="C118" s="354">
        <f t="shared" si="102"/>
        <v>0</v>
      </c>
      <c r="D118" s="453"/>
      <c r="E118" s="454"/>
      <c r="F118" s="319">
        <f t="shared" si="147"/>
        <v>0</v>
      </c>
      <c r="G118" s="317"/>
      <c r="H118" s="320"/>
      <c r="I118" s="319">
        <f t="shared" si="148"/>
        <v>0</v>
      </c>
      <c r="J118" s="317"/>
      <c r="K118" s="320"/>
      <c r="L118" s="319">
        <f t="shared" si="149"/>
        <v>0</v>
      </c>
      <c r="M118" s="317"/>
      <c r="N118" s="320"/>
      <c r="O118" s="319">
        <f t="shared" si="150"/>
        <v>0</v>
      </c>
      <c r="P118" s="322"/>
    </row>
    <row r="119" spans="1:16" ht="12" hidden="1" customHeight="1" x14ac:dyDescent="0.25">
      <c r="A119" s="315">
        <v>2263</v>
      </c>
      <c r="B119" s="353" t="s">
        <v>138</v>
      </c>
      <c r="C119" s="354">
        <f t="shared" si="102"/>
        <v>0</v>
      </c>
      <c r="D119" s="453"/>
      <c r="E119" s="454"/>
      <c r="F119" s="319">
        <f t="shared" si="147"/>
        <v>0</v>
      </c>
      <c r="G119" s="317"/>
      <c r="H119" s="320"/>
      <c r="I119" s="319">
        <f t="shared" si="148"/>
        <v>0</v>
      </c>
      <c r="J119" s="317"/>
      <c r="K119" s="320"/>
      <c r="L119" s="319">
        <f t="shared" si="149"/>
        <v>0</v>
      </c>
      <c r="M119" s="317"/>
      <c r="N119" s="320"/>
      <c r="O119" s="319">
        <f t="shared" si="150"/>
        <v>0</v>
      </c>
      <c r="P119" s="322"/>
    </row>
    <row r="120" spans="1:16" ht="24" hidden="1" customHeight="1" x14ac:dyDescent="0.25">
      <c r="A120" s="315">
        <v>2264</v>
      </c>
      <c r="B120" s="353" t="s">
        <v>139</v>
      </c>
      <c r="C120" s="354">
        <f t="shared" si="102"/>
        <v>0</v>
      </c>
      <c r="D120" s="453"/>
      <c r="E120" s="454"/>
      <c r="F120" s="319">
        <f t="shared" si="147"/>
        <v>0</v>
      </c>
      <c r="G120" s="317"/>
      <c r="H120" s="320"/>
      <c r="I120" s="319">
        <f t="shared" si="148"/>
        <v>0</v>
      </c>
      <c r="J120" s="317"/>
      <c r="K120" s="320"/>
      <c r="L120" s="319">
        <f t="shared" si="149"/>
        <v>0</v>
      </c>
      <c r="M120" s="317"/>
      <c r="N120" s="320"/>
      <c r="O120" s="319">
        <f t="shared" si="150"/>
        <v>0</v>
      </c>
      <c r="P120" s="322"/>
    </row>
    <row r="121" spans="1:16" ht="12" hidden="1" customHeight="1" x14ac:dyDescent="0.25">
      <c r="A121" s="315">
        <v>2269</v>
      </c>
      <c r="B121" s="353" t="s">
        <v>140</v>
      </c>
      <c r="C121" s="354">
        <f t="shared" si="102"/>
        <v>0</v>
      </c>
      <c r="D121" s="453"/>
      <c r="E121" s="454"/>
      <c r="F121" s="319">
        <f t="shared" si="147"/>
        <v>0</v>
      </c>
      <c r="G121" s="317"/>
      <c r="H121" s="320"/>
      <c r="I121" s="319">
        <f t="shared" si="148"/>
        <v>0</v>
      </c>
      <c r="J121" s="317"/>
      <c r="K121" s="320"/>
      <c r="L121" s="319">
        <f t="shared" si="149"/>
        <v>0</v>
      </c>
      <c r="M121" s="317"/>
      <c r="N121" s="320"/>
      <c r="O121" s="319">
        <f t="shared" si="150"/>
        <v>0</v>
      </c>
      <c r="P121" s="322"/>
    </row>
    <row r="122" spans="1:16" x14ac:dyDescent="0.25">
      <c r="A122" s="447">
        <v>2270</v>
      </c>
      <c r="B122" s="353" t="s">
        <v>141</v>
      </c>
      <c r="C122" s="354">
        <f t="shared" si="102"/>
        <v>20386</v>
      </c>
      <c r="D122" s="448">
        <f>SUM(D123:D127)</f>
        <v>8881</v>
      </c>
      <c r="E122" s="449">
        <f t="shared" ref="E122:F122" si="151">SUM(E123:E127)</f>
        <v>10000</v>
      </c>
      <c r="F122" s="319">
        <f t="shared" si="151"/>
        <v>18881</v>
      </c>
      <c r="G122" s="448">
        <f>SUM(G123:G127)</f>
        <v>0</v>
      </c>
      <c r="H122" s="449">
        <f t="shared" ref="H122:I122" si="152">SUM(H123:H127)</f>
        <v>0</v>
      </c>
      <c r="I122" s="319">
        <f t="shared" si="152"/>
        <v>0</v>
      </c>
      <c r="J122" s="448">
        <f>SUM(J123:J127)</f>
        <v>10138</v>
      </c>
      <c r="K122" s="449">
        <f t="shared" ref="K122:L122" si="153">SUM(K123:K127)</f>
        <v>-8633</v>
      </c>
      <c r="L122" s="319">
        <f t="shared" si="153"/>
        <v>1505</v>
      </c>
      <c r="M122" s="448">
        <f>SUM(M123:M127)</f>
        <v>0</v>
      </c>
      <c r="N122" s="449">
        <f t="shared" ref="N122:O122" si="154">SUM(N123:N127)</f>
        <v>0</v>
      </c>
      <c r="O122" s="319">
        <f t="shared" si="154"/>
        <v>0</v>
      </c>
      <c r="P122" s="322"/>
    </row>
    <row r="123" spans="1:16" ht="12" hidden="1" customHeight="1" x14ac:dyDescent="0.25">
      <c r="A123" s="315">
        <v>2272</v>
      </c>
      <c r="B123" s="458" t="s">
        <v>142</v>
      </c>
      <c r="C123" s="354">
        <f t="shared" si="102"/>
        <v>0</v>
      </c>
      <c r="D123" s="453"/>
      <c r="E123" s="454"/>
      <c r="F123" s="319">
        <f t="shared" ref="F123:F127" si="155">D123+E123</f>
        <v>0</v>
      </c>
      <c r="G123" s="317"/>
      <c r="H123" s="320"/>
      <c r="I123" s="319">
        <f t="shared" ref="I123:I127" si="156">G123+H123</f>
        <v>0</v>
      </c>
      <c r="J123" s="317"/>
      <c r="K123" s="320"/>
      <c r="L123" s="319">
        <f t="shared" ref="L123:L127" si="157">K123+J123</f>
        <v>0</v>
      </c>
      <c r="M123" s="317"/>
      <c r="N123" s="320"/>
      <c r="O123" s="319">
        <f t="shared" ref="O123:O127" si="158">N123+M123</f>
        <v>0</v>
      </c>
      <c r="P123" s="322"/>
    </row>
    <row r="124" spans="1:16" ht="24" hidden="1" customHeight="1" x14ac:dyDescent="0.25">
      <c r="A124" s="315">
        <v>2274</v>
      </c>
      <c r="B124" s="459" t="s">
        <v>143</v>
      </c>
      <c r="C124" s="354">
        <f t="shared" si="102"/>
        <v>0</v>
      </c>
      <c r="D124" s="453"/>
      <c r="E124" s="454"/>
      <c r="F124" s="319">
        <f t="shared" si="155"/>
        <v>0</v>
      </c>
      <c r="G124" s="317"/>
      <c r="H124" s="320"/>
      <c r="I124" s="319">
        <f t="shared" si="156"/>
        <v>0</v>
      </c>
      <c r="J124" s="317"/>
      <c r="K124" s="320"/>
      <c r="L124" s="319">
        <f t="shared" si="157"/>
        <v>0</v>
      </c>
      <c r="M124" s="317"/>
      <c r="N124" s="320"/>
      <c r="O124" s="319">
        <f t="shared" si="158"/>
        <v>0</v>
      </c>
      <c r="P124" s="322"/>
    </row>
    <row r="125" spans="1:16" ht="35.25" customHeight="1" x14ac:dyDescent="0.25">
      <c r="A125" s="315">
        <v>2275</v>
      </c>
      <c r="B125" s="353" t="s">
        <v>144</v>
      </c>
      <c r="C125" s="354">
        <f t="shared" si="102"/>
        <v>10000</v>
      </c>
      <c r="D125" s="453"/>
      <c r="E125" s="454">
        <v>10000</v>
      </c>
      <c r="F125" s="319">
        <f t="shared" si="155"/>
        <v>10000</v>
      </c>
      <c r="G125" s="317"/>
      <c r="H125" s="320"/>
      <c r="I125" s="319">
        <f t="shared" si="156"/>
        <v>0</v>
      </c>
      <c r="J125" s="317">
        <v>10000</v>
      </c>
      <c r="K125" s="320">
        <v>-10000</v>
      </c>
      <c r="L125" s="319">
        <f t="shared" si="157"/>
        <v>0</v>
      </c>
      <c r="M125" s="317"/>
      <c r="N125" s="320"/>
      <c r="O125" s="319">
        <f t="shared" si="158"/>
        <v>0</v>
      </c>
      <c r="P125" s="393" t="s">
        <v>573</v>
      </c>
    </row>
    <row r="126" spans="1:16" ht="36" hidden="1" customHeight="1" x14ac:dyDescent="0.25">
      <c r="A126" s="315">
        <v>2276</v>
      </c>
      <c r="B126" s="353" t="s">
        <v>145</v>
      </c>
      <c r="C126" s="354">
        <f t="shared" si="102"/>
        <v>0</v>
      </c>
      <c r="D126" s="453"/>
      <c r="E126" s="454"/>
      <c r="F126" s="319">
        <f t="shared" si="155"/>
        <v>0</v>
      </c>
      <c r="G126" s="317"/>
      <c r="H126" s="320"/>
      <c r="I126" s="319">
        <f t="shared" si="156"/>
        <v>0</v>
      </c>
      <c r="J126" s="317"/>
      <c r="K126" s="320"/>
      <c r="L126" s="319">
        <f t="shared" si="157"/>
        <v>0</v>
      </c>
      <c r="M126" s="317"/>
      <c r="N126" s="320"/>
      <c r="O126" s="319">
        <f t="shared" si="158"/>
        <v>0</v>
      </c>
      <c r="P126" s="322"/>
    </row>
    <row r="127" spans="1:16" ht="37.5" customHeight="1" x14ac:dyDescent="0.25">
      <c r="A127" s="315">
        <v>2279</v>
      </c>
      <c r="B127" s="353" t="s">
        <v>146</v>
      </c>
      <c r="C127" s="354">
        <f t="shared" si="102"/>
        <v>10386</v>
      </c>
      <c r="D127" s="453">
        <v>8881</v>
      </c>
      <c r="E127" s="454"/>
      <c r="F127" s="319">
        <f t="shared" si="155"/>
        <v>8881</v>
      </c>
      <c r="G127" s="317"/>
      <c r="H127" s="320"/>
      <c r="I127" s="319">
        <f t="shared" si="156"/>
        <v>0</v>
      </c>
      <c r="J127" s="317">
        <v>138</v>
      </c>
      <c r="K127" s="320">
        <v>1367</v>
      </c>
      <c r="L127" s="319">
        <f t="shared" si="157"/>
        <v>1505</v>
      </c>
      <c r="M127" s="317"/>
      <c r="N127" s="320"/>
      <c r="O127" s="319">
        <f t="shared" si="158"/>
        <v>0</v>
      </c>
      <c r="P127" s="322" t="s">
        <v>575</v>
      </c>
    </row>
    <row r="128" spans="1:16" ht="48" hidden="1" x14ac:dyDescent="0.25">
      <c r="A128" s="729">
        <v>2280</v>
      </c>
      <c r="B128" s="346" t="s">
        <v>147</v>
      </c>
      <c r="C128" s="347">
        <f t="shared" si="102"/>
        <v>0</v>
      </c>
      <c r="D128" s="451">
        <f t="shared" ref="D128:O128" si="159">SUM(D129)</f>
        <v>0</v>
      </c>
      <c r="E128" s="452">
        <f t="shared" si="159"/>
        <v>0</v>
      </c>
      <c r="F128" s="398">
        <f t="shared" si="159"/>
        <v>0</v>
      </c>
      <c r="G128" s="451">
        <f t="shared" si="159"/>
        <v>0</v>
      </c>
      <c r="H128" s="452">
        <f t="shared" si="159"/>
        <v>0</v>
      </c>
      <c r="I128" s="398">
        <f t="shared" si="159"/>
        <v>0</v>
      </c>
      <c r="J128" s="451">
        <f t="shared" si="159"/>
        <v>0</v>
      </c>
      <c r="K128" s="452">
        <f t="shared" si="159"/>
        <v>0</v>
      </c>
      <c r="L128" s="398">
        <f t="shared" si="159"/>
        <v>0</v>
      </c>
      <c r="M128" s="451">
        <f t="shared" si="159"/>
        <v>0</v>
      </c>
      <c r="N128" s="452">
        <f t="shared" si="159"/>
        <v>0</v>
      </c>
      <c r="O128" s="398">
        <f t="shared" si="159"/>
        <v>0</v>
      </c>
      <c r="P128" s="313"/>
    </row>
    <row r="129" spans="1:16" ht="24" hidden="1" customHeight="1" x14ac:dyDescent="0.25">
      <c r="A129" s="315">
        <v>2283</v>
      </c>
      <c r="B129" s="353" t="s">
        <v>148</v>
      </c>
      <c r="C129" s="354">
        <f t="shared" si="102"/>
        <v>0</v>
      </c>
      <c r="D129" s="453"/>
      <c r="E129" s="454"/>
      <c r="F129" s="319">
        <f>D129+E129</f>
        <v>0</v>
      </c>
      <c r="G129" s="317"/>
      <c r="H129" s="320"/>
      <c r="I129" s="319">
        <f>G129+H129</f>
        <v>0</v>
      </c>
      <c r="J129" s="317"/>
      <c r="K129" s="320"/>
      <c r="L129" s="319">
        <f>K129+J129</f>
        <v>0</v>
      </c>
      <c r="M129" s="317"/>
      <c r="N129" s="320"/>
      <c r="O129" s="319">
        <f>N129+M129</f>
        <v>0</v>
      </c>
      <c r="P129" s="322"/>
    </row>
    <row r="130" spans="1:16" ht="38.25" customHeight="1" x14ac:dyDescent="0.25">
      <c r="A130" s="333">
        <v>2300</v>
      </c>
      <c r="B130" s="441" t="s">
        <v>149</v>
      </c>
      <c r="C130" s="334">
        <f t="shared" si="102"/>
        <v>23992</v>
      </c>
      <c r="D130" s="442">
        <f>SUM(D131,D136,D140,D141,D144,D151,D159,D160,D163)</f>
        <v>0</v>
      </c>
      <c r="E130" s="443">
        <f t="shared" ref="E130:F130" si="160">SUM(E131,E136,E140,E141,E144,E151,E159,E160,E163)</f>
        <v>18958</v>
      </c>
      <c r="F130" s="337">
        <f t="shared" si="160"/>
        <v>18958</v>
      </c>
      <c r="G130" s="442">
        <f>SUM(G131,G136,G140,G141,G144,G151,G159,G160,G163)</f>
        <v>0</v>
      </c>
      <c r="H130" s="443">
        <f t="shared" ref="H130:I130" si="161">SUM(H131,H136,H140,H141,H144,H151,H159,H160,H163)</f>
        <v>0</v>
      </c>
      <c r="I130" s="337">
        <f t="shared" si="161"/>
        <v>0</v>
      </c>
      <c r="J130" s="442">
        <f>SUM(J131,J136,J140,J141,J144,J151,J159,J160,J163)</f>
        <v>24003</v>
      </c>
      <c r="K130" s="443">
        <f t="shared" ref="K130:L130" si="162">SUM(K131,K136,K140,K141,K144,K151,K159,K160,K163)</f>
        <v>-18969</v>
      </c>
      <c r="L130" s="337">
        <f t="shared" si="162"/>
        <v>5034</v>
      </c>
      <c r="M130" s="442">
        <f>SUM(M131,M136,M140,M141,M144,M151,M159,M160,M163)</f>
        <v>0</v>
      </c>
      <c r="N130" s="443">
        <f t="shared" ref="N130:O130" si="163">SUM(N131,N136,N140,N141,N144,N151,N159,N160,N163)</f>
        <v>0</v>
      </c>
      <c r="O130" s="337">
        <f t="shared" si="163"/>
        <v>0</v>
      </c>
      <c r="P130" s="341"/>
    </row>
    <row r="131" spans="1:16" ht="24" x14ac:dyDescent="0.25">
      <c r="A131" s="729">
        <v>2310</v>
      </c>
      <c r="B131" s="346" t="s">
        <v>150</v>
      </c>
      <c r="C131" s="347">
        <f t="shared" si="102"/>
        <v>3850</v>
      </c>
      <c r="D131" s="451">
        <f t="shared" ref="D131:O131" si="164">SUM(D132:D135)</f>
        <v>0</v>
      </c>
      <c r="E131" s="452">
        <f t="shared" si="164"/>
        <v>3224</v>
      </c>
      <c r="F131" s="398">
        <f t="shared" si="164"/>
        <v>3224</v>
      </c>
      <c r="G131" s="451">
        <f t="shared" si="164"/>
        <v>0</v>
      </c>
      <c r="H131" s="452">
        <f t="shared" si="164"/>
        <v>0</v>
      </c>
      <c r="I131" s="398">
        <f t="shared" si="164"/>
        <v>0</v>
      </c>
      <c r="J131" s="451">
        <f t="shared" si="164"/>
        <v>3850</v>
      </c>
      <c r="K131" s="452">
        <f t="shared" si="164"/>
        <v>-3224</v>
      </c>
      <c r="L131" s="398">
        <f t="shared" si="164"/>
        <v>626</v>
      </c>
      <c r="M131" s="451">
        <f t="shared" si="164"/>
        <v>0</v>
      </c>
      <c r="N131" s="452">
        <f t="shared" si="164"/>
        <v>0</v>
      </c>
      <c r="O131" s="398">
        <f t="shared" si="164"/>
        <v>0</v>
      </c>
      <c r="P131" s="313"/>
    </row>
    <row r="132" spans="1:16" ht="19.5" customHeight="1" x14ac:dyDescent="0.25">
      <c r="A132" s="315">
        <v>2311</v>
      </c>
      <c r="B132" s="353" t="s">
        <v>151</v>
      </c>
      <c r="C132" s="354">
        <f t="shared" si="102"/>
        <v>1500</v>
      </c>
      <c r="D132" s="453"/>
      <c r="E132" s="454">
        <v>1224</v>
      </c>
      <c r="F132" s="319">
        <f t="shared" ref="F132:F135" si="165">D132+E132</f>
        <v>1224</v>
      </c>
      <c r="G132" s="317"/>
      <c r="H132" s="320"/>
      <c r="I132" s="319">
        <f t="shared" ref="I132:I135" si="166">G132+H132</f>
        <v>0</v>
      </c>
      <c r="J132" s="317">
        <v>1500</v>
      </c>
      <c r="K132" s="320">
        <v>-1224</v>
      </c>
      <c r="L132" s="319">
        <f t="shared" ref="L132:L135" si="167">K132+J132</f>
        <v>276</v>
      </c>
      <c r="M132" s="317"/>
      <c r="N132" s="320"/>
      <c r="O132" s="319">
        <f t="shared" ref="O132:O135" si="168">N132+M132</f>
        <v>0</v>
      </c>
      <c r="P132" s="393" t="s">
        <v>573</v>
      </c>
    </row>
    <row r="133" spans="1:16" ht="18" customHeight="1" x14ac:dyDescent="0.25">
      <c r="A133" s="315">
        <v>2312</v>
      </c>
      <c r="B133" s="353" t="s">
        <v>152</v>
      </c>
      <c r="C133" s="354">
        <f t="shared" si="102"/>
        <v>2350</v>
      </c>
      <c r="D133" s="453"/>
      <c r="E133" s="454">
        <v>2000</v>
      </c>
      <c r="F133" s="319">
        <f t="shared" si="165"/>
        <v>2000</v>
      </c>
      <c r="G133" s="317"/>
      <c r="H133" s="320"/>
      <c r="I133" s="319">
        <f t="shared" si="166"/>
        <v>0</v>
      </c>
      <c r="J133" s="317">
        <v>2350</v>
      </c>
      <c r="K133" s="320">
        <v>-2000</v>
      </c>
      <c r="L133" s="319">
        <f t="shared" si="167"/>
        <v>350</v>
      </c>
      <c r="M133" s="317"/>
      <c r="N133" s="320"/>
      <c r="O133" s="319">
        <f t="shared" si="168"/>
        <v>0</v>
      </c>
      <c r="P133" s="393" t="s">
        <v>573</v>
      </c>
    </row>
    <row r="134" spans="1:16" ht="12" hidden="1" customHeight="1" x14ac:dyDescent="0.25">
      <c r="A134" s="315">
        <v>2313</v>
      </c>
      <c r="B134" s="353" t="s">
        <v>153</v>
      </c>
      <c r="C134" s="354">
        <f t="shared" si="102"/>
        <v>0</v>
      </c>
      <c r="D134" s="453"/>
      <c r="E134" s="454"/>
      <c r="F134" s="319">
        <f t="shared" si="165"/>
        <v>0</v>
      </c>
      <c r="G134" s="317"/>
      <c r="H134" s="320"/>
      <c r="I134" s="319">
        <f t="shared" si="166"/>
        <v>0</v>
      </c>
      <c r="J134" s="317"/>
      <c r="K134" s="320"/>
      <c r="L134" s="319">
        <f t="shared" si="167"/>
        <v>0</v>
      </c>
      <c r="M134" s="317"/>
      <c r="N134" s="320"/>
      <c r="O134" s="319">
        <f t="shared" si="168"/>
        <v>0</v>
      </c>
      <c r="P134" s="322"/>
    </row>
    <row r="135" spans="1:16" ht="36" hidden="1" customHeight="1" x14ac:dyDescent="0.25">
      <c r="A135" s="315">
        <v>2314</v>
      </c>
      <c r="B135" s="353" t="s">
        <v>154</v>
      </c>
      <c r="C135" s="354">
        <f t="shared" si="102"/>
        <v>0</v>
      </c>
      <c r="D135" s="453"/>
      <c r="E135" s="454"/>
      <c r="F135" s="319">
        <f t="shared" si="165"/>
        <v>0</v>
      </c>
      <c r="G135" s="317"/>
      <c r="H135" s="320"/>
      <c r="I135" s="319">
        <f t="shared" si="166"/>
        <v>0</v>
      </c>
      <c r="J135" s="317"/>
      <c r="K135" s="320"/>
      <c r="L135" s="319">
        <f t="shared" si="167"/>
        <v>0</v>
      </c>
      <c r="M135" s="317"/>
      <c r="N135" s="320"/>
      <c r="O135" s="319">
        <f t="shared" si="168"/>
        <v>0</v>
      </c>
      <c r="P135" s="322"/>
    </row>
    <row r="136" spans="1:16" x14ac:dyDescent="0.25">
      <c r="A136" s="447">
        <v>2320</v>
      </c>
      <c r="B136" s="353" t="s">
        <v>155</v>
      </c>
      <c r="C136" s="354">
        <f t="shared" si="102"/>
        <v>14484</v>
      </c>
      <c r="D136" s="448">
        <f>SUM(D137:D139)</f>
        <v>0</v>
      </c>
      <c r="E136" s="449">
        <f t="shared" ref="E136:F136" si="169">SUM(E137:E139)</f>
        <v>11631</v>
      </c>
      <c r="F136" s="319">
        <f t="shared" si="169"/>
        <v>11631</v>
      </c>
      <c r="G136" s="448">
        <f>SUM(G137:G139)</f>
        <v>0</v>
      </c>
      <c r="H136" s="449">
        <f t="shared" ref="H136:I136" si="170">SUM(H137:H139)</f>
        <v>0</v>
      </c>
      <c r="I136" s="319">
        <f t="shared" si="170"/>
        <v>0</v>
      </c>
      <c r="J136" s="448">
        <f>SUM(J137:J139)</f>
        <v>14484</v>
      </c>
      <c r="K136" s="449">
        <f t="shared" ref="K136:L136" si="171">SUM(K137:K139)</f>
        <v>-11631</v>
      </c>
      <c r="L136" s="319">
        <f t="shared" si="171"/>
        <v>2853</v>
      </c>
      <c r="M136" s="448">
        <f>SUM(M137:M139)</f>
        <v>0</v>
      </c>
      <c r="N136" s="449">
        <f t="shared" ref="N136:O136" si="172">SUM(N137:N139)</f>
        <v>0</v>
      </c>
      <c r="O136" s="319">
        <f t="shared" si="172"/>
        <v>0</v>
      </c>
      <c r="P136" s="322"/>
    </row>
    <row r="137" spans="1:16" ht="12" hidden="1" customHeight="1" x14ac:dyDescent="0.25">
      <c r="A137" s="315">
        <v>2321</v>
      </c>
      <c r="B137" s="353" t="s">
        <v>156</v>
      </c>
      <c r="C137" s="354">
        <f t="shared" si="102"/>
        <v>0</v>
      </c>
      <c r="D137" s="453"/>
      <c r="E137" s="454"/>
      <c r="F137" s="319">
        <f t="shared" ref="F137:F140" si="173">D137+E137</f>
        <v>0</v>
      </c>
      <c r="G137" s="317"/>
      <c r="H137" s="320"/>
      <c r="I137" s="319">
        <f t="shared" ref="I137:I140" si="174">G137+H137</f>
        <v>0</v>
      </c>
      <c r="J137" s="317"/>
      <c r="K137" s="320"/>
      <c r="L137" s="319">
        <f t="shared" ref="L137:L140" si="175">K137+J137</f>
        <v>0</v>
      </c>
      <c r="M137" s="317"/>
      <c r="N137" s="320"/>
      <c r="O137" s="319">
        <f t="shared" ref="O137:O140" si="176">N137+M137</f>
        <v>0</v>
      </c>
      <c r="P137" s="322"/>
    </row>
    <row r="138" spans="1:16" ht="22.5" customHeight="1" x14ac:dyDescent="0.25">
      <c r="A138" s="315">
        <v>2322</v>
      </c>
      <c r="B138" s="353" t="s">
        <v>157</v>
      </c>
      <c r="C138" s="354">
        <f t="shared" si="102"/>
        <v>14484</v>
      </c>
      <c r="D138" s="453"/>
      <c r="E138" s="454">
        <v>11631</v>
      </c>
      <c r="F138" s="319">
        <f t="shared" si="173"/>
        <v>11631</v>
      </c>
      <c r="G138" s="317"/>
      <c r="H138" s="320"/>
      <c r="I138" s="319">
        <f t="shared" si="174"/>
        <v>0</v>
      </c>
      <c r="J138" s="317">
        <v>14484</v>
      </c>
      <c r="K138" s="320">
        <v>-11631</v>
      </c>
      <c r="L138" s="319">
        <f t="shared" si="175"/>
        <v>2853</v>
      </c>
      <c r="M138" s="317"/>
      <c r="N138" s="320"/>
      <c r="O138" s="319">
        <f t="shared" si="176"/>
        <v>0</v>
      </c>
      <c r="P138" s="393" t="s">
        <v>573</v>
      </c>
    </row>
    <row r="139" spans="1:16" ht="10.5" hidden="1" customHeight="1" x14ac:dyDescent="0.25">
      <c r="A139" s="315">
        <v>2329</v>
      </c>
      <c r="B139" s="353" t="s">
        <v>158</v>
      </c>
      <c r="C139" s="354">
        <f t="shared" si="102"/>
        <v>0</v>
      </c>
      <c r="D139" s="453"/>
      <c r="E139" s="454"/>
      <c r="F139" s="319">
        <f t="shared" si="173"/>
        <v>0</v>
      </c>
      <c r="G139" s="317"/>
      <c r="H139" s="320"/>
      <c r="I139" s="319">
        <f t="shared" si="174"/>
        <v>0</v>
      </c>
      <c r="J139" s="317"/>
      <c r="K139" s="320"/>
      <c r="L139" s="319">
        <f t="shared" si="175"/>
        <v>0</v>
      </c>
      <c r="M139" s="317"/>
      <c r="N139" s="320"/>
      <c r="O139" s="319">
        <f t="shared" si="176"/>
        <v>0</v>
      </c>
      <c r="P139" s="322"/>
    </row>
    <row r="140" spans="1:16" ht="12" hidden="1" customHeight="1" x14ac:dyDescent="0.25">
      <c r="A140" s="447">
        <v>2330</v>
      </c>
      <c r="B140" s="353" t="s">
        <v>159</v>
      </c>
      <c r="C140" s="354">
        <f t="shared" si="102"/>
        <v>0</v>
      </c>
      <c r="D140" s="453"/>
      <c r="E140" s="454"/>
      <c r="F140" s="319">
        <f t="shared" si="173"/>
        <v>0</v>
      </c>
      <c r="G140" s="317"/>
      <c r="H140" s="320"/>
      <c r="I140" s="319">
        <f t="shared" si="174"/>
        <v>0</v>
      </c>
      <c r="J140" s="317"/>
      <c r="K140" s="320"/>
      <c r="L140" s="319">
        <f t="shared" si="175"/>
        <v>0</v>
      </c>
      <c r="M140" s="317"/>
      <c r="N140" s="320"/>
      <c r="O140" s="319">
        <f t="shared" si="176"/>
        <v>0</v>
      </c>
      <c r="P140" s="322"/>
    </row>
    <row r="141" spans="1:16" ht="48" hidden="1" x14ac:dyDescent="0.25">
      <c r="A141" s="447">
        <v>2340</v>
      </c>
      <c r="B141" s="353" t="s">
        <v>160</v>
      </c>
      <c r="C141" s="354">
        <f t="shared" si="102"/>
        <v>0</v>
      </c>
      <c r="D141" s="448">
        <f>SUM(D142:D143)</f>
        <v>0</v>
      </c>
      <c r="E141" s="449">
        <f t="shared" ref="E141:F141" si="177">SUM(E142:E143)</f>
        <v>0</v>
      </c>
      <c r="F141" s="319">
        <f t="shared" si="177"/>
        <v>0</v>
      </c>
      <c r="G141" s="448">
        <f>SUM(G142:G143)</f>
        <v>0</v>
      </c>
      <c r="H141" s="449">
        <f t="shared" ref="H141:I141" si="178">SUM(H142:H143)</f>
        <v>0</v>
      </c>
      <c r="I141" s="319">
        <f t="shared" si="178"/>
        <v>0</v>
      </c>
      <c r="J141" s="448">
        <f>SUM(J142:J143)</f>
        <v>0</v>
      </c>
      <c r="K141" s="449">
        <f t="shared" ref="K141:L141" si="179">SUM(K142:K143)</f>
        <v>0</v>
      </c>
      <c r="L141" s="319">
        <f t="shared" si="179"/>
        <v>0</v>
      </c>
      <c r="M141" s="448">
        <f>SUM(M142:M143)</f>
        <v>0</v>
      </c>
      <c r="N141" s="449">
        <f t="shared" ref="N141:O141" si="180">SUM(N142:N143)</f>
        <v>0</v>
      </c>
      <c r="O141" s="319">
        <f t="shared" si="180"/>
        <v>0</v>
      </c>
      <c r="P141" s="322"/>
    </row>
    <row r="142" spans="1:16" ht="12" hidden="1" customHeight="1" x14ac:dyDescent="0.25">
      <c r="A142" s="315">
        <v>2341</v>
      </c>
      <c r="B142" s="353" t="s">
        <v>161</v>
      </c>
      <c r="C142" s="354">
        <f t="shared" si="102"/>
        <v>0</v>
      </c>
      <c r="D142" s="453"/>
      <c r="E142" s="454"/>
      <c r="F142" s="319">
        <f t="shared" ref="F142:F143" si="181">D142+E142</f>
        <v>0</v>
      </c>
      <c r="G142" s="317"/>
      <c r="H142" s="320"/>
      <c r="I142" s="319">
        <f t="shared" ref="I142:I143" si="182">G142+H142</f>
        <v>0</v>
      </c>
      <c r="J142" s="317"/>
      <c r="K142" s="320"/>
      <c r="L142" s="319">
        <f t="shared" ref="L142:L143" si="183">K142+J142</f>
        <v>0</v>
      </c>
      <c r="M142" s="317"/>
      <c r="N142" s="320"/>
      <c r="O142" s="319">
        <f t="shared" ref="O142:O143" si="184">N142+M142</f>
        <v>0</v>
      </c>
      <c r="P142" s="322"/>
    </row>
    <row r="143" spans="1:16" ht="24" hidden="1" customHeight="1" x14ac:dyDescent="0.25">
      <c r="A143" s="315">
        <v>2344</v>
      </c>
      <c r="B143" s="353" t="s">
        <v>162</v>
      </c>
      <c r="C143" s="354">
        <f t="shared" si="102"/>
        <v>0</v>
      </c>
      <c r="D143" s="453"/>
      <c r="E143" s="454"/>
      <c r="F143" s="319">
        <f t="shared" si="181"/>
        <v>0</v>
      </c>
      <c r="G143" s="317"/>
      <c r="H143" s="320"/>
      <c r="I143" s="319">
        <f t="shared" si="182"/>
        <v>0</v>
      </c>
      <c r="J143" s="317"/>
      <c r="K143" s="320"/>
      <c r="L143" s="319">
        <f t="shared" si="183"/>
        <v>0</v>
      </c>
      <c r="M143" s="317"/>
      <c r="N143" s="320"/>
      <c r="O143" s="319">
        <f t="shared" si="184"/>
        <v>0</v>
      </c>
      <c r="P143" s="322"/>
    </row>
    <row r="144" spans="1:16" ht="24" x14ac:dyDescent="0.25">
      <c r="A144" s="444">
        <v>2350</v>
      </c>
      <c r="B144" s="402" t="s">
        <v>163</v>
      </c>
      <c r="C144" s="407">
        <f t="shared" si="102"/>
        <v>5658</v>
      </c>
      <c r="D144" s="445">
        <f>SUM(D145:D150)</f>
        <v>0</v>
      </c>
      <c r="E144" s="446">
        <f t="shared" ref="E144:F144" si="185">SUM(E145:E150)</f>
        <v>4103</v>
      </c>
      <c r="F144" s="405">
        <f t="shared" si="185"/>
        <v>4103</v>
      </c>
      <c r="G144" s="445">
        <f>SUM(G145:G150)</f>
        <v>0</v>
      </c>
      <c r="H144" s="446">
        <f t="shared" ref="H144:I144" si="186">SUM(H145:H150)</f>
        <v>0</v>
      </c>
      <c r="I144" s="405">
        <f t="shared" si="186"/>
        <v>0</v>
      </c>
      <c r="J144" s="445">
        <f>SUM(J145:J150)</f>
        <v>5669</v>
      </c>
      <c r="K144" s="446">
        <f t="shared" ref="K144:L144" si="187">SUM(K145:K150)</f>
        <v>-4114</v>
      </c>
      <c r="L144" s="405">
        <f t="shared" si="187"/>
        <v>1555</v>
      </c>
      <c r="M144" s="445">
        <f>SUM(M145:M150)</f>
        <v>0</v>
      </c>
      <c r="N144" s="446">
        <f t="shared" ref="N144:O144" si="188">SUM(N145:N150)</f>
        <v>0</v>
      </c>
      <c r="O144" s="405">
        <f t="shared" si="188"/>
        <v>0</v>
      </c>
      <c r="P144" s="393"/>
    </row>
    <row r="145" spans="1:16" ht="12" customHeight="1" x14ac:dyDescent="0.25">
      <c r="A145" s="308">
        <v>2351</v>
      </c>
      <c r="B145" s="346" t="s">
        <v>164</v>
      </c>
      <c r="C145" s="347">
        <f t="shared" si="102"/>
        <v>250</v>
      </c>
      <c r="D145" s="455"/>
      <c r="E145" s="456"/>
      <c r="F145" s="398">
        <f t="shared" ref="F145:F150" si="189">D145+E145</f>
        <v>0</v>
      </c>
      <c r="G145" s="310"/>
      <c r="H145" s="311"/>
      <c r="I145" s="398">
        <f t="shared" ref="I145:I150" si="190">G145+H145</f>
        <v>0</v>
      </c>
      <c r="J145" s="310">
        <v>250</v>
      </c>
      <c r="K145" s="311"/>
      <c r="L145" s="398">
        <f t="shared" ref="L145:L150" si="191">K145+J145</f>
        <v>250</v>
      </c>
      <c r="M145" s="310"/>
      <c r="N145" s="311"/>
      <c r="O145" s="398">
        <f t="shared" ref="O145:O150" si="192">N145+M145</f>
        <v>0</v>
      </c>
      <c r="P145" s="313"/>
    </row>
    <row r="146" spans="1:16" ht="22.5" customHeight="1" x14ac:dyDescent="0.25">
      <c r="A146" s="315">
        <v>2352</v>
      </c>
      <c r="B146" s="353" t="s">
        <v>166</v>
      </c>
      <c r="C146" s="354">
        <f t="shared" si="102"/>
        <v>3969</v>
      </c>
      <c r="D146" s="453"/>
      <c r="E146" s="454">
        <v>3238</v>
      </c>
      <c r="F146" s="319">
        <f t="shared" si="189"/>
        <v>3238</v>
      </c>
      <c r="G146" s="317"/>
      <c r="H146" s="320"/>
      <c r="I146" s="319">
        <f t="shared" si="190"/>
        <v>0</v>
      </c>
      <c r="J146" s="317">
        <v>3969</v>
      </c>
      <c r="K146" s="320">
        <v>-3238</v>
      </c>
      <c r="L146" s="319">
        <f t="shared" si="191"/>
        <v>731</v>
      </c>
      <c r="M146" s="317"/>
      <c r="N146" s="320"/>
      <c r="O146" s="319">
        <f t="shared" si="192"/>
        <v>0</v>
      </c>
      <c r="P146" s="393" t="s">
        <v>573</v>
      </c>
    </row>
    <row r="147" spans="1:16" ht="26.25" customHeight="1" x14ac:dyDescent="0.25">
      <c r="A147" s="315">
        <v>2353</v>
      </c>
      <c r="B147" s="353" t="s">
        <v>167</v>
      </c>
      <c r="C147" s="354">
        <f t="shared" si="102"/>
        <v>989</v>
      </c>
      <c r="D147" s="453"/>
      <c r="E147" s="454">
        <v>700</v>
      </c>
      <c r="F147" s="319">
        <f t="shared" si="189"/>
        <v>700</v>
      </c>
      <c r="G147" s="317"/>
      <c r="H147" s="320"/>
      <c r="I147" s="319">
        <f t="shared" si="190"/>
        <v>0</v>
      </c>
      <c r="J147" s="317">
        <v>1000</v>
      </c>
      <c r="K147" s="320">
        <v>-711</v>
      </c>
      <c r="L147" s="319">
        <f t="shared" si="191"/>
        <v>289</v>
      </c>
      <c r="M147" s="317"/>
      <c r="N147" s="320"/>
      <c r="O147" s="319">
        <f t="shared" si="192"/>
        <v>0</v>
      </c>
      <c r="P147" s="393" t="s">
        <v>573</v>
      </c>
    </row>
    <row r="148" spans="1:16" ht="30.75" customHeight="1" x14ac:dyDescent="0.25">
      <c r="A148" s="315">
        <v>2354</v>
      </c>
      <c r="B148" s="353" t="s">
        <v>168</v>
      </c>
      <c r="C148" s="354">
        <f t="shared" ref="C148:C211" si="193">F148+I148+L148+O148</f>
        <v>450</v>
      </c>
      <c r="D148" s="453"/>
      <c r="E148" s="454">
        <v>165</v>
      </c>
      <c r="F148" s="319">
        <f t="shared" si="189"/>
        <v>165</v>
      </c>
      <c r="G148" s="317"/>
      <c r="H148" s="320"/>
      <c r="I148" s="319">
        <f t="shared" si="190"/>
        <v>0</v>
      </c>
      <c r="J148" s="317">
        <v>450</v>
      </c>
      <c r="K148" s="320">
        <v>-165</v>
      </c>
      <c r="L148" s="319">
        <f t="shared" si="191"/>
        <v>285</v>
      </c>
      <c r="M148" s="317"/>
      <c r="N148" s="320"/>
      <c r="O148" s="319">
        <f t="shared" si="192"/>
        <v>0</v>
      </c>
      <c r="P148" s="393" t="s">
        <v>573</v>
      </c>
    </row>
    <row r="149" spans="1:16" ht="24" hidden="1" customHeight="1" x14ac:dyDescent="0.25">
      <c r="A149" s="315">
        <v>2355</v>
      </c>
      <c r="B149" s="353" t="s">
        <v>169</v>
      </c>
      <c r="C149" s="354">
        <f t="shared" si="193"/>
        <v>0</v>
      </c>
      <c r="D149" s="453"/>
      <c r="E149" s="454"/>
      <c r="F149" s="319">
        <f t="shared" si="189"/>
        <v>0</v>
      </c>
      <c r="G149" s="317"/>
      <c r="H149" s="320"/>
      <c r="I149" s="319">
        <f t="shared" si="190"/>
        <v>0</v>
      </c>
      <c r="J149" s="317"/>
      <c r="K149" s="320"/>
      <c r="L149" s="319">
        <f t="shared" si="191"/>
        <v>0</v>
      </c>
      <c r="M149" s="317"/>
      <c r="N149" s="320"/>
      <c r="O149" s="319">
        <f t="shared" si="192"/>
        <v>0</v>
      </c>
      <c r="P149" s="322"/>
    </row>
    <row r="150" spans="1:16" ht="24" hidden="1" customHeight="1" x14ac:dyDescent="0.25">
      <c r="A150" s="315">
        <v>2359</v>
      </c>
      <c r="B150" s="353" t="s">
        <v>170</v>
      </c>
      <c r="C150" s="354">
        <f t="shared" si="193"/>
        <v>0</v>
      </c>
      <c r="D150" s="453"/>
      <c r="E150" s="454"/>
      <c r="F150" s="319">
        <f t="shared" si="189"/>
        <v>0</v>
      </c>
      <c r="G150" s="317"/>
      <c r="H150" s="320"/>
      <c r="I150" s="319">
        <f t="shared" si="190"/>
        <v>0</v>
      </c>
      <c r="J150" s="317"/>
      <c r="K150" s="320"/>
      <c r="L150" s="319">
        <f t="shared" si="191"/>
        <v>0</v>
      </c>
      <c r="M150" s="317"/>
      <c r="N150" s="320"/>
      <c r="O150" s="319">
        <f t="shared" si="192"/>
        <v>0</v>
      </c>
      <c r="P150" s="322"/>
    </row>
    <row r="151" spans="1:16" ht="24.75" hidden="1" customHeight="1" x14ac:dyDescent="0.25">
      <c r="A151" s="447">
        <v>2360</v>
      </c>
      <c r="B151" s="353" t="s">
        <v>171</v>
      </c>
      <c r="C151" s="354">
        <f t="shared" si="193"/>
        <v>0</v>
      </c>
      <c r="D151" s="448">
        <f>SUM(D152:D158)</f>
        <v>0</v>
      </c>
      <c r="E151" s="449">
        <f t="shared" ref="E151:F151" si="194">SUM(E152:E158)</f>
        <v>0</v>
      </c>
      <c r="F151" s="319">
        <f t="shared" si="194"/>
        <v>0</v>
      </c>
      <c r="G151" s="448">
        <f>SUM(G152:G158)</f>
        <v>0</v>
      </c>
      <c r="H151" s="449">
        <f t="shared" ref="H151:I151" si="195">SUM(H152:H158)</f>
        <v>0</v>
      </c>
      <c r="I151" s="319">
        <f t="shared" si="195"/>
        <v>0</v>
      </c>
      <c r="J151" s="448">
        <f>SUM(J152:J158)</f>
        <v>0</v>
      </c>
      <c r="K151" s="449">
        <f t="shared" ref="K151:L151" si="196">SUM(K152:K158)</f>
        <v>0</v>
      </c>
      <c r="L151" s="319">
        <f t="shared" si="196"/>
        <v>0</v>
      </c>
      <c r="M151" s="448">
        <f>SUM(M152:M158)</f>
        <v>0</v>
      </c>
      <c r="N151" s="449">
        <f t="shared" ref="N151:O151" si="197">SUM(N152:N158)</f>
        <v>0</v>
      </c>
      <c r="O151" s="319">
        <f t="shared" si="197"/>
        <v>0</v>
      </c>
      <c r="P151" s="322"/>
    </row>
    <row r="152" spans="1:16" ht="12" hidden="1" customHeight="1" x14ac:dyDescent="0.25">
      <c r="A152" s="314">
        <v>2361</v>
      </c>
      <c r="B152" s="353" t="s">
        <v>172</v>
      </c>
      <c r="C152" s="354">
        <f t="shared" si="193"/>
        <v>0</v>
      </c>
      <c r="D152" s="453"/>
      <c r="E152" s="454"/>
      <c r="F152" s="319">
        <f t="shared" ref="F152:F159" si="198">D152+E152</f>
        <v>0</v>
      </c>
      <c r="G152" s="317"/>
      <c r="H152" s="320"/>
      <c r="I152" s="319">
        <f t="shared" ref="I152:I159" si="199">G152+H152</f>
        <v>0</v>
      </c>
      <c r="J152" s="317"/>
      <c r="K152" s="320"/>
      <c r="L152" s="319">
        <f t="shared" ref="L152:L159" si="200">K152+J152</f>
        <v>0</v>
      </c>
      <c r="M152" s="317"/>
      <c r="N152" s="320"/>
      <c r="O152" s="319">
        <f t="shared" ref="O152:O159" si="201">N152+M152</f>
        <v>0</v>
      </c>
      <c r="P152" s="322"/>
    </row>
    <row r="153" spans="1:16" ht="24" hidden="1" customHeight="1" x14ac:dyDescent="0.25">
      <c r="A153" s="314">
        <v>2362</v>
      </c>
      <c r="B153" s="353" t="s">
        <v>173</v>
      </c>
      <c r="C153" s="354">
        <f t="shared" si="193"/>
        <v>0</v>
      </c>
      <c r="D153" s="453"/>
      <c r="E153" s="454"/>
      <c r="F153" s="319">
        <f t="shared" si="198"/>
        <v>0</v>
      </c>
      <c r="G153" s="317"/>
      <c r="H153" s="320"/>
      <c r="I153" s="319">
        <f t="shared" si="199"/>
        <v>0</v>
      </c>
      <c r="J153" s="317"/>
      <c r="K153" s="320"/>
      <c r="L153" s="319">
        <f t="shared" si="200"/>
        <v>0</v>
      </c>
      <c r="M153" s="317"/>
      <c r="N153" s="320"/>
      <c r="O153" s="319">
        <f t="shared" si="201"/>
        <v>0</v>
      </c>
      <c r="P153" s="322"/>
    </row>
    <row r="154" spans="1:16" ht="12" hidden="1" customHeight="1" x14ac:dyDescent="0.25">
      <c r="A154" s="314">
        <v>2363</v>
      </c>
      <c r="B154" s="353" t="s">
        <v>174</v>
      </c>
      <c r="C154" s="354">
        <f t="shared" si="193"/>
        <v>0</v>
      </c>
      <c r="D154" s="453"/>
      <c r="E154" s="454"/>
      <c r="F154" s="319">
        <f t="shared" si="198"/>
        <v>0</v>
      </c>
      <c r="G154" s="317"/>
      <c r="H154" s="320"/>
      <c r="I154" s="319">
        <f t="shared" si="199"/>
        <v>0</v>
      </c>
      <c r="J154" s="317"/>
      <c r="K154" s="320"/>
      <c r="L154" s="319">
        <f t="shared" si="200"/>
        <v>0</v>
      </c>
      <c r="M154" s="317"/>
      <c r="N154" s="320"/>
      <c r="O154" s="319">
        <f t="shared" si="201"/>
        <v>0</v>
      </c>
      <c r="P154" s="322"/>
    </row>
    <row r="155" spans="1:16" ht="12" hidden="1" customHeight="1" x14ac:dyDescent="0.25">
      <c r="A155" s="314">
        <v>2364</v>
      </c>
      <c r="B155" s="353" t="s">
        <v>175</v>
      </c>
      <c r="C155" s="354">
        <f t="shared" si="193"/>
        <v>0</v>
      </c>
      <c r="D155" s="453"/>
      <c r="E155" s="454"/>
      <c r="F155" s="319">
        <f t="shared" si="198"/>
        <v>0</v>
      </c>
      <c r="G155" s="317"/>
      <c r="H155" s="320"/>
      <c r="I155" s="319">
        <f t="shared" si="199"/>
        <v>0</v>
      </c>
      <c r="J155" s="317"/>
      <c r="K155" s="320"/>
      <c r="L155" s="319">
        <f t="shared" si="200"/>
        <v>0</v>
      </c>
      <c r="M155" s="317"/>
      <c r="N155" s="320"/>
      <c r="O155" s="319">
        <f t="shared" si="201"/>
        <v>0</v>
      </c>
      <c r="P155" s="322"/>
    </row>
    <row r="156" spans="1:16" ht="12.75" hidden="1" customHeight="1" x14ac:dyDescent="0.25">
      <c r="A156" s="314">
        <v>2365</v>
      </c>
      <c r="B156" s="353" t="s">
        <v>176</v>
      </c>
      <c r="C156" s="354">
        <f t="shared" si="193"/>
        <v>0</v>
      </c>
      <c r="D156" s="453"/>
      <c r="E156" s="454"/>
      <c r="F156" s="319">
        <f t="shared" si="198"/>
        <v>0</v>
      </c>
      <c r="G156" s="317"/>
      <c r="H156" s="320"/>
      <c r="I156" s="319">
        <f t="shared" si="199"/>
        <v>0</v>
      </c>
      <c r="J156" s="317"/>
      <c r="K156" s="320"/>
      <c r="L156" s="319">
        <f t="shared" si="200"/>
        <v>0</v>
      </c>
      <c r="M156" s="317"/>
      <c r="N156" s="320"/>
      <c r="O156" s="319">
        <f t="shared" si="201"/>
        <v>0</v>
      </c>
      <c r="P156" s="322"/>
    </row>
    <row r="157" spans="1:16" ht="36" hidden="1" customHeight="1" x14ac:dyDescent="0.25">
      <c r="A157" s="314">
        <v>2366</v>
      </c>
      <c r="B157" s="353" t="s">
        <v>177</v>
      </c>
      <c r="C157" s="354">
        <f t="shared" si="193"/>
        <v>0</v>
      </c>
      <c r="D157" s="453"/>
      <c r="E157" s="454"/>
      <c r="F157" s="319">
        <f t="shared" si="198"/>
        <v>0</v>
      </c>
      <c r="G157" s="317"/>
      <c r="H157" s="320"/>
      <c r="I157" s="319">
        <f t="shared" si="199"/>
        <v>0</v>
      </c>
      <c r="J157" s="317"/>
      <c r="K157" s="320"/>
      <c r="L157" s="319">
        <f t="shared" si="200"/>
        <v>0</v>
      </c>
      <c r="M157" s="317"/>
      <c r="N157" s="320"/>
      <c r="O157" s="319">
        <f t="shared" si="201"/>
        <v>0</v>
      </c>
      <c r="P157" s="322"/>
    </row>
    <row r="158" spans="1:16" ht="48" hidden="1" customHeight="1" x14ac:dyDescent="0.25">
      <c r="A158" s="314">
        <v>2369</v>
      </c>
      <c r="B158" s="353" t="s">
        <v>178</v>
      </c>
      <c r="C158" s="354">
        <f t="shared" si="193"/>
        <v>0</v>
      </c>
      <c r="D158" s="453"/>
      <c r="E158" s="454"/>
      <c r="F158" s="319">
        <f t="shared" si="198"/>
        <v>0</v>
      </c>
      <c r="G158" s="317"/>
      <c r="H158" s="320"/>
      <c r="I158" s="319">
        <f t="shared" si="199"/>
        <v>0</v>
      </c>
      <c r="J158" s="317"/>
      <c r="K158" s="320"/>
      <c r="L158" s="319">
        <f t="shared" si="200"/>
        <v>0</v>
      </c>
      <c r="M158" s="317"/>
      <c r="N158" s="320"/>
      <c r="O158" s="319">
        <f t="shared" si="201"/>
        <v>0</v>
      </c>
      <c r="P158" s="322"/>
    </row>
    <row r="159" spans="1:16" ht="12" hidden="1" customHeight="1" x14ac:dyDescent="0.25">
      <c r="A159" s="444">
        <v>2370</v>
      </c>
      <c r="B159" s="402" t="s">
        <v>179</v>
      </c>
      <c r="C159" s="407">
        <f t="shared" si="193"/>
        <v>0</v>
      </c>
      <c r="D159" s="460"/>
      <c r="E159" s="461"/>
      <c r="F159" s="405">
        <f t="shared" si="198"/>
        <v>0</v>
      </c>
      <c r="G159" s="408"/>
      <c r="H159" s="409"/>
      <c r="I159" s="405">
        <f t="shared" si="199"/>
        <v>0</v>
      </c>
      <c r="J159" s="408"/>
      <c r="K159" s="409"/>
      <c r="L159" s="405">
        <f t="shared" si="200"/>
        <v>0</v>
      </c>
      <c r="M159" s="408"/>
      <c r="N159" s="409"/>
      <c r="O159" s="405">
        <f t="shared" si="201"/>
        <v>0</v>
      </c>
      <c r="P159" s="393"/>
    </row>
    <row r="160" spans="1:16" hidden="1" x14ac:dyDescent="0.25">
      <c r="A160" s="444">
        <v>2380</v>
      </c>
      <c r="B160" s="402" t="s">
        <v>180</v>
      </c>
      <c r="C160" s="407">
        <f t="shared" si="193"/>
        <v>0</v>
      </c>
      <c r="D160" s="445">
        <f>SUM(D161:D162)</f>
        <v>0</v>
      </c>
      <c r="E160" s="446">
        <f t="shared" ref="E160:F160" si="202">SUM(E161:E162)</f>
        <v>0</v>
      </c>
      <c r="F160" s="405">
        <f t="shared" si="202"/>
        <v>0</v>
      </c>
      <c r="G160" s="445">
        <f>SUM(G161:G162)</f>
        <v>0</v>
      </c>
      <c r="H160" s="446">
        <f t="shared" ref="H160:I160" si="203">SUM(H161:H162)</f>
        <v>0</v>
      </c>
      <c r="I160" s="405">
        <f t="shared" si="203"/>
        <v>0</v>
      </c>
      <c r="J160" s="445">
        <f>SUM(J161:J162)</f>
        <v>0</v>
      </c>
      <c r="K160" s="446">
        <f t="shared" ref="K160:L160" si="204">SUM(K161:K162)</f>
        <v>0</v>
      </c>
      <c r="L160" s="405">
        <f t="shared" si="204"/>
        <v>0</v>
      </c>
      <c r="M160" s="445">
        <f>SUM(M161:M162)</f>
        <v>0</v>
      </c>
      <c r="N160" s="446">
        <f t="shared" ref="N160:O160" si="205">SUM(N161:N162)</f>
        <v>0</v>
      </c>
      <c r="O160" s="405">
        <f t="shared" si="205"/>
        <v>0</v>
      </c>
      <c r="P160" s="393"/>
    </row>
    <row r="161" spans="1:16" ht="12" hidden="1" customHeight="1" x14ac:dyDescent="0.25">
      <c r="A161" s="307">
        <v>2381</v>
      </c>
      <c r="B161" s="346" t="s">
        <v>181</v>
      </c>
      <c r="C161" s="347">
        <f t="shared" si="193"/>
        <v>0</v>
      </c>
      <c r="D161" s="455"/>
      <c r="E161" s="456"/>
      <c r="F161" s="398">
        <f t="shared" ref="F161:F164" si="206">D161+E161</f>
        <v>0</v>
      </c>
      <c r="G161" s="310"/>
      <c r="H161" s="311"/>
      <c r="I161" s="398">
        <f t="shared" ref="I161:I164" si="207">G161+H161</f>
        <v>0</v>
      </c>
      <c r="J161" s="310"/>
      <c r="K161" s="311"/>
      <c r="L161" s="398">
        <f t="shared" ref="L161:L164" si="208">K161+J161</f>
        <v>0</v>
      </c>
      <c r="M161" s="310"/>
      <c r="N161" s="311"/>
      <c r="O161" s="398">
        <f t="shared" ref="O161:O164" si="209">N161+M161</f>
        <v>0</v>
      </c>
      <c r="P161" s="313"/>
    </row>
    <row r="162" spans="1:16" ht="24" hidden="1" customHeight="1" x14ac:dyDescent="0.25">
      <c r="A162" s="314">
        <v>2389</v>
      </c>
      <c r="B162" s="353" t="s">
        <v>182</v>
      </c>
      <c r="C162" s="354">
        <f t="shared" si="193"/>
        <v>0</v>
      </c>
      <c r="D162" s="453"/>
      <c r="E162" s="454"/>
      <c r="F162" s="319">
        <f t="shared" si="206"/>
        <v>0</v>
      </c>
      <c r="G162" s="317"/>
      <c r="H162" s="320"/>
      <c r="I162" s="319">
        <f t="shared" si="207"/>
        <v>0</v>
      </c>
      <c r="J162" s="317"/>
      <c r="K162" s="320"/>
      <c r="L162" s="319">
        <f t="shared" si="208"/>
        <v>0</v>
      </c>
      <c r="M162" s="317"/>
      <c r="N162" s="320"/>
      <c r="O162" s="319">
        <f t="shared" si="209"/>
        <v>0</v>
      </c>
      <c r="P162" s="322"/>
    </row>
    <row r="163" spans="1:16" ht="12" hidden="1" customHeight="1" x14ac:dyDescent="0.25">
      <c r="A163" s="444">
        <v>2390</v>
      </c>
      <c r="B163" s="402" t="s">
        <v>183</v>
      </c>
      <c r="C163" s="407">
        <f t="shared" si="193"/>
        <v>0</v>
      </c>
      <c r="D163" s="460"/>
      <c r="E163" s="461"/>
      <c r="F163" s="405">
        <f t="shared" si="206"/>
        <v>0</v>
      </c>
      <c r="G163" s="408"/>
      <c r="H163" s="409"/>
      <c r="I163" s="405">
        <f t="shared" si="207"/>
        <v>0</v>
      </c>
      <c r="J163" s="408"/>
      <c r="K163" s="409"/>
      <c r="L163" s="405">
        <f t="shared" si="208"/>
        <v>0</v>
      </c>
      <c r="M163" s="408"/>
      <c r="N163" s="409"/>
      <c r="O163" s="405">
        <f t="shared" si="209"/>
        <v>0</v>
      </c>
      <c r="P163" s="393"/>
    </row>
    <row r="164" spans="1:16" ht="12" hidden="1" customHeight="1" x14ac:dyDescent="0.25">
      <c r="A164" s="333">
        <v>2400</v>
      </c>
      <c r="B164" s="441" t="s">
        <v>184</v>
      </c>
      <c r="C164" s="334">
        <f t="shared" si="193"/>
        <v>0</v>
      </c>
      <c r="D164" s="462"/>
      <c r="E164" s="463"/>
      <c r="F164" s="337">
        <f t="shared" si="206"/>
        <v>0</v>
      </c>
      <c r="G164" s="335"/>
      <c r="H164" s="336"/>
      <c r="I164" s="337">
        <f t="shared" si="207"/>
        <v>0</v>
      </c>
      <c r="J164" s="335"/>
      <c r="K164" s="336"/>
      <c r="L164" s="337">
        <f t="shared" si="208"/>
        <v>0</v>
      </c>
      <c r="M164" s="335"/>
      <c r="N164" s="336"/>
      <c r="O164" s="337">
        <f t="shared" si="209"/>
        <v>0</v>
      </c>
      <c r="P164" s="341"/>
    </row>
    <row r="165" spans="1:16" ht="24" x14ac:dyDescent="0.25">
      <c r="A165" s="333">
        <v>2500</v>
      </c>
      <c r="B165" s="441" t="s">
        <v>185</v>
      </c>
      <c r="C165" s="334">
        <f t="shared" si="193"/>
        <v>1656</v>
      </c>
      <c r="D165" s="442">
        <f>SUM(D166,D171)</f>
        <v>0</v>
      </c>
      <c r="E165" s="443">
        <f t="shared" ref="E165:O165" si="210">SUM(E166,E171)</f>
        <v>656</v>
      </c>
      <c r="F165" s="337">
        <f t="shared" si="210"/>
        <v>656</v>
      </c>
      <c r="G165" s="442">
        <f t="shared" si="210"/>
        <v>0</v>
      </c>
      <c r="H165" s="443">
        <f t="shared" si="210"/>
        <v>0</v>
      </c>
      <c r="I165" s="337">
        <f t="shared" si="210"/>
        <v>0</v>
      </c>
      <c r="J165" s="442">
        <f t="shared" si="210"/>
        <v>6656</v>
      </c>
      <c r="K165" s="443">
        <f t="shared" si="210"/>
        <v>-5656</v>
      </c>
      <c r="L165" s="337">
        <f t="shared" si="210"/>
        <v>1000</v>
      </c>
      <c r="M165" s="442">
        <f t="shared" si="210"/>
        <v>0</v>
      </c>
      <c r="N165" s="443">
        <f t="shared" si="210"/>
        <v>0</v>
      </c>
      <c r="O165" s="337">
        <f t="shared" si="210"/>
        <v>0</v>
      </c>
      <c r="P165" s="341"/>
    </row>
    <row r="166" spans="1:16" ht="25.5" customHeight="1" x14ac:dyDescent="0.25">
      <c r="A166" s="729">
        <v>2510</v>
      </c>
      <c r="B166" s="346" t="s">
        <v>186</v>
      </c>
      <c r="C166" s="347">
        <f t="shared" si="193"/>
        <v>1656</v>
      </c>
      <c r="D166" s="451">
        <f>SUM(D167:D170)</f>
        <v>0</v>
      </c>
      <c r="E166" s="452">
        <f t="shared" ref="E166:O166" si="211">SUM(E167:E170)</f>
        <v>656</v>
      </c>
      <c r="F166" s="398">
        <f t="shared" si="211"/>
        <v>656</v>
      </c>
      <c r="G166" s="451">
        <f t="shared" si="211"/>
        <v>0</v>
      </c>
      <c r="H166" s="452">
        <f t="shared" si="211"/>
        <v>0</v>
      </c>
      <c r="I166" s="398">
        <f t="shared" si="211"/>
        <v>0</v>
      </c>
      <c r="J166" s="451">
        <f t="shared" si="211"/>
        <v>6656</v>
      </c>
      <c r="K166" s="452">
        <f t="shared" si="211"/>
        <v>-5656</v>
      </c>
      <c r="L166" s="398">
        <f t="shared" si="211"/>
        <v>1000</v>
      </c>
      <c r="M166" s="451">
        <f t="shared" si="211"/>
        <v>0</v>
      </c>
      <c r="N166" s="452">
        <f t="shared" si="211"/>
        <v>0</v>
      </c>
      <c r="O166" s="398">
        <f t="shared" si="211"/>
        <v>0</v>
      </c>
      <c r="P166" s="313"/>
    </row>
    <row r="167" spans="1:16" ht="31.5" customHeight="1" x14ac:dyDescent="0.25">
      <c r="A167" s="315">
        <v>2512</v>
      </c>
      <c r="B167" s="353" t="s">
        <v>187</v>
      </c>
      <c r="C167" s="354">
        <f t="shared" si="193"/>
        <v>1000</v>
      </c>
      <c r="D167" s="453"/>
      <c r="E167" s="454"/>
      <c r="F167" s="319">
        <f t="shared" ref="F167:F172" si="212">D167+E167</f>
        <v>0</v>
      </c>
      <c r="G167" s="317"/>
      <c r="H167" s="320"/>
      <c r="I167" s="319">
        <f t="shared" ref="I167:I172" si="213">G167+H167</f>
        <v>0</v>
      </c>
      <c r="J167" s="317">
        <v>6000</v>
      </c>
      <c r="K167" s="320">
        <v>-5000</v>
      </c>
      <c r="L167" s="319">
        <f t="shared" ref="L167:L172" si="214">K167+J167</f>
        <v>1000</v>
      </c>
      <c r="M167" s="317"/>
      <c r="N167" s="320"/>
      <c r="O167" s="319">
        <f t="shared" ref="O167:O172" si="215">N167+M167</f>
        <v>0</v>
      </c>
      <c r="P167" s="322" t="s">
        <v>576</v>
      </c>
    </row>
    <row r="168" spans="1:16" ht="36" hidden="1" customHeight="1" x14ac:dyDescent="0.25">
      <c r="A168" s="315">
        <v>2513</v>
      </c>
      <c r="B168" s="353" t="s">
        <v>188</v>
      </c>
      <c r="C168" s="354">
        <f t="shared" si="193"/>
        <v>0</v>
      </c>
      <c r="D168" s="453"/>
      <c r="E168" s="454"/>
      <c r="F168" s="319">
        <f t="shared" si="212"/>
        <v>0</v>
      </c>
      <c r="G168" s="317"/>
      <c r="H168" s="320"/>
      <c r="I168" s="319">
        <f t="shared" si="213"/>
        <v>0</v>
      </c>
      <c r="J168" s="317"/>
      <c r="K168" s="320"/>
      <c r="L168" s="319">
        <f t="shared" si="214"/>
        <v>0</v>
      </c>
      <c r="M168" s="317"/>
      <c r="N168" s="320"/>
      <c r="O168" s="319">
        <f t="shared" si="215"/>
        <v>0</v>
      </c>
      <c r="P168" s="322"/>
    </row>
    <row r="169" spans="1:16" ht="24" hidden="1" customHeight="1" x14ac:dyDescent="0.25">
      <c r="A169" s="315">
        <v>2515</v>
      </c>
      <c r="B169" s="353" t="s">
        <v>189</v>
      </c>
      <c r="C169" s="354">
        <f t="shared" si="193"/>
        <v>0</v>
      </c>
      <c r="D169" s="453"/>
      <c r="E169" s="454"/>
      <c r="F169" s="319">
        <f t="shared" si="212"/>
        <v>0</v>
      </c>
      <c r="G169" s="317"/>
      <c r="H169" s="320"/>
      <c r="I169" s="319">
        <f t="shared" si="213"/>
        <v>0</v>
      </c>
      <c r="J169" s="317"/>
      <c r="K169" s="320"/>
      <c r="L169" s="319">
        <f t="shared" si="214"/>
        <v>0</v>
      </c>
      <c r="M169" s="317"/>
      <c r="N169" s="320"/>
      <c r="O169" s="319">
        <f t="shared" si="215"/>
        <v>0</v>
      </c>
      <c r="P169" s="322"/>
    </row>
    <row r="170" spans="1:16" ht="30.75" customHeight="1" x14ac:dyDescent="0.25">
      <c r="A170" s="315">
        <v>2519</v>
      </c>
      <c r="B170" s="353" t="s">
        <v>190</v>
      </c>
      <c r="C170" s="354">
        <f t="shared" si="193"/>
        <v>656</v>
      </c>
      <c r="D170" s="453"/>
      <c r="E170" s="454">
        <v>656</v>
      </c>
      <c r="F170" s="319">
        <f t="shared" si="212"/>
        <v>656</v>
      </c>
      <c r="G170" s="317"/>
      <c r="H170" s="320"/>
      <c r="I170" s="319">
        <f t="shared" si="213"/>
        <v>0</v>
      </c>
      <c r="J170" s="317">
        <v>656</v>
      </c>
      <c r="K170" s="320">
        <v>-656</v>
      </c>
      <c r="L170" s="319">
        <f t="shared" si="214"/>
        <v>0</v>
      </c>
      <c r="M170" s="317"/>
      <c r="N170" s="320"/>
      <c r="O170" s="319">
        <f t="shared" si="215"/>
        <v>0</v>
      </c>
      <c r="P170" s="393" t="s">
        <v>573</v>
      </c>
    </row>
    <row r="171" spans="1:16" ht="24" hidden="1" customHeight="1" x14ac:dyDescent="0.25">
      <c r="A171" s="447">
        <v>2520</v>
      </c>
      <c r="B171" s="353" t="s">
        <v>191</v>
      </c>
      <c r="C171" s="354">
        <f t="shared" si="193"/>
        <v>0</v>
      </c>
      <c r="D171" s="453"/>
      <c r="E171" s="454"/>
      <c r="F171" s="319">
        <f t="shared" si="212"/>
        <v>0</v>
      </c>
      <c r="G171" s="317"/>
      <c r="H171" s="320"/>
      <c r="I171" s="319">
        <f t="shared" si="213"/>
        <v>0</v>
      </c>
      <c r="J171" s="317"/>
      <c r="K171" s="320"/>
      <c r="L171" s="319">
        <f t="shared" si="214"/>
        <v>0</v>
      </c>
      <c r="M171" s="317"/>
      <c r="N171" s="320"/>
      <c r="O171" s="319">
        <f t="shared" si="215"/>
        <v>0</v>
      </c>
      <c r="P171" s="322"/>
    </row>
    <row r="172" spans="1:16" s="464" customFormat="1" ht="36" hidden="1" customHeight="1" x14ac:dyDescent="0.25">
      <c r="A172" s="287">
        <v>2800</v>
      </c>
      <c r="B172" s="346" t="s">
        <v>192</v>
      </c>
      <c r="C172" s="347">
        <f t="shared" si="193"/>
        <v>0</v>
      </c>
      <c r="D172" s="310"/>
      <c r="E172" s="311"/>
      <c r="F172" s="398">
        <f t="shared" si="212"/>
        <v>0</v>
      </c>
      <c r="G172" s="310"/>
      <c r="H172" s="311"/>
      <c r="I172" s="398">
        <f t="shared" si="213"/>
        <v>0</v>
      </c>
      <c r="J172" s="310"/>
      <c r="K172" s="311"/>
      <c r="L172" s="398">
        <f t="shared" si="214"/>
        <v>0</v>
      </c>
      <c r="M172" s="310"/>
      <c r="N172" s="311"/>
      <c r="O172" s="398">
        <f t="shared" si="215"/>
        <v>0</v>
      </c>
      <c r="P172" s="313"/>
    </row>
    <row r="173" spans="1:16" hidden="1" x14ac:dyDescent="0.25">
      <c r="A173" s="436">
        <v>3000</v>
      </c>
      <c r="B173" s="436" t="s">
        <v>193</v>
      </c>
      <c r="C173" s="437">
        <f t="shared" si="193"/>
        <v>0</v>
      </c>
      <c r="D173" s="438">
        <f>SUM(D174,D184)</f>
        <v>0</v>
      </c>
      <c r="E173" s="439">
        <f t="shared" ref="E173:F173" si="216">SUM(E174,E184)</f>
        <v>0</v>
      </c>
      <c r="F173" s="440">
        <f t="shared" si="216"/>
        <v>0</v>
      </c>
      <c r="G173" s="438">
        <f>SUM(G174,G184)</f>
        <v>0</v>
      </c>
      <c r="H173" s="439">
        <f t="shared" ref="H173:I173" si="217">SUM(H174,H184)</f>
        <v>0</v>
      </c>
      <c r="I173" s="440">
        <f t="shared" si="217"/>
        <v>0</v>
      </c>
      <c r="J173" s="438">
        <f>SUM(J174,J184)</f>
        <v>0</v>
      </c>
      <c r="K173" s="439">
        <f t="shared" ref="K173:L173" si="218">SUM(K174,K184)</f>
        <v>0</v>
      </c>
      <c r="L173" s="440">
        <f t="shared" si="218"/>
        <v>0</v>
      </c>
      <c r="M173" s="438">
        <f>SUM(M174,M184)</f>
        <v>0</v>
      </c>
      <c r="N173" s="439">
        <f t="shared" ref="N173:O173" si="219">SUM(N174,N184)</f>
        <v>0</v>
      </c>
      <c r="O173" s="440">
        <f t="shared" si="219"/>
        <v>0</v>
      </c>
      <c r="P173" s="163"/>
    </row>
    <row r="174" spans="1:16" ht="24" hidden="1" x14ac:dyDescent="0.25">
      <c r="A174" s="333">
        <v>3200</v>
      </c>
      <c r="B174" s="465" t="s">
        <v>194</v>
      </c>
      <c r="C174" s="334">
        <f t="shared" si="193"/>
        <v>0</v>
      </c>
      <c r="D174" s="442">
        <f>SUM(D175,D179)</f>
        <v>0</v>
      </c>
      <c r="E174" s="443">
        <f t="shared" ref="E174:O174" si="220">SUM(E175,E179)</f>
        <v>0</v>
      </c>
      <c r="F174" s="337">
        <f t="shared" si="220"/>
        <v>0</v>
      </c>
      <c r="G174" s="442">
        <f t="shared" si="220"/>
        <v>0</v>
      </c>
      <c r="H174" s="443">
        <f t="shared" si="220"/>
        <v>0</v>
      </c>
      <c r="I174" s="337">
        <f t="shared" si="220"/>
        <v>0</v>
      </c>
      <c r="J174" s="442">
        <f t="shared" si="220"/>
        <v>0</v>
      </c>
      <c r="K174" s="443">
        <f t="shared" si="220"/>
        <v>0</v>
      </c>
      <c r="L174" s="337">
        <f t="shared" si="220"/>
        <v>0</v>
      </c>
      <c r="M174" s="442">
        <f t="shared" si="220"/>
        <v>0</v>
      </c>
      <c r="N174" s="443">
        <f t="shared" si="220"/>
        <v>0</v>
      </c>
      <c r="O174" s="337">
        <f t="shared" si="220"/>
        <v>0</v>
      </c>
      <c r="P174" s="341"/>
    </row>
    <row r="175" spans="1:16" ht="36" hidden="1" x14ac:dyDescent="0.25">
      <c r="A175" s="729">
        <v>3260</v>
      </c>
      <c r="B175" s="346" t="s">
        <v>195</v>
      </c>
      <c r="C175" s="347">
        <f t="shared" si="193"/>
        <v>0</v>
      </c>
      <c r="D175" s="451">
        <f>SUM(D176:D178)</f>
        <v>0</v>
      </c>
      <c r="E175" s="452">
        <f t="shared" ref="E175:F175" si="221">SUM(E176:E178)</f>
        <v>0</v>
      </c>
      <c r="F175" s="398">
        <f t="shared" si="221"/>
        <v>0</v>
      </c>
      <c r="G175" s="451">
        <f>SUM(G176:G178)</f>
        <v>0</v>
      </c>
      <c r="H175" s="452">
        <f t="shared" ref="H175:I175" si="222">SUM(H176:H178)</f>
        <v>0</v>
      </c>
      <c r="I175" s="398">
        <f t="shared" si="222"/>
        <v>0</v>
      </c>
      <c r="J175" s="451">
        <f>SUM(J176:J178)</f>
        <v>0</v>
      </c>
      <c r="K175" s="452">
        <f t="shared" ref="K175:L175" si="223">SUM(K176:K178)</f>
        <v>0</v>
      </c>
      <c r="L175" s="398">
        <f t="shared" si="223"/>
        <v>0</v>
      </c>
      <c r="M175" s="451">
        <f>SUM(M176:M178)</f>
        <v>0</v>
      </c>
      <c r="N175" s="452">
        <f t="shared" ref="N175:O175" si="224">SUM(N176:N178)</f>
        <v>0</v>
      </c>
      <c r="O175" s="398">
        <f t="shared" si="224"/>
        <v>0</v>
      </c>
      <c r="P175" s="313"/>
    </row>
    <row r="176" spans="1:16" ht="24" hidden="1" customHeight="1" x14ac:dyDescent="0.25">
      <c r="A176" s="315">
        <v>3261</v>
      </c>
      <c r="B176" s="353" t="s">
        <v>196</v>
      </c>
      <c r="C176" s="354">
        <f t="shared" si="193"/>
        <v>0</v>
      </c>
      <c r="D176" s="453"/>
      <c r="E176" s="454"/>
      <c r="F176" s="319">
        <f t="shared" ref="F176:F178" si="225">D176+E176</f>
        <v>0</v>
      </c>
      <c r="G176" s="317"/>
      <c r="H176" s="320"/>
      <c r="I176" s="319">
        <f t="shared" ref="I176:I178" si="226">G176+H176</f>
        <v>0</v>
      </c>
      <c r="J176" s="317"/>
      <c r="K176" s="320"/>
      <c r="L176" s="319">
        <f t="shared" ref="L176:L178" si="227">K176+J176</f>
        <v>0</v>
      </c>
      <c r="M176" s="317"/>
      <c r="N176" s="320"/>
      <c r="O176" s="319">
        <f t="shared" ref="O176:O178" si="228">N176+M176</f>
        <v>0</v>
      </c>
      <c r="P176" s="322"/>
    </row>
    <row r="177" spans="1:16" ht="36" hidden="1" customHeight="1" x14ac:dyDescent="0.25">
      <c r="A177" s="315">
        <v>3262</v>
      </c>
      <c r="B177" s="353" t="s">
        <v>197</v>
      </c>
      <c r="C177" s="354">
        <f t="shared" si="193"/>
        <v>0</v>
      </c>
      <c r="D177" s="453"/>
      <c r="E177" s="454"/>
      <c r="F177" s="319">
        <f t="shared" si="225"/>
        <v>0</v>
      </c>
      <c r="G177" s="317"/>
      <c r="H177" s="320"/>
      <c r="I177" s="319">
        <f t="shared" si="226"/>
        <v>0</v>
      </c>
      <c r="J177" s="317"/>
      <c r="K177" s="320"/>
      <c r="L177" s="319">
        <f t="shared" si="227"/>
        <v>0</v>
      </c>
      <c r="M177" s="317"/>
      <c r="N177" s="320"/>
      <c r="O177" s="319">
        <f t="shared" si="228"/>
        <v>0</v>
      </c>
      <c r="P177" s="322"/>
    </row>
    <row r="178" spans="1:16" ht="24" hidden="1" customHeight="1" x14ac:dyDescent="0.25">
      <c r="A178" s="315">
        <v>3263</v>
      </c>
      <c r="B178" s="353" t="s">
        <v>198</v>
      </c>
      <c r="C178" s="354">
        <f t="shared" si="193"/>
        <v>0</v>
      </c>
      <c r="D178" s="453"/>
      <c r="E178" s="454"/>
      <c r="F178" s="319">
        <f t="shared" si="225"/>
        <v>0</v>
      </c>
      <c r="G178" s="317"/>
      <c r="H178" s="320"/>
      <c r="I178" s="319">
        <f t="shared" si="226"/>
        <v>0</v>
      </c>
      <c r="J178" s="317"/>
      <c r="K178" s="320"/>
      <c r="L178" s="319">
        <f t="shared" si="227"/>
        <v>0</v>
      </c>
      <c r="M178" s="317"/>
      <c r="N178" s="320"/>
      <c r="O178" s="319">
        <f t="shared" si="228"/>
        <v>0</v>
      </c>
      <c r="P178" s="322"/>
    </row>
    <row r="179" spans="1:16" ht="84" hidden="1" x14ac:dyDescent="0.25">
      <c r="A179" s="729">
        <v>3290</v>
      </c>
      <c r="B179" s="346" t="s">
        <v>199</v>
      </c>
      <c r="C179" s="466">
        <f t="shared" si="193"/>
        <v>0</v>
      </c>
      <c r="D179" s="451">
        <f>SUM(D180:D183)</f>
        <v>0</v>
      </c>
      <c r="E179" s="452">
        <f t="shared" ref="E179:O179" si="229">SUM(E180:E183)</f>
        <v>0</v>
      </c>
      <c r="F179" s="398">
        <f t="shared" si="229"/>
        <v>0</v>
      </c>
      <c r="G179" s="451">
        <f t="shared" si="229"/>
        <v>0</v>
      </c>
      <c r="H179" s="452">
        <f t="shared" si="229"/>
        <v>0</v>
      </c>
      <c r="I179" s="398">
        <f t="shared" si="229"/>
        <v>0</v>
      </c>
      <c r="J179" s="451">
        <f t="shared" si="229"/>
        <v>0</v>
      </c>
      <c r="K179" s="452">
        <f t="shared" si="229"/>
        <v>0</v>
      </c>
      <c r="L179" s="398">
        <f t="shared" si="229"/>
        <v>0</v>
      </c>
      <c r="M179" s="451">
        <f t="shared" si="229"/>
        <v>0</v>
      </c>
      <c r="N179" s="452">
        <f t="shared" si="229"/>
        <v>0</v>
      </c>
      <c r="O179" s="398">
        <f t="shared" si="229"/>
        <v>0</v>
      </c>
      <c r="P179" s="313"/>
    </row>
    <row r="180" spans="1:16" ht="72" hidden="1" customHeight="1" x14ac:dyDescent="0.25">
      <c r="A180" s="315">
        <v>3291</v>
      </c>
      <c r="B180" s="353" t="s">
        <v>200</v>
      </c>
      <c r="C180" s="354">
        <f t="shared" si="193"/>
        <v>0</v>
      </c>
      <c r="D180" s="453"/>
      <c r="E180" s="454"/>
      <c r="F180" s="319">
        <f t="shared" ref="F180:F183" si="230">D180+E180</f>
        <v>0</v>
      </c>
      <c r="G180" s="317"/>
      <c r="H180" s="320"/>
      <c r="I180" s="319">
        <f t="shared" ref="I180:I183" si="231">G180+H180</f>
        <v>0</v>
      </c>
      <c r="J180" s="317"/>
      <c r="K180" s="320"/>
      <c r="L180" s="319">
        <f t="shared" ref="L180:L183" si="232">K180+J180</f>
        <v>0</v>
      </c>
      <c r="M180" s="317"/>
      <c r="N180" s="320"/>
      <c r="O180" s="319">
        <f t="shared" ref="O180:O183" si="233">N180+M180</f>
        <v>0</v>
      </c>
      <c r="P180" s="322"/>
    </row>
    <row r="181" spans="1:16" ht="72" hidden="1" customHeight="1" x14ac:dyDescent="0.25">
      <c r="A181" s="315">
        <v>3292</v>
      </c>
      <c r="B181" s="353" t="s">
        <v>201</v>
      </c>
      <c r="C181" s="354">
        <f t="shared" si="193"/>
        <v>0</v>
      </c>
      <c r="D181" s="453"/>
      <c r="E181" s="454"/>
      <c r="F181" s="319">
        <f t="shared" si="230"/>
        <v>0</v>
      </c>
      <c r="G181" s="317"/>
      <c r="H181" s="320"/>
      <c r="I181" s="319">
        <f t="shared" si="231"/>
        <v>0</v>
      </c>
      <c r="J181" s="317"/>
      <c r="K181" s="320"/>
      <c r="L181" s="319">
        <f t="shared" si="232"/>
        <v>0</v>
      </c>
      <c r="M181" s="317"/>
      <c r="N181" s="320"/>
      <c r="O181" s="319">
        <f t="shared" si="233"/>
        <v>0</v>
      </c>
      <c r="P181" s="322"/>
    </row>
    <row r="182" spans="1:16" ht="72" hidden="1" customHeight="1" x14ac:dyDescent="0.25">
      <c r="A182" s="315">
        <v>3293</v>
      </c>
      <c r="B182" s="353" t="s">
        <v>202</v>
      </c>
      <c r="C182" s="354">
        <f t="shared" si="193"/>
        <v>0</v>
      </c>
      <c r="D182" s="453"/>
      <c r="E182" s="454"/>
      <c r="F182" s="319">
        <f t="shared" si="230"/>
        <v>0</v>
      </c>
      <c r="G182" s="317"/>
      <c r="H182" s="320"/>
      <c r="I182" s="319">
        <f t="shared" si="231"/>
        <v>0</v>
      </c>
      <c r="J182" s="317"/>
      <c r="K182" s="320"/>
      <c r="L182" s="319">
        <f t="shared" si="232"/>
        <v>0</v>
      </c>
      <c r="M182" s="317"/>
      <c r="N182" s="320"/>
      <c r="O182" s="319">
        <f t="shared" si="233"/>
        <v>0</v>
      </c>
      <c r="P182" s="322"/>
    </row>
    <row r="183" spans="1:16" ht="60" hidden="1" customHeight="1" x14ac:dyDescent="0.25">
      <c r="A183" s="467">
        <v>3294</v>
      </c>
      <c r="B183" s="353" t="s">
        <v>203</v>
      </c>
      <c r="C183" s="466">
        <f t="shared" si="193"/>
        <v>0</v>
      </c>
      <c r="D183" s="468"/>
      <c r="E183" s="469"/>
      <c r="F183" s="470">
        <f t="shared" si="230"/>
        <v>0</v>
      </c>
      <c r="G183" s="471"/>
      <c r="H183" s="472"/>
      <c r="I183" s="470">
        <f t="shared" si="231"/>
        <v>0</v>
      </c>
      <c r="J183" s="471"/>
      <c r="K183" s="472"/>
      <c r="L183" s="470">
        <f t="shared" si="232"/>
        <v>0</v>
      </c>
      <c r="M183" s="471"/>
      <c r="N183" s="472"/>
      <c r="O183" s="470">
        <f t="shared" si="233"/>
        <v>0</v>
      </c>
      <c r="P183" s="473"/>
    </row>
    <row r="184" spans="1:16" ht="48" hidden="1" x14ac:dyDescent="0.25">
      <c r="A184" s="474">
        <v>3300</v>
      </c>
      <c r="B184" s="465" t="s">
        <v>204</v>
      </c>
      <c r="C184" s="475">
        <f t="shared" si="193"/>
        <v>0</v>
      </c>
      <c r="D184" s="476">
        <f>SUM(D185:D186)</f>
        <v>0</v>
      </c>
      <c r="E184" s="477">
        <f t="shared" ref="E184:O184" si="234">SUM(E185:E186)</f>
        <v>0</v>
      </c>
      <c r="F184" s="478">
        <f t="shared" si="234"/>
        <v>0</v>
      </c>
      <c r="G184" s="476">
        <f t="shared" si="234"/>
        <v>0</v>
      </c>
      <c r="H184" s="477">
        <f t="shared" si="234"/>
        <v>0</v>
      </c>
      <c r="I184" s="478">
        <f t="shared" si="234"/>
        <v>0</v>
      </c>
      <c r="J184" s="476">
        <f t="shared" si="234"/>
        <v>0</v>
      </c>
      <c r="K184" s="477">
        <f t="shared" si="234"/>
        <v>0</v>
      </c>
      <c r="L184" s="478">
        <f t="shared" si="234"/>
        <v>0</v>
      </c>
      <c r="M184" s="476">
        <f t="shared" si="234"/>
        <v>0</v>
      </c>
      <c r="N184" s="477">
        <f t="shared" si="234"/>
        <v>0</v>
      </c>
      <c r="O184" s="478">
        <f t="shared" si="234"/>
        <v>0</v>
      </c>
      <c r="P184" s="479"/>
    </row>
    <row r="185" spans="1:16" ht="48" hidden="1" customHeight="1" x14ac:dyDescent="0.25">
      <c r="A185" s="401">
        <v>3310</v>
      </c>
      <c r="B185" s="402" t="s">
        <v>205</v>
      </c>
      <c r="C185" s="407">
        <f t="shared" si="193"/>
        <v>0</v>
      </c>
      <c r="D185" s="460"/>
      <c r="E185" s="461"/>
      <c r="F185" s="405">
        <f t="shared" ref="F185:F186" si="235">D185+E185</f>
        <v>0</v>
      </c>
      <c r="G185" s="408"/>
      <c r="H185" s="409"/>
      <c r="I185" s="405">
        <f t="shared" ref="I185:I186" si="236">G185+H185</f>
        <v>0</v>
      </c>
      <c r="J185" s="408"/>
      <c r="K185" s="409"/>
      <c r="L185" s="405">
        <f t="shared" ref="L185:L186" si="237">K185+J185</f>
        <v>0</v>
      </c>
      <c r="M185" s="408"/>
      <c r="N185" s="409"/>
      <c r="O185" s="405">
        <f t="shared" ref="O185:O186" si="238">N185+M185</f>
        <v>0</v>
      </c>
      <c r="P185" s="393"/>
    </row>
    <row r="186" spans="1:16" ht="48.75" hidden="1" customHeight="1" x14ac:dyDescent="0.25">
      <c r="A186" s="308">
        <v>3320</v>
      </c>
      <c r="B186" s="346" t="s">
        <v>206</v>
      </c>
      <c r="C186" s="347">
        <f t="shared" si="193"/>
        <v>0</v>
      </c>
      <c r="D186" s="455"/>
      <c r="E186" s="456"/>
      <c r="F186" s="398">
        <f t="shared" si="235"/>
        <v>0</v>
      </c>
      <c r="G186" s="310"/>
      <c r="H186" s="311"/>
      <c r="I186" s="398">
        <f t="shared" si="236"/>
        <v>0</v>
      </c>
      <c r="J186" s="310"/>
      <c r="K186" s="311"/>
      <c r="L186" s="398">
        <f t="shared" si="237"/>
        <v>0</v>
      </c>
      <c r="M186" s="310"/>
      <c r="N186" s="311"/>
      <c r="O186" s="398">
        <f t="shared" si="238"/>
        <v>0</v>
      </c>
      <c r="P186" s="313"/>
    </row>
    <row r="187" spans="1:16" hidden="1" x14ac:dyDescent="0.25">
      <c r="A187" s="480">
        <v>4000</v>
      </c>
      <c r="B187" s="436" t="s">
        <v>207</v>
      </c>
      <c r="C187" s="437">
        <f t="shared" si="193"/>
        <v>0</v>
      </c>
      <c r="D187" s="438">
        <f>SUM(D188,D191)</f>
        <v>0</v>
      </c>
      <c r="E187" s="439">
        <f t="shared" ref="E187:F187" si="239">SUM(E188,E191)</f>
        <v>0</v>
      </c>
      <c r="F187" s="440">
        <f t="shared" si="239"/>
        <v>0</v>
      </c>
      <c r="G187" s="438">
        <f>SUM(G188,G191)</f>
        <v>0</v>
      </c>
      <c r="H187" s="439">
        <f t="shared" ref="H187:I187" si="240">SUM(H188,H191)</f>
        <v>0</v>
      </c>
      <c r="I187" s="440">
        <f t="shared" si="240"/>
        <v>0</v>
      </c>
      <c r="J187" s="438">
        <f>SUM(J188,J191)</f>
        <v>0</v>
      </c>
      <c r="K187" s="439">
        <f t="shared" ref="K187:L187" si="241">SUM(K188,K191)</f>
        <v>0</v>
      </c>
      <c r="L187" s="440">
        <f t="shared" si="241"/>
        <v>0</v>
      </c>
      <c r="M187" s="438">
        <f>SUM(M188,M191)</f>
        <v>0</v>
      </c>
      <c r="N187" s="439">
        <f t="shared" ref="N187:O187" si="242">SUM(N188,N191)</f>
        <v>0</v>
      </c>
      <c r="O187" s="440">
        <f t="shared" si="242"/>
        <v>0</v>
      </c>
      <c r="P187" s="163"/>
    </row>
    <row r="188" spans="1:16" ht="24" hidden="1" x14ac:dyDescent="0.25">
      <c r="A188" s="481">
        <v>4200</v>
      </c>
      <c r="B188" s="441" t="s">
        <v>208</v>
      </c>
      <c r="C188" s="334">
        <f t="shared" si="193"/>
        <v>0</v>
      </c>
      <c r="D188" s="442">
        <f>SUM(D189,D190)</f>
        <v>0</v>
      </c>
      <c r="E188" s="443">
        <f t="shared" ref="E188:F188" si="243">SUM(E189,E190)</f>
        <v>0</v>
      </c>
      <c r="F188" s="337">
        <f t="shared" si="243"/>
        <v>0</v>
      </c>
      <c r="G188" s="442">
        <f>SUM(G189,G190)</f>
        <v>0</v>
      </c>
      <c r="H188" s="443">
        <f t="shared" ref="H188:I188" si="244">SUM(H189,H190)</f>
        <v>0</v>
      </c>
      <c r="I188" s="337">
        <f t="shared" si="244"/>
        <v>0</v>
      </c>
      <c r="J188" s="442">
        <f>SUM(J189,J190)</f>
        <v>0</v>
      </c>
      <c r="K188" s="443">
        <f t="shared" ref="K188:L188" si="245">SUM(K189,K190)</f>
        <v>0</v>
      </c>
      <c r="L188" s="337">
        <f t="shared" si="245"/>
        <v>0</v>
      </c>
      <c r="M188" s="442">
        <f>SUM(M189,M190)</f>
        <v>0</v>
      </c>
      <c r="N188" s="443">
        <f t="shared" ref="N188:O188" si="246">SUM(N189,N190)</f>
        <v>0</v>
      </c>
      <c r="O188" s="337">
        <f t="shared" si="246"/>
        <v>0</v>
      </c>
      <c r="P188" s="341"/>
    </row>
    <row r="189" spans="1:16" ht="36" hidden="1" customHeight="1" x14ac:dyDescent="0.25">
      <c r="A189" s="729">
        <v>4240</v>
      </c>
      <c r="B189" s="346" t="s">
        <v>209</v>
      </c>
      <c r="C189" s="347">
        <f t="shared" si="193"/>
        <v>0</v>
      </c>
      <c r="D189" s="455"/>
      <c r="E189" s="456"/>
      <c r="F189" s="398">
        <f t="shared" ref="F189:F190" si="247">D189+E189</f>
        <v>0</v>
      </c>
      <c r="G189" s="310"/>
      <c r="H189" s="311"/>
      <c r="I189" s="398">
        <f t="shared" ref="I189:I190" si="248">G189+H189</f>
        <v>0</v>
      </c>
      <c r="J189" s="310"/>
      <c r="K189" s="311"/>
      <c r="L189" s="398">
        <f t="shared" ref="L189:L190" si="249">K189+J189</f>
        <v>0</v>
      </c>
      <c r="M189" s="310"/>
      <c r="N189" s="311"/>
      <c r="O189" s="398">
        <f t="shared" ref="O189:O190" si="250">N189+M189</f>
        <v>0</v>
      </c>
      <c r="P189" s="313"/>
    </row>
    <row r="190" spans="1:16" ht="24" hidden="1" customHeight="1" x14ac:dyDescent="0.25">
      <c r="A190" s="447">
        <v>4250</v>
      </c>
      <c r="B190" s="353" t="s">
        <v>210</v>
      </c>
      <c r="C190" s="354">
        <f t="shared" si="193"/>
        <v>0</v>
      </c>
      <c r="D190" s="453"/>
      <c r="E190" s="454"/>
      <c r="F190" s="319">
        <f t="shared" si="247"/>
        <v>0</v>
      </c>
      <c r="G190" s="317"/>
      <c r="H190" s="320"/>
      <c r="I190" s="319">
        <f t="shared" si="248"/>
        <v>0</v>
      </c>
      <c r="J190" s="317"/>
      <c r="K190" s="320"/>
      <c r="L190" s="319">
        <f t="shared" si="249"/>
        <v>0</v>
      </c>
      <c r="M190" s="317"/>
      <c r="N190" s="320"/>
      <c r="O190" s="319">
        <f t="shared" si="250"/>
        <v>0</v>
      </c>
      <c r="P190" s="322"/>
    </row>
    <row r="191" spans="1:16" hidden="1" x14ac:dyDescent="0.25">
      <c r="A191" s="333">
        <v>4300</v>
      </c>
      <c r="B191" s="441" t="s">
        <v>211</v>
      </c>
      <c r="C191" s="334">
        <f t="shared" si="193"/>
        <v>0</v>
      </c>
      <c r="D191" s="442">
        <f>SUM(D192)</f>
        <v>0</v>
      </c>
      <c r="E191" s="443">
        <f t="shared" ref="E191:F191" si="251">SUM(E192)</f>
        <v>0</v>
      </c>
      <c r="F191" s="337">
        <f t="shared" si="251"/>
        <v>0</v>
      </c>
      <c r="G191" s="442">
        <f>SUM(G192)</f>
        <v>0</v>
      </c>
      <c r="H191" s="443">
        <f t="shared" ref="H191:I191" si="252">SUM(H192)</f>
        <v>0</v>
      </c>
      <c r="I191" s="337">
        <f t="shared" si="252"/>
        <v>0</v>
      </c>
      <c r="J191" s="442">
        <f>SUM(J192)</f>
        <v>0</v>
      </c>
      <c r="K191" s="443">
        <f t="shared" ref="K191:L191" si="253">SUM(K192)</f>
        <v>0</v>
      </c>
      <c r="L191" s="337">
        <f t="shared" si="253"/>
        <v>0</v>
      </c>
      <c r="M191" s="442">
        <f>SUM(M192)</f>
        <v>0</v>
      </c>
      <c r="N191" s="443">
        <f t="shared" ref="N191:O191" si="254">SUM(N192)</f>
        <v>0</v>
      </c>
      <c r="O191" s="337">
        <f t="shared" si="254"/>
        <v>0</v>
      </c>
      <c r="P191" s="341"/>
    </row>
    <row r="192" spans="1:16" ht="24" hidden="1" x14ac:dyDescent="0.25">
      <c r="A192" s="729">
        <v>4310</v>
      </c>
      <c r="B192" s="346" t="s">
        <v>212</v>
      </c>
      <c r="C192" s="347">
        <f t="shared" si="193"/>
        <v>0</v>
      </c>
      <c r="D192" s="451">
        <f>SUM(D193:D193)</f>
        <v>0</v>
      </c>
      <c r="E192" s="452">
        <f t="shared" ref="E192:F192" si="255">SUM(E193:E193)</f>
        <v>0</v>
      </c>
      <c r="F192" s="398">
        <f t="shared" si="255"/>
        <v>0</v>
      </c>
      <c r="G192" s="451">
        <f>SUM(G193:G193)</f>
        <v>0</v>
      </c>
      <c r="H192" s="452">
        <f t="shared" ref="H192:I192" si="256">SUM(H193:H193)</f>
        <v>0</v>
      </c>
      <c r="I192" s="398">
        <f t="shared" si="256"/>
        <v>0</v>
      </c>
      <c r="J192" s="451">
        <f>SUM(J193:J193)</f>
        <v>0</v>
      </c>
      <c r="K192" s="452">
        <f t="shared" ref="K192:L192" si="257">SUM(K193:K193)</f>
        <v>0</v>
      </c>
      <c r="L192" s="398">
        <f t="shared" si="257"/>
        <v>0</v>
      </c>
      <c r="M192" s="451">
        <f>SUM(M193:M193)</f>
        <v>0</v>
      </c>
      <c r="N192" s="452">
        <f t="shared" ref="N192:O192" si="258">SUM(N193:N193)</f>
        <v>0</v>
      </c>
      <c r="O192" s="398">
        <f t="shared" si="258"/>
        <v>0</v>
      </c>
      <c r="P192" s="313"/>
    </row>
    <row r="193" spans="1:16" ht="36" hidden="1" customHeight="1" x14ac:dyDescent="0.25">
      <c r="A193" s="315">
        <v>4311</v>
      </c>
      <c r="B193" s="353" t="s">
        <v>213</v>
      </c>
      <c r="C193" s="354">
        <f t="shared" si="193"/>
        <v>0</v>
      </c>
      <c r="D193" s="453"/>
      <c r="E193" s="454"/>
      <c r="F193" s="319">
        <f>D193+E193</f>
        <v>0</v>
      </c>
      <c r="G193" s="317"/>
      <c r="H193" s="320"/>
      <c r="I193" s="319">
        <f>G193+H193</f>
        <v>0</v>
      </c>
      <c r="J193" s="317"/>
      <c r="K193" s="320"/>
      <c r="L193" s="319">
        <f>K193+J193</f>
        <v>0</v>
      </c>
      <c r="M193" s="317"/>
      <c r="N193" s="320"/>
      <c r="O193" s="319">
        <f>N193+M193</f>
        <v>0</v>
      </c>
      <c r="P193" s="322"/>
    </row>
    <row r="194" spans="1:16" s="292" customFormat="1" ht="24" x14ac:dyDescent="0.25">
      <c r="A194" s="482"/>
      <c r="B194" s="287" t="s">
        <v>214</v>
      </c>
      <c r="C194" s="431">
        <f t="shared" si="193"/>
        <v>3538</v>
      </c>
      <c r="D194" s="432">
        <f t="shared" ref="D194:O194" si="259">SUM(D195,D230,D269,D283)</f>
        <v>0</v>
      </c>
      <c r="E194" s="433">
        <f t="shared" si="259"/>
        <v>2500</v>
      </c>
      <c r="F194" s="434">
        <f t="shared" si="259"/>
        <v>2500</v>
      </c>
      <c r="G194" s="432">
        <f t="shared" si="259"/>
        <v>0</v>
      </c>
      <c r="H194" s="433">
        <f t="shared" si="259"/>
        <v>0</v>
      </c>
      <c r="I194" s="434">
        <f t="shared" si="259"/>
        <v>0</v>
      </c>
      <c r="J194" s="432">
        <f t="shared" si="259"/>
        <v>2500</v>
      </c>
      <c r="K194" s="433">
        <f t="shared" si="259"/>
        <v>-1462</v>
      </c>
      <c r="L194" s="434">
        <f t="shared" si="259"/>
        <v>1038</v>
      </c>
      <c r="M194" s="432">
        <f t="shared" si="259"/>
        <v>0</v>
      </c>
      <c r="N194" s="433">
        <f t="shared" si="259"/>
        <v>0</v>
      </c>
      <c r="O194" s="434">
        <f t="shared" si="259"/>
        <v>0</v>
      </c>
      <c r="P194" s="435"/>
    </row>
    <row r="195" spans="1:16" x14ac:dyDescent="0.25">
      <c r="A195" s="436">
        <v>5000</v>
      </c>
      <c r="B195" s="436" t="s">
        <v>215</v>
      </c>
      <c r="C195" s="437">
        <f t="shared" si="193"/>
        <v>2500</v>
      </c>
      <c r="D195" s="438">
        <f>D196+D204</f>
        <v>0</v>
      </c>
      <c r="E195" s="439">
        <f t="shared" ref="E195:F195" si="260">E196+E204</f>
        <v>2500</v>
      </c>
      <c r="F195" s="440">
        <f t="shared" si="260"/>
        <v>2500</v>
      </c>
      <c r="G195" s="438">
        <f>G196+G204</f>
        <v>0</v>
      </c>
      <c r="H195" s="439">
        <f t="shared" ref="H195:I195" si="261">H196+H204</f>
        <v>0</v>
      </c>
      <c r="I195" s="440">
        <f t="shared" si="261"/>
        <v>0</v>
      </c>
      <c r="J195" s="438">
        <f>J196+J204</f>
        <v>2500</v>
      </c>
      <c r="K195" s="439">
        <f t="shared" ref="K195:L195" si="262">K196+K204</f>
        <v>-2500</v>
      </c>
      <c r="L195" s="440">
        <f t="shared" si="262"/>
        <v>0</v>
      </c>
      <c r="M195" s="438">
        <f>M196+M204</f>
        <v>0</v>
      </c>
      <c r="N195" s="439">
        <f t="shared" ref="N195:O195" si="263">N196+N204</f>
        <v>0</v>
      </c>
      <c r="O195" s="440">
        <f t="shared" si="263"/>
        <v>0</v>
      </c>
      <c r="P195" s="163"/>
    </row>
    <row r="196" spans="1:16" hidden="1" x14ac:dyDescent="0.25">
      <c r="A196" s="333">
        <v>5100</v>
      </c>
      <c r="B196" s="441" t="s">
        <v>216</v>
      </c>
      <c r="C196" s="334">
        <f t="shared" si="193"/>
        <v>0</v>
      </c>
      <c r="D196" s="442">
        <f>D197+D198+D201+D202+D203</f>
        <v>0</v>
      </c>
      <c r="E196" s="443">
        <f t="shared" ref="E196:F196" si="264">E197+E198+E201+E202+E203</f>
        <v>0</v>
      </c>
      <c r="F196" s="337">
        <f t="shared" si="264"/>
        <v>0</v>
      </c>
      <c r="G196" s="442">
        <f>G197+G198+G201+G202+G203</f>
        <v>0</v>
      </c>
      <c r="H196" s="443">
        <f t="shared" ref="H196:I196" si="265">H197+H198+H201+H202+H203</f>
        <v>0</v>
      </c>
      <c r="I196" s="337">
        <f t="shared" si="265"/>
        <v>0</v>
      </c>
      <c r="J196" s="442">
        <f>J197+J198+J201+J202+J203</f>
        <v>0</v>
      </c>
      <c r="K196" s="443">
        <f t="shared" ref="K196:L196" si="266">K197+K198+K201+K202+K203</f>
        <v>0</v>
      </c>
      <c r="L196" s="337">
        <f t="shared" si="266"/>
        <v>0</v>
      </c>
      <c r="M196" s="442">
        <f>M197+M198+M201+M202+M203</f>
        <v>0</v>
      </c>
      <c r="N196" s="443">
        <f t="shared" ref="N196:O196" si="267">N197+N198+N201+N202+N203</f>
        <v>0</v>
      </c>
      <c r="O196" s="337">
        <f t="shared" si="267"/>
        <v>0</v>
      </c>
      <c r="P196" s="341"/>
    </row>
    <row r="197" spans="1:16" ht="12" hidden="1" customHeight="1" x14ac:dyDescent="0.25">
      <c r="A197" s="729">
        <v>5110</v>
      </c>
      <c r="B197" s="346" t="s">
        <v>217</v>
      </c>
      <c r="C197" s="347">
        <f t="shared" si="193"/>
        <v>0</v>
      </c>
      <c r="D197" s="455"/>
      <c r="E197" s="456"/>
      <c r="F197" s="398">
        <f>D197+E197</f>
        <v>0</v>
      </c>
      <c r="G197" s="310"/>
      <c r="H197" s="311"/>
      <c r="I197" s="398">
        <f>G197+H197</f>
        <v>0</v>
      </c>
      <c r="J197" s="310"/>
      <c r="K197" s="311"/>
      <c r="L197" s="398">
        <f>K197+J197</f>
        <v>0</v>
      </c>
      <c r="M197" s="310"/>
      <c r="N197" s="311"/>
      <c r="O197" s="398">
        <f>N197+M197</f>
        <v>0</v>
      </c>
      <c r="P197" s="313"/>
    </row>
    <row r="198" spans="1:16" ht="24" hidden="1" x14ac:dyDescent="0.25">
      <c r="A198" s="447">
        <v>5120</v>
      </c>
      <c r="B198" s="353" t="s">
        <v>218</v>
      </c>
      <c r="C198" s="354">
        <f t="shared" si="193"/>
        <v>0</v>
      </c>
      <c r="D198" s="448">
        <f>D199+D200</f>
        <v>0</v>
      </c>
      <c r="E198" s="449">
        <f t="shared" ref="E198:F198" si="268">E199+E200</f>
        <v>0</v>
      </c>
      <c r="F198" s="319">
        <f t="shared" si="268"/>
        <v>0</v>
      </c>
      <c r="G198" s="448">
        <f>G199+G200</f>
        <v>0</v>
      </c>
      <c r="H198" s="449">
        <f t="shared" ref="H198:I198" si="269">H199+H200</f>
        <v>0</v>
      </c>
      <c r="I198" s="319">
        <f t="shared" si="269"/>
        <v>0</v>
      </c>
      <c r="J198" s="448">
        <f>J199+J200</f>
        <v>0</v>
      </c>
      <c r="K198" s="449">
        <f t="shared" ref="K198:L198" si="270">K199+K200</f>
        <v>0</v>
      </c>
      <c r="L198" s="319">
        <f t="shared" si="270"/>
        <v>0</v>
      </c>
      <c r="M198" s="448">
        <f>M199+M200</f>
        <v>0</v>
      </c>
      <c r="N198" s="449">
        <f t="shared" ref="N198:O198" si="271">N199+N200</f>
        <v>0</v>
      </c>
      <c r="O198" s="319">
        <f t="shared" si="271"/>
        <v>0</v>
      </c>
      <c r="P198" s="322"/>
    </row>
    <row r="199" spans="1:16" ht="12" hidden="1" customHeight="1" x14ac:dyDescent="0.25">
      <c r="A199" s="315">
        <v>5121</v>
      </c>
      <c r="B199" s="353" t="s">
        <v>219</v>
      </c>
      <c r="C199" s="354">
        <f t="shared" si="193"/>
        <v>0</v>
      </c>
      <c r="D199" s="453"/>
      <c r="E199" s="454"/>
      <c r="F199" s="319">
        <f t="shared" ref="F199:F203" si="272">D199+E199</f>
        <v>0</v>
      </c>
      <c r="G199" s="317"/>
      <c r="H199" s="320"/>
      <c r="I199" s="319">
        <f t="shared" ref="I199:I203" si="273">G199+H199</f>
        <v>0</v>
      </c>
      <c r="J199" s="317"/>
      <c r="K199" s="320"/>
      <c r="L199" s="319">
        <f t="shared" ref="L199:L203" si="274">K199+J199</f>
        <v>0</v>
      </c>
      <c r="M199" s="317"/>
      <c r="N199" s="320"/>
      <c r="O199" s="319">
        <f t="shared" ref="O199:O203" si="275">N199+M199</f>
        <v>0</v>
      </c>
      <c r="P199" s="322"/>
    </row>
    <row r="200" spans="1:16" ht="24" hidden="1" customHeight="1" x14ac:dyDescent="0.25">
      <c r="A200" s="315">
        <v>5129</v>
      </c>
      <c r="B200" s="353" t="s">
        <v>220</v>
      </c>
      <c r="C200" s="354">
        <f t="shared" si="193"/>
        <v>0</v>
      </c>
      <c r="D200" s="453"/>
      <c r="E200" s="454"/>
      <c r="F200" s="319">
        <f t="shared" si="272"/>
        <v>0</v>
      </c>
      <c r="G200" s="317"/>
      <c r="H200" s="320"/>
      <c r="I200" s="319">
        <f t="shared" si="273"/>
        <v>0</v>
      </c>
      <c r="J200" s="317"/>
      <c r="K200" s="320"/>
      <c r="L200" s="319">
        <f t="shared" si="274"/>
        <v>0</v>
      </c>
      <c r="M200" s="317"/>
      <c r="N200" s="320"/>
      <c r="O200" s="319">
        <f t="shared" si="275"/>
        <v>0</v>
      </c>
      <c r="P200" s="322"/>
    </row>
    <row r="201" spans="1:16" ht="12" hidden="1" customHeight="1" x14ac:dyDescent="0.25">
      <c r="A201" s="447">
        <v>5130</v>
      </c>
      <c r="B201" s="353" t="s">
        <v>221</v>
      </c>
      <c r="C201" s="354">
        <f t="shared" si="193"/>
        <v>0</v>
      </c>
      <c r="D201" s="453"/>
      <c r="E201" s="454"/>
      <c r="F201" s="319">
        <f t="shared" si="272"/>
        <v>0</v>
      </c>
      <c r="G201" s="317"/>
      <c r="H201" s="320"/>
      <c r="I201" s="319">
        <f t="shared" si="273"/>
        <v>0</v>
      </c>
      <c r="J201" s="317"/>
      <c r="K201" s="320"/>
      <c r="L201" s="319">
        <f t="shared" si="274"/>
        <v>0</v>
      </c>
      <c r="M201" s="317"/>
      <c r="N201" s="320"/>
      <c r="O201" s="319">
        <f t="shared" si="275"/>
        <v>0</v>
      </c>
      <c r="P201" s="322"/>
    </row>
    <row r="202" spans="1:16" ht="12" hidden="1" customHeight="1" x14ac:dyDescent="0.25">
      <c r="A202" s="447">
        <v>5140</v>
      </c>
      <c r="B202" s="353" t="s">
        <v>222</v>
      </c>
      <c r="C202" s="354">
        <f t="shared" si="193"/>
        <v>0</v>
      </c>
      <c r="D202" s="453"/>
      <c r="E202" s="454"/>
      <c r="F202" s="319">
        <f t="shared" si="272"/>
        <v>0</v>
      </c>
      <c r="G202" s="317"/>
      <c r="H202" s="320"/>
      <c r="I202" s="319">
        <f t="shared" si="273"/>
        <v>0</v>
      </c>
      <c r="J202" s="317"/>
      <c r="K202" s="320"/>
      <c r="L202" s="319">
        <f t="shared" si="274"/>
        <v>0</v>
      </c>
      <c r="M202" s="317"/>
      <c r="N202" s="320"/>
      <c r="O202" s="319">
        <f t="shared" si="275"/>
        <v>0</v>
      </c>
      <c r="P202" s="322"/>
    </row>
    <row r="203" spans="1:16" ht="24" hidden="1" customHeight="1" x14ac:dyDescent="0.25">
      <c r="A203" s="447">
        <v>5170</v>
      </c>
      <c r="B203" s="353" t="s">
        <v>223</v>
      </c>
      <c r="C203" s="354">
        <f t="shared" si="193"/>
        <v>0</v>
      </c>
      <c r="D203" s="453"/>
      <c r="E203" s="454"/>
      <c r="F203" s="319">
        <f t="shared" si="272"/>
        <v>0</v>
      </c>
      <c r="G203" s="317"/>
      <c r="H203" s="320"/>
      <c r="I203" s="319">
        <f t="shared" si="273"/>
        <v>0</v>
      </c>
      <c r="J203" s="317"/>
      <c r="K203" s="320"/>
      <c r="L203" s="319">
        <f t="shared" si="274"/>
        <v>0</v>
      </c>
      <c r="M203" s="317"/>
      <c r="N203" s="320"/>
      <c r="O203" s="319">
        <f t="shared" si="275"/>
        <v>0</v>
      </c>
      <c r="P203" s="322"/>
    </row>
    <row r="204" spans="1:16" x14ac:dyDescent="0.25">
      <c r="A204" s="333">
        <v>5200</v>
      </c>
      <c r="B204" s="441" t="s">
        <v>224</v>
      </c>
      <c r="C204" s="334">
        <f t="shared" si="193"/>
        <v>2500</v>
      </c>
      <c r="D204" s="442">
        <f>D205+D215+D216+D225+D226+D227+D229</f>
        <v>0</v>
      </c>
      <c r="E204" s="443">
        <f t="shared" ref="E204:F204" si="276">E205+E215+E216+E225+E226+E227+E229</f>
        <v>2500</v>
      </c>
      <c r="F204" s="337">
        <f t="shared" si="276"/>
        <v>2500</v>
      </c>
      <c r="G204" s="442">
        <f>G205+G215+G216+G225+G226+G227+G229</f>
        <v>0</v>
      </c>
      <c r="H204" s="443">
        <f t="shared" ref="H204:I204" si="277">H205+H215+H216+H225+H226+H227+H229</f>
        <v>0</v>
      </c>
      <c r="I204" s="337">
        <f t="shared" si="277"/>
        <v>0</v>
      </c>
      <c r="J204" s="442">
        <f>J205+J215+J216+J225+J226+J227+J229</f>
        <v>2500</v>
      </c>
      <c r="K204" s="443">
        <f t="shared" ref="K204:L204" si="278">K205+K215+K216+K225+K226+K227+K229</f>
        <v>-2500</v>
      </c>
      <c r="L204" s="337">
        <f t="shared" si="278"/>
        <v>0</v>
      </c>
      <c r="M204" s="442">
        <f>M205+M215+M216+M225+M226+M227+M229</f>
        <v>0</v>
      </c>
      <c r="N204" s="443">
        <f t="shared" ref="N204:O204" si="279">N205+N215+N216+N225+N226+N227+N229</f>
        <v>0</v>
      </c>
      <c r="O204" s="337">
        <f t="shared" si="279"/>
        <v>0</v>
      </c>
      <c r="P204" s="341"/>
    </row>
    <row r="205" spans="1:16" hidden="1" x14ac:dyDescent="0.25">
      <c r="A205" s="444">
        <v>5210</v>
      </c>
      <c r="B205" s="402" t="s">
        <v>225</v>
      </c>
      <c r="C205" s="407">
        <f t="shared" si="193"/>
        <v>0</v>
      </c>
      <c r="D205" s="445">
        <f>SUM(D206:D214)</f>
        <v>0</v>
      </c>
      <c r="E205" s="446">
        <f t="shared" ref="E205:F205" si="280">SUM(E206:E214)</f>
        <v>0</v>
      </c>
      <c r="F205" s="405">
        <f t="shared" si="280"/>
        <v>0</v>
      </c>
      <c r="G205" s="445">
        <f>SUM(G206:G214)</f>
        <v>0</v>
      </c>
      <c r="H205" s="446">
        <f t="shared" ref="H205:I205" si="281">SUM(H206:H214)</f>
        <v>0</v>
      </c>
      <c r="I205" s="405">
        <f t="shared" si="281"/>
        <v>0</v>
      </c>
      <c r="J205" s="445">
        <f>SUM(J206:J214)</f>
        <v>0</v>
      </c>
      <c r="K205" s="446">
        <f t="shared" ref="K205:L205" si="282">SUM(K206:K214)</f>
        <v>0</v>
      </c>
      <c r="L205" s="405">
        <f t="shared" si="282"/>
        <v>0</v>
      </c>
      <c r="M205" s="445">
        <f>SUM(M206:M214)</f>
        <v>0</v>
      </c>
      <c r="N205" s="446">
        <f t="shared" ref="N205:O205" si="283">SUM(N206:N214)</f>
        <v>0</v>
      </c>
      <c r="O205" s="405">
        <f t="shared" si="283"/>
        <v>0</v>
      </c>
      <c r="P205" s="393"/>
    </row>
    <row r="206" spans="1:16" ht="12" hidden="1" customHeight="1" x14ac:dyDescent="0.25">
      <c r="A206" s="308">
        <v>5211</v>
      </c>
      <c r="B206" s="346" t="s">
        <v>226</v>
      </c>
      <c r="C206" s="347">
        <f t="shared" si="193"/>
        <v>0</v>
      </c>
      <c r="D206" s="455"/>
      <c r="E206" s="456"/>
      <c r="F206" s="398">
        <f t="shared" ref="F206:F215" si="284">D206+E206</f>
        <v>0</v>
      </c>
      <c r="G206" s="310"/>
      <c r="H206" s="311"/>
      <c r="I206" s="398">
        <f t="shared" ref="I206:I215" si="285">G206+H206</f>
        <v>0</v>
      </c>
      <c r="J206" s="310"/>
      <c r="K206" s="311"/>
      <c r="L206" s="398">
        <f t="shared" ref="L206:L215" si="286">K206+J206</f>
        <v>0</v>
      </c>
      <c r="M206" s="310"/>
      <c r="N206" s="311"/>
      <c r="O206" s="398">
        <f t="shared" ref="O206:O215" si="287">N206+M206</f>
        <v>0</v>
      </c>
      <c r="P206" s="313"/>
    </row>
    <row r="207" spans="1:16" ht="12" hidden="1" customHeight="1" x14ac:dyDescent="0.25">
      <c r="A207" s="315">
        <v>5212</v>
      </c>
      <c r="B207" s="353" t="s">
        <v>227</v>
      </c>
      <c r="C207" s="354">
        <f t="shared" si="193"/>
        <v>0</v>
      </c>
      <c r="D207" s="453"/>
      <c r="E207" s="454"/>
      <c r="F207" s="319">
        <f t="shared" si="284"/>
        <v>0</v>
      </c>
      <c r="G207" s="317"/>
      <c r="H207" s="320"/>
      <c r="I207" s="319">
        <f t="shared" si="285"/>
        <v>0</v>
      </c>
      <c r="J207" s="317"/>
      <c r="K207" s="320"/>
      <c r="L207" s="319">
        <f t="shared" si="286"/>
        <v>0</v>
      </c>
      <c r="M207" s="317"/>
      <c r="N207" s="320"/>
      <c r="O207" s="319">
        <f t="shared" si="287"/>
        <v>0</v>
      </c>
      <c r="P207" s="322"/>
    </row>
    <row r="208" spans="1:16" ht="12" hidden="1" customHeight="1" x14ac:dyDescent="0.25">
      <c r="A208" s="315">
        <v>5213</v>
      </c>
      <c r="B208" s="353" t="s">
        <v>228</v>
      </c>
      <c r="C208" s="354">
        <f t="shared" si="193"/>
        <v>0</v>
      </c>
      <c r="D208" s="453"/>
      <c r="E208" s="454"/>
      <c r="F208" s="319">
        <f t="shared" si="284"/>
        <v>0</v>
      </c>
      <c r="G208" s="317"/>
      <c r="H208" s="320"/>
      <c r="I208" s="319">
        <f t="shared" si="285"/>
        <v>0</v>
      </c>
      <c r="J208" s="317"/>
      <c r="K208" s="320"/>
      <c r="L208" s="319">
        <f t="shared" si="286"/>
        <v>0</v>
      </c>
      <c r="M208" s="317"/>
      <c r="N208" s="320"/>
      <c r="O208" s="319">
        <f t="shared" si="287"/>
        <v>0</v>
      </c>
      <c r="P208" s="322"/>
    </row>
    <row r="209" spans="1:16" ht="12" hidden="1" customHeight="1" x14ac:dyDescent="0.25">
      <c r="A209" s="315">
        <v>5214</v>
      </c>
      <c r="B209" s="353" t="s">
        <v>229</v>
      </c>
      <c r="C209" s="354">
        <f t="shared" si="193"/>
        <v>0</v>
      </c>
      <c r="D209" s="453"/>
      <c r="E209" s="454"/>
      <c r="F209" s="319">
        <f t="shared" si="284"/>
        <v>0</v>
      </c>
      <c r="G209" s="317"/>
      <c r="H209" s="320"/>
      <c r="I209" s="319">
        <f t="shared" si="285"/>
        <v>0</v>
      </c>
      <c r="J209" s="317"/>
      <c r="K209" s="320"/>
      <c r="L209" s="319">
        <f t="shared" si="286"/>
        <v>0</v>
      </c>
      <c r="M209" s="317"/>
      <c r="N209" s="320"/>
      <c r="O209" s="319">
        <f t="shared" si="287"/>
        <v>0</v>
      </c>
      <c r="P209" s="322"/>
    </row>
    <row r="210" spans="1:16" ht="12" hidden="1" customHeight="1" x14ac:dyDescent="0.25">
      <c r="A210" s="315">
        <v>5215</v>
      </c>
      <c r="B210" s="353" t="s">
        <v>230</v>
      </c>
      <c r="C210" s="354">
        <f t="shared" si="193"/>
        <v>0</v>
      </c>
      <c r="D210" s="453"/>
      <c r="E210" s="454"/>
      <c r="F210" s="319">
        <f t="shared" si="284"/>
        <v>0</v>
      </c>
      <c r="G210" s="317"/>
      <c r="H210" s="320"/>
      <c r="I210" s="319">
        <f t="shared" si="285"/>
        <v>0</v>
      </c>
      <c r="J210" s="317"/>
      <c r="K210" s="320"/>
      <c r="L210" s="319">
        <f t="shared" si="286"/>
        <v>0</v>
      </c>
      <c r="M210" s="317"/>
      <c r="N210" s="320"/>
      <c r="O210" s="319">
        <f t="shared" si="287"/>
        <v>0</v>
      </c>
      <c r="P210" s="322"/>
    </row>
    <row r="211" spans="1:16" ht="14.25" hidden="1" customHeight="1" x14ac:dyDescent="0.25">
      <c r="A211" s="315">
        <v>5216</v>
      </c>
      <c r="B211" s="353" t="s">
        <v>231</v>
      </c>
      <c r="C211" s="354">
        <f t="shared" si="193"/>
        <v>0</v>
      </c>
      <c r="D211" s="453"/>
      <c r="E211" s="454"/>
      <c r="F211" s="319">
        <f t="shared" si="284"/>
        <v>0</v>
      </c>
      <c r="G211" s="317"/>
      <c r="H211" s="320"/>
      <c r="I211" s="319">
        <f t="shared" si="285"/>
        <v>0</v>
      </c>
      <c r="J211" s="317"/>
      <c r="K211" s="320"/>
      <c r="L211" s="319">
        <f t="shared" si="286"/>
        <v>0</v>
      </c>
      <c r="M211" s="317"/>
      <c r="N211" s="320"/>
      <c r="O211" s="319">
        <f t="shared" si="287"/>
        <v>0</v>
      </c>
      <c r="P211" s="322"/>
    </row>
    <row r="212" spans="1:16" ht="12" hidden="1" customHeight="1" x14ac:dyDescent="0.25">
      <c r="A212" s="315">
        <v>5217</v>
      </c>
      <c r="B212" s="353" t="s">
        <v>232</v>
      </c>
      <c r="C212" s="354">
        <f t="shared" ref="C212:C275" si="288">F212+I212+L212+O212</f>
        <v>0</v>
      </c>
      <c r="D212" s="453"/>
      <c r="E212" s="454"/>
      <c r="F212" s="319">
        <f t="shared" si="284"/>
        <v>0</v>
      </c>
      <c r="G212" s="317"/>
      <c r="H212" s="320"/>
      <c r="I212" s="319">
        <f t="shared" si="285"/>
        <v>0</v>
      </c>
      <c r="J212" s="317"/>
      <c r="K212" s="320"/>
      <c r="L212" s="319">
        <f t="shared" si="286"/>
        <v>0</v>
      </c>
      <c r="M212" s="317"/>
      <c r="N212" s="320"/>
      <c r="O212" s="319">
        <f t="shared" si="287"/>
        <v>0</v>
      </c>
      <c r="P212" s="322"/>
    </row>
    <row r="213" spans="1:16" ht="12" hidden="1" customHeight="1" x14ac:dyDescent="0.25">
      <c r="A213" s="315">
        <v>5218</v>
      </c>
      <c r="B213" s="353" t="s">
        <v>233</v>
      </c>
      <c r="C213" s="354">
        <f t="shared" si="288"/>
        <v>0</v>
      </c>
      <c r="D213" s="453"/>
      <c r="E213" s="454"/>
      <c r="F213" s="319">
        <f t="shared" si="284"/>
        <v>0</v>
      </c>
      <c r="G213" s="317"/>
      <c r="H213" s="320"/>
      <c r="I213" s="319">
        <f t="shared" si="285"/>
        <v>0</v>
      </c>
      <c r="J213" s="317"/>
      <c r="K213" s="320"/>
      <c r="L213" s="319">
        <f t="shared" si="286"/>
        <v>0</v>
      </c>
      <c r="M213" s="317"/>
      <c r="N213" s="320"/>
      <c r="O213" s="319">
        <f t="shared" si="287"/>
        <v>0</v>
      </c>
      <c r="P213" s="322"/>
    </row>
    <row r="214" spans="1:16" ht="12" hidden="1" customHeight="1" x14ac:dyDescent="0.25">
      <c r="A214" s="315">
        <v>5219</v>
      </c>
      <c r="B214" s="353" t="s">
        <v>234</v>
      </c>
      <c r="C214" s="354">
        <f t="shared" si="288"/>
        <v>0</v>
      </c>
      <c r="D214" s="453"/>
      <c r="E214" s="454"/>
      <c r="F214" s="319">
        <f t="shared" si="284"/>
        <v>0</v>
      </c>
      <c r="G214" s="317"/>
      <c r="H214" s="320"/>
      <c r="I214" s="319">
        <f t="shared" si="285"/>
        <v>0</v>
      </c>
      <c r="J214" s="317"/>
      <c r="K214" s="320"/>
      <c r="L214" s="319">
        <f t="shared" si="286"/>
        <v>0</v>
      </c>
      <c r="M214" s="317"/>
      <c r="N214" s="320"/>
      <c r="O214" s="319">
        <f t="shared" si="287"/>
        <v>0</v>
      </c>
      <c r="P214" s="322"/>
    </row>
    <row r="215" spans="1:16" ht="13.5" hidden="1" customHeight="1" x14ac:dyDescent="0.25">
      <c r="A215" s="447">
        <v>5220</v>
      </c>
      <c r="B215" s="353" t="s">
        <v>235</v>
      </c>
      <c r="C215" s="354">
        <f t="shared" si="288"/>
        <v>0</v>
      </c>
      <c r="D215" s="453"/>
      <c r="E215" s="454"/>
      <c r="F215" s="319">
        <f t="shared" si="284"/>
        <v>0</v>
      </c>
      <c r="G215" s="317"/>
      <c r="H215" s="320"/>
      <c r="I215" s="319">
        <f t="shared" si="285"/>
        <v>0</v>
      </c>
      <c r="J215" s="317"/>
      <c r="K215" s="320"/>
      <c r="L215" s="319">
        <f t="shared" si="286"/>
        <v>0</v>
      </c>
      <c r="M215" s="317"/>
      <c r="N215" s="320"/>
      <c r="O215" s="319">
        <f t="shared" si="287"/>
        <v>0</v>
      </c>
      <c r="P215" s="322"/>
    </row>
    <row r="216" spans="1:16" hidden="1" x14ac:dyDescent="0.25">
      <c r="A216" s="447">
        <v>5230</v>
      </c>
      <c r="B216" s="353" t="s">
        <v>236</v>
      </c>
      <c r="C216" s="354">
        <f t="shared" si="288"/>
        <v>0</v>
      </c>
      <c r="D216" s="448">
        <f>SUM(D217:D224)</f>
        <v>0</v>
      </c>
      <c r="E216" s="449">
        <f t="shared" ref="E216:F216" si="289">SUM(E217:E224)</f>
        <v>0</v>
      </c>
      <c r="F216" s="319">
        <f t="shared" si="289"/>
        <v>0</v>
      </c>
      <c r="G216" s="448">
        <f>SUM(G217:G224)</f>
        <v>0</v>
      </c>
      <c r="H216" s="449">
        <f t="shared" ref="H216:I216" si="290">SUM(H217:H224)</f>
        <v>0</v>
      </c>
      <c r="I216" s="319">
        <f t="shared" si="290"/>
        <v>0</v>
      </c>
      <c r="J216" s="448">
        <f>SUM(J217:J224)</f>
        <v>0</v>
      </c>
      <c r="K216" s="449">
        <f t="shared" ref="K216:L216" si="291">SUM(K217:K224)</f>
        <v>0</v>
      </c>
      <c r="L216" s="319">
        <f t="shared" si="291"/>
        <v>0</v>
      </c>
      <c r="M216" s="448">
        <f>SUM(M217:M224)</f>
        <v>0</v>
      </c>
      <c r="N216" s="449">
        <f t="shared" ref="N216:O216" si="292">SUM(N217:N224)</f>
        <v>0</v>
      </c>
      <c r="O216" s="319">
        <f t="shared" si="292"/>
        <v>0</v>
      </c>
      <c r="P216" s="322"/>
    </row>
    <row r="217" spans="1:16" ht="12" hidden="1" customHeight="1" x14ac:dyDescent="0.25">
      <c r="A217" s="315">
        <v>5231</v>
      </c>
      <c r="B217" s="353" t="s">
        <v>237</v>
      </c>
      <c r="C217" s="354">
        <f t="shared" si="288"/>
        <v>0</v>
      </c>
      <c r="D217" s="453"/>
      <c r="E217" s="454"/>
      <c r="F217" s="319">
        <f t="shared" ref="F217:F226" si="293">D217+E217</f>
        <v>0</v>
      </c>
      <c r="G217" s="317"/>
      <c r="H217" s="320"/>
      <c r="I217" s="319">
        <f t="shared" ref="I217:I226" si="294">G217+H217</f>
        <v>0</v>
      </c>
      <c r="J217" s="317"/>
      <c r="K217" s="320"/>
      <c r="L217" s="319">
        <f t="shared" ref="L217:L226" si="295">K217+J217</f>
        <v>0</v>
      </c>
      <c r="M217" s="317"/>
      <c r="N217" s="320"/>
      <c r="O217" s="319">
        <f t="shared" ref="O217:O226" si="296">N217+M217</f>
        <v>0</v>
      </c>
      <c r="P217" s="322"/>
    </row>
    <row r="218" spans="1:16" ht="12" hidden="1" customHeight="1" x14ac:dyDescent="0.25">
      <c r="A218" s="315">
        <v>5232</v>
      </c>
      <c r="B218" s="353" t="s">
        <v>238</v>
      </c>
      <c r="C218" s="354">
        <f t="shared" si="288"/>
        <v>0</v>
      </c>
      <c r="D218" s="453"/>
      <c r="E218" s="454"/>
      <c r="F218" s="319">
        <f t="shared" si="293"/>
        <v>0</v>
      </c>
      <c r="G218" s="317"/>
      <c r="H218" s="320"/>
      <c r="I218" s="319">
        <f t="shared" si="294"/>
        <v>0</v>
      </c>
      <c r="J218" s="317"/>
      <c r="K218" s="320"/>
      <c r="L218" s="319">
        <f t="shared" si="295"/>
        <v>0</v>
      </c>
      <c r="M218" s="317"/>
      <c r="N218" s="320"/>
      <c r="O218" s="319">
        <f t="shared" si="296"/>
        <v>0</v>
      </c>
      <c r="P218" s="322"/>
    </row>
    <row r="219" spans="1:16" ht="12" hidden="1" customHeight="1" x14ac:dyDescent="0.25">
      <c r="A219" s="315">
        <v>5233</v>
      </c>
      <c r="B219" s="353" t="s">
        <v>239</v>
      </c>
      <c r="C219" s="354">
        <f t="shared" si="288"/>
        <v>0</v>
      </c>
      <c r="D219" s="453"/>
      <c r="E219" s="454"/>
      <c r="F219" s="319">
        <f t="shared" si="293"/>
        <v>0</v>
      </c>
      <c r="G219" s="317"/>
      <c r="H219" s="320"/>
      <c r="I219" s="319">
        <f t="shared" si="294"/>
        <v>0</v>
      </c>
      <c r="J219" s="317"/>
      <c r="K219" s="320"/>
      <c r="L219" s="319">
        <f t="shared" si="295"/>
        <v>0</v>
      </c>
      <c r="M219" s="317"/>
      <c r="N219" s="320"/>
      <c r="O219" s="319">
        <f t="shared" si="296"/>
        <v>0</v>
      </c>
      <c r="P219" s="322"/>
    </row>
    <row r="220" spans="1:16" ht="24" hidden="1" customHeight="1" x14ac:dyDescent="0.25">
      <c r="A220" s="315">
        <v>5234</v>
      </c>
      <c r="B220" s="353" t="s">
        <v>240</v>
      </c>
      <c r="C220" s="354">
        <f t="shared" si="288"/>
        <v>0</v>
      </c>
      <c r="D220" s="453"/>
      <c r="E220" s="454"/>
      <c r="F220" s="319">
        <f t="shared" si="293"/>
        <v>0</v>
      </c>
      <c r="G220" s="317"/>
      <c r="H220" s="320"/>
      <c r="I220" s="319">
        <f t="shared" si="294"/>
        <v>0</v>
      </c>
      <c r="J220" s="317"/>
      <c r="K220" s="320"/>
      <c r="L220" s="319">
        <f t="shared" si="295"/>
        <v>0</v>
      </c>
      <c r="M220" s="317"/>
      <c r="N220" s="320"/>
      <c r="O220" s="319">
        <f t="shared" si="296"/>
        <v>0</v>
      </c>
      <c r="P220" s="322"/>
    </row>
    <row r="221" spans="1:16" ht="14.25" hidden="1" customHeight="1" x14ac:dyDescent="0.25">
      <c r="A221" s="315">
        <v>5236</v>
      </c>
      <c r="B221" s="353" t="s">
        <v>241</v>
      </c>
      <c r="C221" s="354">
        <f t="shared" si="288"/>
        <v>0</v>
      </c>
      <c r="D221" s="453"/>
      <c r="E221" s="454"/>
      <c r="F221" s="319">
        <f t="shared" si="293"/>
        <v>0</v>
      </c>
      <c r="G221" s="317"/>
      <c r="H221" s="320"/>
      <c r="I221" s="319">
        <f t="shared" si="294"/>
        <v>0</v>
      </c>
      <c r="J221" s="317"/>
      <c r="K221" s="320"/>
      <c r="L221" s="319">
        <f t="shared" si="295"/>
        <v>0</v>
      </c>
      <c r="M221" s="317"/>
      <c r="N221" s="320"/>
      <c r="O221" s="319">
        <f t="shared" si="296"/>
        <v>0</v>
      </c>
      <c r="P221" s="322"/>
    </row>
    <row r="222" spans="1:16" ht="14.25" hidden="1" customHeight="1" x14ac:dyDescent="0.25">
      <c r="A222" s="315">
        <v>5237</v>
      </c>
      <c r="B222" s="353" t="s">
        <v>242</v>
      </c>
      <c r="C222" s="354">
        <f t="shared" si="288"/>
        <v>0</v>
      </c>
      <c r="D222" s="453"/>
      <c r="E222" s="454"/>
      <c r="F222" s="319">
        <f t="shared" si="293"/>
        <v>0</v>
      </c>
      <c r="G222" s="317"/>
      <c r="H222" s="320"/>
      <c r="I222" s="319">
        <f t="shared" si="294"/>
        <v>0</v>
      </c>
      <c r="J222" s="317"/>
      <c r="K222" s="320"/>
      <c r="L222" s="319">
        <f t="shared" si="295"/>
        <v>0</v>
      </c>
      <c r="M222" s="317"/>
      <c r="N222" s="320"/>
      <c r="O222" s="319">
        <f t="shared" si="296"/>
        <v>0</v>
      </c>
      <c r="P222" s="322"/>
    </row>
    <row r="223" spans="1:16" ht="24" hidden="1" customHeight="1" x14ac:dyDescent="0.25">
      <c r="A223" s="315">
        <v>5238</v>
      </c>
      <c r="B223" s="353" t="s">
        <v>243</v>
      </c>
      <c r="C223" s="354">
        <f t="shared" si="288"/>
        <v>0</v>
      </c>
      <c r="D223" s="453"/>
      <c r="E223" s="454"/>
      <c r="F223" s="319">
        <f t="shared" si="293"/>
        <v>0</v>
      </c>
      <c r="G223" s="317"/>
      <c r="H223" s="320"/>
      <c r="I223" s="319">
        <f t="shared" si="294"/>
        <v>0</v>
      </c>
      <c r="J223" s="317"/>
      <c r="K223" s="320"/>
      <c r="L223" s="319">
        <f t="shared" si="295"/>
        <v>0</v>
      </c>
      <c r="M223" s="317"/>
      <c r="N223" s="320"/>
      <c r="O223" s="319">
        <f t="shared" si="296"/>
        <v>0</v>
      </c>
      <c r="P223" s="322"/>
    </row>
    <row r="224" spans="1:16" ht="24" hidden="1" customHeight="1" x14ac:dyDescent="0.25">
      <c r="A224" s="315">
        <v>5239</v>
      </c>
      <c r="B224" s="353" t="s">
        <v>244</v>
      </c>
      <c r="C224" s="354">
        <f t="shared" si="288"/>
        <v>0</v>
      </c>
      <c r="D224" s="453"/>
      <c r="E224" s="454"/>
      <c r="F224" s="319">
        <f t="shared" si="293"/>
        <v>0</v>
      </c>
      <c r="G224" s="317"/>
      <c r="H224" s="320"/>
      <c r="I224" s="319">
        <f t="shared" si="294"/>
        <v>0</v>
      </c>
      <c r="J224" s="317"/>
      <c r="K224" s="320"/>
      <c r="L224" s="319">
        <f t="shared" si="295"/>
        <v>0</v>
      </c>
      <c r="M224" s="317"/>
      <c r="N224" s="320"/>
      <c r="O224" s="319">
        <f t="shared" si="296"/>
        <v>0</v>
      </c>
      <c r="P224" s="322"/>
    </row>
    <row r="225" spans="1:16" ht="24" hidden="1" customHeight="1" x14ac:dyDescent="0.25">
      <c r="A225" s="447">
        <v>5240</v>
      </c>
      <c r="B225" s="353" t="s">
        <v>245</v>
      </c>
      <c r="C225" s="354">
        <f t="shared" si="288"/>
        <v>0</v>
      </c>
      <c r="D225" s="453"/>
      <c r="E225" s="454"/>
      <c r="F225" s="319">
        <f t="shared" si="293"/>
        <v>0</v>
      </c>
      <c r="G225" s="317"/>
      <c r="H225" s="320"/>
      <c r="I225" s="319">
        <f t="shared" si="294"/>
        <v>0</v>
      </c>
      <c r="J225" s="317"/>
      <c r="K225" s="320"/>
      <c r="L225" s="319">
        <f t="shared" si="295"/>
        <v>0</v>
      </c>
      <c r="M225" s="317"/>
      <c r="N225" s="320"/>
      <c r="O225" s="319">
        <f t="shared" si="296"/>
        <v>0</v>
      </c>
      <c r="P225" s="322"/>
    </row>
    <row r="226" spans="1:16" ht="12" hidden="1" customHeight="1" x14ac:dyDescent="0.25">
      <c r="A226" s="447">
        <v>5250</v>
      </c>
      <c r="B226" s="353" t="s">
        <v>246</v>
      </c>
      <c r="C226" s="354">
        <f t="shared" si="288"/>
        <v>0</v>
      </c>
      <c r="D226" s="453"/>
      <c r="E226" s="454"/>
      <c r="F226" s="319">
        <f t="shared" si="293"/>
        <v>0</v>
      </c>
      <c r="G226" s="317"/>
      <c r="H226" s="320"/>
      <c r="I226" s="319">
        <f t="shared" si="294"/>
        <v>0</v>
      </c>
      <c r="J226" s="317"/>
      <c r="K226" s="320"/>
      <c r="L226" s="319">
        <f t="shared" si="295"/>
        <v>0</v>
      </c>
      <c r="M226" s="317"/>
      <c r="N226" s="320"/>
      <c r="O226" s="319">
        <f t="shared" si="296"/>
        <v>0</v>
      </c>
      <c r="P226" s="322"/>
    </row>
    <row r="227" spans="1:16" x14ac:dyDescent="0.25">
      <c r="A227" s="447">
        <v>5260</v>
      </c>
      <c r="B227" s="353" t="s">
        <v>247</v>
      </c>
      <c r="C227" s="354">
        <f t="shared" si="288"/>
        <v>2500</v>
      </c>
      <c r="D227" s="448">
        <f>SUM(D228)</f>
        <v>0</v>
      </c>
      <c r="E227" s="449">
        <f t="shared" ref="E227:F227" si="297">SUM(E228)</f>
        <v>2500</v>
      </c>
      <c r="F227" s="319">
        <f t="shared" si="297"/>
        <v>2500</v>
      </c>
      <c r="G227" s="448">
        <f>SUM(G228)</f>
        <v>0</v>
      </c>
      <c r="H227" s="449">
        <f t="shared" ref="H227:I227" si="298">SUM(H228)</f>
        <v>0</v>
      </c>
      <c r="I227" s="319">
        <f t="shared" si="298"/>
        <v>0</v>
      </c>
      <c r="J227" s="448">
        <f>SUM(J228)</f>
        <v>2500</v>
      </c>
      <c r="K227" s="449">
        <f t="shared" ref="K227:L227" si="299">SUM(K228)</f>
        <v>-2500</v>
      </c>
      <c r="L227" s="319">
        <f t="shared" si="299"/>
        <v>0</v>
      </c>
      <c r="M227" s="448">
        <f>SUM(M228)</f>
        <v>0</v>
      </c>
      <c r="N227" s="449">
        <f t="shared" ref="N227:O227" si="300">SUM(N228)</f>
        <v>0</v>
      </c>
      <c r="O227" s="319">
        <f t="shared" si="300"/>
        <v>0</v>
      </c>
      <c r="P227" s="322"/>
    </row>
    <row r="228" spans="1:16" ht="30" customHeight="1" x14ac:dyDescent="0.25">
      <c r="A228" s="315">
        <v>5269</v>
      </c>
      <c r="B228" s="353" t="s">
        <v>248</v>
      </c>
      <c r="C228" s="354">
        <f t="shared" si="288"/>
        <v>2500</v>
      </c>
      <c r="D228" s="453"/>
      <c r="E228" s="454">
        <v>2500</v>
      </c>
      <c r="F228" s="319">
        <f t="shared" ref="F228:F229" si="301">D228+E228</f>
        <v>2500</v>
      </c>
      <c r="G228" s="317"/>
      <c r="H228" s="320"/>
      <c r="I228" s="319">
        <f t="shared" ref="I228:I229" si="302">G228+H228</f>
        <v>0</v>
      </c>
      <c r="J228" s="317">
        <v>2500</v>
      </c>
      <c r="K228" s="320">
        <v>-2500</v>
      </c>
      <c r="L228" s="319">
        <f t="shared" ref="L228:L229" si="303">K228+J228</f>
        <v>0</v>
      </c>
      <c r="M228" s="317"/>
      <c r="N228" s="320"/>
      <c r="O228" s="319">
        <f t="shared" ref="O228:O229" si="304">N228+M228</f>
        <v>0</v>
      </c>
      <c r="P228" s="393" t="s">
        <v>573</v>
      </c>
    </row>
    <row r="229" spans="1:16" ht="24" hidden="1" customHeight="1" x14ac:dyDescent="0.25">
      <c r="A229" s="444">
        <v>5270</v>
      </c>
      <c r="B229" s="402" t="s">
        <v>249</v>
      </c>
      <c r="C229" s="407">
        <f t="shared" si="288"/>
        <v>0</v>
      </c>
      <c r="D229" s="460"/>
      <c r="E229" s="461"/>
      <c r="F229" s="405">
        <f t="shared" si="301"/>
        <v>0</v>
      </c>
      <c r="G229" s="408"/>
      <c r="H229" s="409"/>
      <c r="I229" s="405">
        <f t="shared" si="302"/>
        <v>0</v>
      </c>
      <c r="J229" s="408"/>
      <c r="K229" s="409"/>
      <c r="L229" s="405">
        <f t="shared" si="303"/>
        <v>0</v>
      </c>
      <c r="M229" s="408"/>
      <c r="N229" s="409"/>
      <c r="O229" s="405">
        <f t="shared" si="304"/>
        <v>0</v>
      </c>
      <c r="P229" s="393"/>
    </row>
    <row r="230" spans="1:16" hidden="1" x14ac:dyDescent="0.25">
      <c r="A230" s="436">
        <v>6000</v>
      </c>
      <c r="B230" s="436" t="s">
        <v>250</v>
      </c>
      <c r="C230" s="437">
        <f t="shared" si="288"/>
        <v>0</v>
      </c>
      <c r="D230" s="438">
        <f>D231+D251+D259</f>
        <v>0</v>
      </c>
      <c r="E230" s="439">
        <f t="shared" ref="E230:F230" si="305">E231+E251+E259</f>
        <v>0</v>
      </c>
      <c r="F230" s="440">
        <f t="shared" si="305"/>
        <v>0</v>
      </c>
      <c r="G230" s="438">
        <f>G231+G251+G259</f>
        <v>0</v>
      </c>
      <c r="H230" s="439">
        <f t="shared" ref="H230:I230" si="306">H231+H251+H259</f>
        <v>0</v>
      </c>
      <c r="I230" s="440">
        <f t="shared" si="306"/>
        <v>0</v>
      </c>
      <c r="J230" s="438">
        <f>J231+J251+J259</f>
        <v>0</v>
      </c>
      <c r="K230" s="439">
        <f t="shared" ref="K230:L230" si="307">K231+K251+K259</f>
        <v>0</v>
      </c>
      <c r="L230" s="440">
        <f t="shared" si="307"/>
        <v>0</v>
      </c>
      <c r="M230" s="438">
        <f>M231+M251+M259</f>
        <v>0</v>
      </c>
      <c r="N230" s="439">
        <f t="shared" ref="N230:O230" si="308">N231+N251+N259</f>
        <v>0</v>
      </c>
      <c r="O230" s="440">
        <f t="shared" si="308"/>
        <v>0</v>
      </c>
      <c r="P230" s="163"/>
    </row>
    <row r="231" spans="1:16" ht="14.25" hidden="1" customHeight="1" x14ac:dyDescent="0.25">
      <c r="A231" s="474">
        <v>6200</v>
      </c>
      <c r="B231" s="465" t="s">
        <v>251</v>
      </c>
      <c r="C231" s="475">
        <f t="shared" si="288"/>
        <v>0</v>
      </c>
      <c r="D231" s="476">
        <f>SUM(D232,D233,D235,D238,D244,D245,D246)</f>
        <v>0</v>
      </c>
      <c r="E231" s="477">
        <f t="shared" ref="E231:F231" si="309">SUM(E232,E233,E235,E238,E244,E245,E246)</f>
        <v>0</v>
      </c>
      <c r="F231" s="478">
        <f t="shared" si="309"/>
        <v>0</v>
      </c>
      <c r="G231" s="476">
        <f>SUM(G232,G233,G235,G238,G244,G245,G246)</f>
        <v>0</v>
      </c>
      <c r="H231" s="477">
        <f t="shared" ref="H231:I231" si="310">SUM(H232,H233,H235,H238,H244,H245,H246)</f>
        <v>0</v>
      </c>
      <c r="I231" s="478">
        <f t="shared" si="310"/>
        <v>0</v>
      </c>
      <c r="J231" s="476">
        <f>SUM(J232,J233,J235,J238,J244,J245,J246)</f>
        <v>0</v>
      </c>
      <c r="K231" s="477">
        <f t="shared" ref="K231:L231" si="311">SUM(K232,K233,K235,K238,K244,K245,K246)</f>
        <v>0</v>
      </c>
      <c r="L231" s="478">
        <f t="shared" si="311"/>
        <v>0</v>
      </c>
      <c r="M231" s="476">
        <f>SUM(M232,M233,M235,M238,M244,M245,M246)</f>
        <v>0</v>
      </c>
      <c r="N231" s="477">
        <f t="shared" ref="N231:O231" si="312">SUM(N232,N233,N235,N238,N244,N245,N246)</f>
        <v>0</v>
      </c>
      <c r="O231" s="478">
        <f t="shared" si="312"/>
        <v>0</v>
      </c>
      <c r="P231" s="479"/>
    </row>
    <row r="232" spans="1:16" ht="24" hidden="1" customHeight="1" x14ac:dyDescent="0.25">
      <c r="A232" s="729">
        <v>6220</v>
      </c>
      <c r="B232" s="346" t="s">
        <v>252</v>
      </c>
      <c r="C232" s="347">
        <f t="shared" si="288"/>
        <v>0</v>
      </c>
      <c r="D232" s="455"/>
      <c r="E232" s="456"/>
      <c r="F232" s="398">
        <f>D232+E232</f>
        <v>0</v>
      </c>
      <c r="G232" s="310"/>
      <c r="H232" s="311"/>
      <c r="I232" s="398">
        <f>G232+H232</f>
        <v>0</v>
      </c>
      <c r="J232" s="310"/>
      <c r="K232" s="311"/>
      <c r="L232" s="398">
        <f>K232+J232</f>
        <v>0</v>
      </c>
      <c r="M232" s="310"/>
      <c r="N232" s="311"/>
      <c r="O232" s="398">
        <f>N232+M232</f>
        <v>0</v>
      </c>
      <c r="P232" s="313"/>
    </row>
    <row r="233" spans="1:16" hidden="1" x14ac:dyDescent="0.25">
      <c r="A233" s="447">
        <v>6230</v>
      </c>
      <c r="B233" s="353" t="s">
        <v>253</v>
      </c>
      <c r="C233" s="354">
        <f t="shared" si="288"/>
        <v>0</v>
      </c>
      <c r="D233" s="448">
        <f t="shared" ref="D233:O233" si="313">SUM(D234)</f>
        <v>0</v>
      </c>
      <c r="E233" s="449">
        <f t="shared" si="313"/>
        <v>0</v>
      </c>
      <c r="F233" s="319">
        <f t="shared" si="313"/>
        <v>0</v>
      </c>
      <c r="G233" s="448">
        <f t="shared" si="313"/>
        <v>0</v>
      </c>
      <c r="H233" s="449">
        <f t="shared" si="313"/>
        <v>0</v>
      </c>
      <c r="I233" s="319">
        <f t="shared" si="313"/>
        <v>0</v>
      </c>
      <c r="J233" s="448">
        <f t="shared" si="313"/>
        <v>0</v>
      </c>
      <c r="K233" s="449">
        <f t="shared" si="313"/>
        <v>0</v>
      </c>
      <c r="L233" s="319">
        <f t="shared" si="313"/>
        <v>0</v>
      </c>
      <c r="M233" s="448">
        <f t="shared" si="313"/>
        <v>0</v>
      </c>
      <c r="N233" s="449">
        <f t="shared" si="313"/>
        <v>0</v>
      </c>
      <c r="O233" s="319">
        <f t="shared" si="313"/>
        <v>0</v>
      </c>
      <c r="P233" s="322"/>
    </row>
    <row r="234" spans="1:16" ht="24" hidden="1" customHeight="1" x14ac:dyDescent="0.25">
      <c r="A234" s="315">
        <v>6239</v>
      </c>
      <c r="B234" s="346" t="s">
        <v>254</v>
      </c>
      <c r="C234" s="354">
        <f t="shared" si="288"/>
        <v>0</v>
      </c>
      <c r="D234" s="455"/>
      <c r="E234" s="456"/>
      <c r="F234" s="398">
        <f>D234+E234</f>
        <v>0</v>
      </c>
      <c r="G234" s="310"/>
      <c r="H234" s="311"/>
      <c r="I234" s="398">
        <f>G234+H234</f>
        <v>0</v>
      </c>
      <c r="J234" s="310"/>
      <c r="K234" s="311"/>
      <c r="L234" s="398">
        <f>K234+J234</f>
        <v>0</v>
      </c>
      <c r="M234" s="310"/>
      <c r="N234" s="311"/>
      <c r="O234" s="398">
        <f>N234+M234</f>
        <v>0</v>
      </c>
      <c r="P234" s="313"/>
    </row>
    <row r="235" spans="1:16" ht="24" hidden="1" x14ac:dyDescent="0.25">
      <c r="A235" s="447">
        <v>6240</v>
      </c>
      <c r="B235" s="353" t="s">
        <v>255</v>
      </c>
      <c r="C235" s="354">
        <f t="shared" si="288"/>
        <v>0</v>
      </c>
      <c r="D235" s="448">
        <f>SUM(D236:D237)</f>
        <v>0</v>
      </c>
      <c r="E235" s="449">
        <f t="shared" ref="E235:F235" si="314">SUM(E236:E237)</f>
        <v>0</v>
      </c>
      <c r="F235" s="319">
        <f t="shared" si="314"/>
        <v>0</v>
      </c>
      <c r="G235" s="448">
        <f>SUM(G236:G237)</f>
        <v>0</v>
      </c>
      <c r="H235" s="449">
        <f t="shared" ref="H235:I235" si="315">SUM(H236:H237)</f>
        <v>0</v>
      </c>
      <c r="I235" s="319">
        <f t="shared" si="315"/>
        <v>0</v>
      </c>
      <c r="J235" s="448">
        <f>SUM(J236:J237)</f>
        <v>0</v>
      </c>
      <c r="K235" s="449">
        <f t="shared" ref="K235:L235" si="316">SUM(K236:K237)</f>
        <v>0</v>
      </c>
      <c r="L235" s="319">
        <f t="shared" si="316"/>
        <v>0</v>
      </c>
      <c r="M235" s="448">
        <f>SUM(M236:M237)</f>
        <v>0</v>
      </c>
      <c r="N235" s="449">
        <f t="shared" ref="N235:O235" si="317">SUM(N236:N237)</f>
        <v>0</v>
      </c>
      <c r="O235" s="319">
        <f t="shared" si="317"/>
        <v>0</v>
      </c>
      <c r="P235" s="322"/>
    </row>
    <row r="236" spans="1:16" ht="12" hidden="1" customHeight="1" x14ac:dyDescent="0.25">
      <c r="A236" s="315">
        <v>6241</v>
      </c>
      <c r="B236" s="353" t="s">
        <v>256</v>
      </c>
      <c r="C236" s="354">
        <f t="shared" si="288"/>
        <v>0</v>
      </c>
      <c r="D236" s="453"/>
      <c r="E236" s="454"/>
      <c r="F236" s="319">
        <f t="shared" ref="F236:F237" si="318">D236+E236</f>
        <v>0</v>
      </c>
      <c r="G236" s="317"/>
      <c r="H236" s="320"/>
      <c r="I236" s="319">
        <f t="shared" ref="I236:I237" si="319">G236+H236</f>
        <v>0</v>
      </c>
      <c r="J236" s="317"/>
      <c r="K236" s="320"/>
      <c r="L236" s="319">
        <f t="shared" ref="L236:L237" si="320">K236+J236</f>
        <v>0</v>
      </c>
      <c r="M236" s="317"/>
      <c r="N236" s="320"/>
      <c r="O236" s="319">
        <f t="shared" ref="O236:O237" si="321">N236+M236</f>
        <v>0</v>
      </c>
      <c r="P236" s="322"/>
    </row>
    <row r="237" spans="1:16" ht="12" hidden="1" customHeight="1" x14ac:dyDescent="0.25">
      <c r="A237" s="315">
        <v>6242</v>
      </c>
      <c r="B237" s="353" t="s">
        <v>257</v>
      </c>
      <c r="C237" s="354">
        <f t="shared" si="288"/>
        <v>0</v>
      </c>
      <c r="D237" s="453"/>
      <c r="E237" s="454"/>
      <c r="F237" s="319">
        <f t="shared" si="318"/>
        <v>0</v>
      </c>
      <c r="G237" s="317"/>
      <c r="H237" s="320"/>
      <c r="I237" s="319">
        <f t="shared" si="319"/>
        <v>0</v>
      </c>
      <c r="J237" s="317"/>
      <c r="K237" s="320"/>
      <c r="L237" s="319">
        <f t="shared" si="320"/>
        <v>0</v>
      </c>
      <c r="M237" s="317"/>
      <c r="N237" s="320"/>
      <c r="O237" s="319">
        <f t="shared" si="321"/>
        <v>0</v>
      </c>
      <c r="P237" s="322"/>
    </row>
    <row r="238" spans="1:16" ht="25.5" hidden="1" customHeight="1" x14ac:dyDescent="0.25">
      <c r="A238" s="447">
        <v>6250</v>
      </c>
      <c r="B238" s="353" t="s">
        <v>258</v>
      </c>
      <c r="C238" s="354">
        <f t="shared" si="288"/>
        <v>0</v>
      </c>
      <c r="D238" s="448">
        <f>SUM(D239:D243)</f>
        <v>0</v>
      </c>
      <c r="E238" s="449">
        <f t="shared" ref="E238:F238" si="322">SUM(E239:E243)</f>
        <v>0</v>
      </c>
      <c r="F238" s="319">
        <f t="shared" si="322"/>
        <v>0</v>
      </c>
      <c r="G238" s="448">
        <f>SUM(G239:G243)</f>
        <v>0</v>
      </c>
      <c r="H238" s="449">
        <f t="shared" ref="H238:I238" si="323">SUM(H239:H243)</f>
        <v>0</v>
      </c>
      <c r="I238" s="319">
        <f t="shared" si="323"/>
        <v>0</v>
      </c>
      <c r="J238" s="448">
        <f>SUM(J239:J243)</f>
        <v>0</v>
      </c>
      <c r="K238" s="449">
        <f t="shared" ref="K238:L238" si="324">SUM(K239:K243)</f>
        <v>0</v>
      </c>
      <c r="L238" s="319">
        <f t="shared" si="324"/>
        <v>0</v>
      </c>
      <c r="M238" s="448">
        <f>SUM(M239:M243)</f>
        <v>0</v>
      </c>
      <c r="N238" s="449">
        <f t="shared" ref="N238:O238" si="325">SUM(N239:N243)</f>
        <v>0</v>
      </c>
      <c r="O238" s="319">
        <f t="shared" si="325"/>
        <v>0</v>
      </c>
      <c r="P238" s="322"/>
    </row>
    <row r="239" spans="1:16" ht="14.25" hidden="1" customHeight="1" x14ac:dyDescent="0.25">
      <c r="A239" s="315">
        <v>6252</v>
      </c>
      <c r="B239" s="353" t="s">
        <v>259</v>
      </c>
      <c r="C239" s="354">
        <f t="shared" si="288"/>
        <v>0</v>
      </c>
      <c r="D239" s="453"/>
      <c r="E239" s="454"/>
      <c r="F239" s="319">
        <f t="shared" ref="F239:F245" si="326">D239+E239</f>
        <v>0</v>
      </c>
      <c r="G239" s="317"/>
      <c r="H239" s="320"/>
      <c r="I239" s="319">
        <f t="shared" ref="I239:I245" si="327">G239+H239</f>
        <v>0</v>
      </c>
      <c r="J239" s="317"/>
      <c r="K239" s="320"/>
      <c r="L239" s="319">
        <f t="shared" ref="L239:L245" si="328">K239+J239</f>
        <v>0</v>
      </c>
      <c r="M239" s="317"/>
      <c r="N239" s="320"/>
      <c r="O239" s="319">
        <f t="shared" ref="O239:O245" si="329">N239+M239</f>
        <v>0</v>
      </c>
      <c r="P239" s="322"/>
    </row>
    <row r="240" spans="1:16" ht="14.25" hidden="1" customHeight="1" x14ac:dyDescent="0.25">
      <c r="A240" s="315">
        <v>6253</v>
      </c>
      <c r="B240" s="353" t="s">
        <v>260</v>
      </c>
      <c r="C240" s="354">
        <f t="shared" si="288"/>
        <v>0</v>
      </c>
      <c r="D240" s="453"/>
      <c r="E240" s="454"/>
      <c r="F240" s="319">
        <f t="shared" si="326"/>
        <v>0</v>
      </c>
      <c r="G240" s="317"/>
      <c r="H240" s="320"/>
      <c r="I240" s="319">
        <f t="shared" si="327"/>
        <v>0</v>
      </c>
      <c r="J240" s="317"/>
      <c r="K240" s="320"/>
      <c r="L240" s="319">
        <f t="shared" si="328"/>
        <v>0</v>
      </c>
      <c r="M240" s="317"/>
      <c r="N240" s="320"/>
      <c r="O240" s="319">
        <f t="shared" si="329"/>
        <v>0</v>
      </c>
      <c r="P240" s="322"/>
    </row>
    <row r="241" spans="1:16" ht="24" hidden="1" customHeight="1" x14ac:dyDescent="0.25">
      <c r="A241" s="315">
        <v>6254</v>
      </c>
      <c r="B241" s="353" t="s">
        <v>261</v>
      </c>
      <c r="C241" s="354">
        <f t="shared" si="288"/>
        <v>0</v>
      </c>
      <c r="D241" s="453"/>
      <c r="E241" s="454"/>
      <c r="F241" s="319">
        <f t="shared" si="326"/>
        <v>0</v>
      </c>
      <c r="G241" s="317"/>
      <c r="H241" s="320"/>
      <c r="I241" s="319">
        <f t="shared" si="327"/>
        <v>0</v>
      </c>
      <c r="J241" s="317"/>
      <c r="K241" s="320"/>
      <c r="L241" s="319">
        <f t="shared" si="328"/>
        <v>0</v>
      </c>
      <c r="M241" s="317"/>
      <c r="N241" s="320"/>
      <c r="O241" s="319">
        <f t="shared" si="329"/>
        <v>0</v>
      </c>
      <c r="P241" s="322"/>
    </row>
    <row r="242" spans="1:16" ht="24" hidden="1" customHeight="1" x14ac:dyDescent="0.25">
      <c r="A242" s="315">
        <v>6255</v>
      </c>
      <c r="B242" s="353" t="s">
        <v>262</v>
      </c>
      <c r="C242" s="354">
        <f t="shared" si="288"/>
        <v>0</v>
      </c>
      <c r="D242" s="453"/>
      <c r="E242" s="454"/>
      <c r="F242" s="319">
        <f t="shared" si="326"/>
        <v>0</v>
      </c>
      <c r="G242" s="317"/>
      <c r="H242" s="320"/>
      <c r="I242" s="319">
        <f t="shared" si="327"/>
        <v>0</v>
      </c>
      <c r="J242" s="317"/>
      <c r="K242" s="320"/>
      <c r="L242" s="319">
        <f t="shared" si="328"/>
        <v>0</v>
      </c>
      <c r="M242" s="317"/>
      <c r="N242" s="320"/>
      <c r="O242" s="319">
        <f t="shared" si="329"/>
        <v>0</v>
      </c>
      <c r="P242" s="322"/>
    </row>
    <row r="243" spans="1:16" ht="12" hidden="1" customHeight="1" x14ac:dyDescent="0.25">
      <c r="A243" s="315">
        <v>6259</v>
      </c>
      <c r="B243" s="353" t="s">
        <v>263</v>
      </c>
      <c r="C243" s="354">
        <f t="shared" si="288"/>
        <v>0</v>
      </c>
      <c r="D243" s="453"/>
      <c r="E243" s="454"/>
      <c r="F243" s="319">
        <f t="shared" si="326"/>
        <v>0</v>
      </c>
      <c r="G243" s="317"/>
      <c r="H243" s="320"/>
      <c r="I243" s="319">
        <f t="shared" si="327"/>
        <v>0</v>
      </c>
      <c r="J243" s="317"/>
      <c r="K243" s="320"/>
      <c r="L243" s="319">
        <f t="shared" si="328"/>
        <v>0</v>
      </c>
      <c r="M243" s="317"/>
      <c r="N243" s="320"/>
      <c r="O243" s="319">
        <f t="shared" si="329"/>
        <v>0</v>
      </c>
      <c r="P243" s="322"/>
    </row>
    <row r="244" spans="1:16" ht="24" hidden="1" customHeight="1" x14ac:dyDescent="0.25">
      <c r="A244" s="447">
        <v>6260</v>
      </c>
      <c r="B244" s="353" t="s">
        <v>264</v>
      </c>
      <c r="C244" s="354">
        <f t="shared" si="288"/>
        <v>0</v>
      </c>
      <c r="D244" s="453"/>
      <c r="E244" s="454"/>
      <c r="F244" s="319">
        <f t="shared" si="326"/>
        <v>0</v>
      </c>
      <c r="G244" s="317"/>
      <c r="H244" s="320"/>
      <c r="I244" s="319">
        <f t="shared" si="327"/>
        <v>0</v>
      </c>
      <c r="J244" s="317"/>
      <c r="K244" s="320"/>
      <c r="L244" s="319">
        <f t="shared" si="328"/>
        <v>0</v>
      </c>
      <c r="M244" s="317"/>
      <c r="N244" s="320"/>
      <c r="O244" s="319">
        <f t="shared" si="329"/>
        <v>0</v>
      </c>
      <c r="P244" s="322"/>
    </row>
    <row r="245" spans="1:16" ht="12" hidden="1" customHeight="1" x14ac:dyDescent="0.25">
      <c r="A245" s="447">
        <v>6270</v>
      </c>
      <c r="B245" s="353" t="s">
        <v>265</v>
      </c>
      <c r="C245" s="354">
        <f t="shared" si="288"/>
        <v>0</v>
      </c>
      <c r="D245" s="453"/>
      <c r="E245" s="454"/>
      <c r="F245" s="319">
        <f t="shared" si="326"/>
        <v>0</v>
      </c>
      <c r="G245" s="317"/>
      <c r="H245" s="320"/>
      <c r="I245" s="319">
        <f t="shared" si="327"/>
        <v>0</v>
      </c>
      <c r="J245" s="317"/>
      <c r="K245" s="320"/>
      <c r="L245" s="319">
        <f t="shared" si="328"/>
        <v>0</v>
      </c>
      <c r="M245" s="317"/>
      <c r="N245" s="320"/>
      <c r="O245" s="319">
        <f t="shared" si="329"/>
        <v>0</v>
      </c>
      <c r="P245" s="322"/>
    </row>
    <row r="246" spans="1:16" ht="24" hidden="1" x14ac:dyDescent="0.25">
      <c r="A246" s="729">
        <v>6290</v>
      </c>
      <c r="B246" s="346" t="s">
        <v>266</v>
      </c>
      <c r="C246" s="466">
        <f t="shared" si="288"/>
        <v>0</v>
      </c>
      <c r="D246" s="451">
        <f>SUM(D247:D250)</f>
        <v>0</v>
      </c>
      <c r="E246" s="452">
        <f t="shared" ref="E246:O246" si="330">SUM(E247:E250)</f>
        <v>0</v>
      </c>
      <c r="F246" s="398">
        <f t="shared" si="330"/>
        <v>0</v>
      </c>
      <c r="G246" s="451">
        <f t="shared" si="330"/>
        <v>0</v>
      </c>
      <c r="H246" s="452">
        <f t="shared" si="330"/>
        <v>0</v>
      </c>
      <c r="I246" s="398">
        <f t="shared" si="330"/>
        <v>0</v>
      </c>
      <c r="J246" s="451">
        <f t="shared" si="330"/>
        <v>0</v>
      </c>
      <c r="K246" s="452">
        <f t="shared" si="330"/>
        <v>0</v>
      </c>
      <c r="L246" s="398">
        <f t="shared" si="330"/>
        <v>0</v>
      </c>
      <c r="M246" s="451">
        <f t="shared" si="330"/>
        <v>0</v>
      </c>
      <c r="N246" s="452">
        <f t="shared" si="330"/>
        <v>0</v>
      </c>
      <c r="O246" s="398">
        <f t="shared" si="330"/>
        <v>0</v>
      </c>
      <c r="P246" s="313"/>
    </row>
    <row r="247" spans="1:16" ht="12" hidden="1" customHeight="1" x14ac:dyDescent="0.25">
      <c r="A247" s="315">
        <v>6291</v>
      </c>
      <c r="B247" s="353" t="s">
        <v>267</v>
      </c>
      <c r="C247" s="354">
        <f t="shared" si="288"/>
        <v>0</v>
      </c>
      <c r="D247" s="453"/>
      <c r="E247" s="454"/>
      <c r="F247" s="319">
        <f t="shared" ref="F247:F250" si="331">D247+E247</f>
        <v>0</v>
      </c>
      <c r="G247" s="317"/>
      <c r="H247" s="320"/>
      <c r="I247" s="319">
        <f t="shared" ref="I247:I250" si="332">G247+H247</f>
        <v>0</v>
      </c>
      <c r="J247" s="317"/>
      <c r="K247" s="320"/>
      <c r="L247" s="319">
        <f t="shared" ref="L247:L250" si="333">K247+J247</f>
        <v>0</v>
      </c>
      <c r="M247" s="317"/>
      <c r="N247" s="320"/>
      <c r="O247" s="319">
        <f t="shared" ref="O247:O250" si="334">N247+M247</f>
        <v>0</v>
      </c>
      <c r="P247" s="322"/>
    </row>
    <row r="248" spans="1:16" ht="12" hidden="1" customHeight="1" x14ac:dyDescent="0.25">
      <c r="A248" s="315">
        <v>6292</v>
      </c>
      <c r="B248" s="353" t="s">
        <v>268</v>
      </c>
      <c r="C248" s="354">
        <f t="shared" si="288"/>
        <v>0</v>
      </c>
      <c r="D248" s="453"/>
      <c r="E248" s="454"/>
      <c r="F248" s="319">
        <f t="shared" si="331"/>
        <v>0</v>
      </c>
      <c r="G248" s="317"/>
      <c r="H248" s="320"/>
      <c r="I248" s="319">
        <f t="shared" si="332"/>
        <v>0</v>
      </c>
      <c r="J248" s="317"/>
      <c r="K248" s="320"/>
      <c r="L248" s="319">
        <f t="shared" si="333"/>
        <v>0</v>
      </c>
      <c r="M248" s="317"/>
      <c r="N248" s="320"/>
      <c r="O248" s="319">
        <f t="shared" si="334"/>
        <v>0</v>
      </c>
      <c r="P248" s="322"/>
    </row>
    <row r="249" spans="1:16" ht="72" hidden="1" customHeight="1" x14ac:dyDescent="0.25">
      <c r="A249" s="315">
        <v>6296</v>
      </c>
      <c r="B249" s="353" t="s">
        <v>269</v>
      </c>
      <c r="C249" s="354">
        <f t="shared" si="288"/>
        <v>0</v>
      </c>
      <c r="D249" s="453"/>
      <c r="E249" s="454"/>
      <c r="F249" s="319">
        <f t="shared" si="331"/>
        <v>0</v>
      </c>
      <c r="G249" s="317"/>
      <c r="H249" s="320"/>
      <c r="I249" s="319">
        <f t="shared" si="332"/>
        <v>0</v>
      </c>
      <c r="J249" s="317"/>
      <c r="K249" s="320"/>
      <c r="L249" s="319">
        <f t="shared" si="333"/>
        <v>0</v>
      </c>
      <c r="M249" s="317"/>
      <c r="N249" s="320"/>
      <c r="O249" s="319">
        <f t="shared" si="334"/>
        <v>0</v>
      </c>
      <c r="P249" s="322"/>
    </row>
    <row r="250" spans="1:16" ht="39.75" hidden="1" customHeight="1" x14ac:dyDescent="0.25">
      <c r="A250" s="315">
        <v>6299</v>
      </c>
      <c r="B250" s="353" t="s">
        <v>270</v>
      </c>
      <c r="C250" s="354">
        <f t="shared" si="288"/>
        <v>0</v>
      </c>
      <c r="D250" s="453"/>
      <c r="E250" s="454"/>
      <c r="F250" s="319">
        <f t="shared" si="331"/>
        <v>0</v>
      </c>
      <c r="G250" s="317"/>
      <c r="H250" s="320"/>
      <c r="I250" s="319">
        <f t="shared" si="332"/>
        <v>0</v>
      </c>
      <c r="J250" s="317"/>
      <c r="K250" s="320"/>
      <c r="L250" s="319">
        <f t="shared" si="333"/>
        <v>0</v>
      </c>
      <c r="M250" s="317"/>
      <c r="N250" s="320"/>
      <c r="O250" s="319">
        <f t="shared" si="334"/>
        <v>0</v>
      </c>
      <c r="P250" s="322"/>
    </row>
    <row r="251" spans="1:16" hidden="1" x14ac:dyDescent="0.25">
      <c r="A251" s="333">
        <v>6300</v>
      </c>
      <c r="B251" s="441" t="s">
        <v>271</v>
      </c>
      <c r="C251" s="334">
        <f t="shared" si="288"/>
        <v>0</v>
      </c>
      <c r="D251" s="442">
        <f>SUM(D252,D257,D258)</f>
        <v>0</v>
      </c>
      <c r="E251" s="443">
        <f t="shared" ref="E251:O251" si="335">SUM(E252,E257,E258)</f>
        <v>0</v>
      </c>
      <c r="F251" s="337">
        <f t="shared" si="335"/>
        <v>0</v>
      </c>
      <c r="G251" s="442">
        <f t="shared" si="335"/>
        <v>0</v>
      </c>
      <c r="H251" s="443">
        <f t="shared" si="335"/>
        <v>0</v>
      </c>
      <c r="I251" s="337">
        <f t="shared" si="335"/>
        <v>0</v>
      </c>
      <c r="J251" s="442">
        <f t="shared" si="335"/>
        <v>0</v>
      </c>
      <c r="K251" s="443">
        <f t="shared" si="335"/>
        <v>0</v>
      </c>
      <c r="L251" s="337">
        <f t="shared" si="335"/>
        <v>0</v>
      </c>
      <c r="M251" s="442">
        <f t="shared" si="335"/>
        <v>0</v>
      </c>
      <c r="N251" s="443">
        <f t="shared" si="335"/>
        <v>0</v>
      </c>
      <c r="O251" s="337">
        <f t="shared" si="335"/>
        <v>0</v>
      </c>
      <c r="P251" s="341"/>
    </row>
    <row r="252" spans="1:16" ht="24" hidden="1" x14ac:dyDescent="0.25">
      <c r="A252" s="729">
        <v>6320</v>
      </c>
      <c r="B252" s="346" t="s">
        <v>272</v>
      </c>
      <c r="C252" s="466">
        <f t="shared" si="288"/>
        <v>0</v>
      </c>
      <c r="D252" s="451">
        <f>SUM(D253:D256)</f>
        <v>0</v>
      </c>
      <c r="E252" s="452">
        <f t="shared" ref="E252:O252" si="336">SUM(E253:E256)</f>
        <v>0</v>
      </c>
      <c r="F252" s="398">
        <f t="shared" si="336"/>
        <v>0</v>
      </c>
      <c r="G252" s="451">
        <f t="shared" si="336"/>
        <v>0</v>
      </c>
      <c r="H252" s="452">
        <f t="shared" si="336"/>
        <v>0</v>
      </c>
      <c r="I252" s="398">
        <f t="shared" si="336"/>
        <v>0</v>
      </c>
      <c r="J252" s="451">
        <f t="shared" si="336"/>
        <v>0</v>
      </c>
      <c r="K252" s="452">
        <f t="shared" si="336"/>
        <v>0</v>
      </c>
      <c r="L252" s="398">
        <f t="shared" si="336"/>
        <v>0</v>
      </c>
      <c r="M252" s="451">
        <f t="shared" si="336"/>
        <v>0</v>
      </c>
      <c r="N252" s="452">
        <f t="shared" si="336"/>
        <v>0</v>
      </c>
      <c r="O252" s="398">
        <f t="shared" si="336"/>
        <v>0</v>
      </c>
      <c r="P252" s="313"/>
    </row>
    <row r="253" spans="1:16" ht="12" hidden="1" customHeight="1" x14ac:dyDescent="0.25">
      <c r="A253" s="315">
        <v>6322</v>
      </c>
      <c r="B253" s="353" t="s">
        <v>273</v>
      </c>
      <c r="C253" s="354">
        <f t="shared" si="288"/>
        <v>0</v>
      </c>
      <c r="D253" s="453"/>
      <c r="E253" s="454"/>
      <c r="F253" s="319">
        <f t="shared" ref="F253:F258" si="337">D253+E253</f>
        <v>0</v>
      </c>
      <c r="G253" s="317"/>
      <c r="H253" s="320"/>
      <c r="I253" s="319">
        <f t="shared" ref="I253:I258" si="338">G253+H253</f>
        <v>0</v>
      </c>
      <c r="J253" s="317"/>
      <c r="K253" s="320"/>
      <c r="L253" s="319">
        <f t="shared" ref="L253:L258" si="339">K253+J253</f>
        <v>0</v>
      </c>
      <c r="M253" s="317"/>
      <c r="N253" s="320"/>
      <c r="O253" s="319">
        <f t="shared" ref="O253:O258" si="340">N253+M253</f>
        <v>0</v>
      </c>
      <c r="P253" s="322"/>
    </row>
    <row r="254" spans="1:16" ht="24" hidden="1" customHeight="1" x14ac:dyDescent="0.25">
      <c r="A254" s="315">
        <v>6323</v>
      </c>
      <c r="B254" s="353" t="s">
        <v>274</v>
      </c>
      <c r="C254" s="354">
        <f t="shared" si="288"/>
        <v>0</v>
      </c>
      <c r="D254" s="453"/>
      <c r="E254" s="454"/>
      <c r="F254" s="319">
        <f t="shared" si="337"/>
        <v>0</v>
      </c>
      <c r="G254" s="317"/>
      <c r="H254" s="320"/>
      <c r="I254" s="319">
        <f t="shared" si="338"/>
        <v>0</v>
      </c>
      <c r="J254" s="317"/>
      <c r="K254" s="320"/>
      <c r="L254" s="319">
        <f t="shared" si="339"/>
        <v>0</v>
      </c>
      <c r="M254" s="317"/>
      <c r="N254" s="320"/>
      <c r="O254" s="319">
        <f t="shared" si="340"/>
        <v>0</v>
      </c>
      <c r="P254" s="322"/>
    </row>
    <row r="255" spans="1:16" ht="24" hidden="1" customHeight="1" x14ac:dyDescent="0.25">
      <c r="A255" s="315">
        <v>6324</v>
      </c>
      <c r="B255" s="353" t="s">
        <v>275</v>
      </c>
      <c r="C255" s="354">
        <f t="shared" si="288"/>
        <v>0</v>
      </c>
      <c r="D255" s="453"/>
      <c r="E255" s="454"/>
      <c r="F255" s="319">
        <f t="shared" si="337"/>
        <v>0</v>
      </c>
      <c r="G255" s="317"/>
      <c r="H255" s="320"/>
      <c r="I255" s="319">
        <f t="shared" si="338"/>
        <v>0</v>
      </c>
      <c r="J255" s="317"/>
      <c r="K255" s="320"/>
      <c r="L255" s="319">
        <f t="shared" si="339"/>
        <v>0</v>
      </c>
      <c r="M255" s="317"/>
      <c r="N255" s="320"/>
      <c r="O255" s="319">
        <f t="shared" si="340"/>
        <v>0</v>
      </c>
      <c r="P255" s="322"/>
    </row>
    <row r="256" spans="1:16" ht="12" hidden="1" customHeight="1" x14ac:dyDescent="0.25">
      <c r="A256" s="308">
        <v>6329</v>
      </c>
      <c r="B256" s="346" t="s">
        <v>276</v>
      </c>
      <c r="C256" s="347">
        <f t="shared" si="288"/>
        <v>0</v>
      </c>
      <c r="D256" s="455"/>
      <c r="E256" s="456"/>
      <c r="F256" s="398">
        <f t="shared" si="337"/>
        <v>0</v>
      </c>
      <c r="G256" s="310"/>
      <c r="H256" s="311"/>
      <c r="I256" s="398">
        <f t="shared" si="338"/>
        <v>0</v>
      </c>
      <c r="J256" s="310"/>
      <c r="K256" s="311"/>
      <c r="L256" s="398">
        <f t="shared" si="339"/>
        <v>0</v>
      </c>
      <c r="M256" s="310"/>
      <c r="N256" s="311"/>
      <c r="O256" s="398">
        <f t="shared" si="340"/>
        <v>0</v>
      </c>
      <c r="P256" s="313"/>
    </row>
    <row r="257" spans="1:16" ht="24" hidden="1" customHeight="1" x14ac:dyDescent="0.25">
      <c r="A257" s="483">
        <v>6330</v>
      </c>
      <c r="B257" s="484" t="s">
        <v>277</v>
      </c>
      <c r="C257" s="466">
        <f t="shared" si="288"/>
        <v>0</v>
      </c>
      <c r="D257" s="468"/>
      <c r="E257" s="469"/>
      <c r="F257" s="470">
        <f t="shared" si="337"/>
        <v>0</v>
      </c>
      <c r="G257" s="471"/>
      <c r="H257" s="472"/>
      <c r="I257" s="470">
        <f t="shared" si="338"/>
        <v>0</v>
      </c>
      <c r="J257" s="471"/>
      <c r="K257" s="472"/>
      <c r="L257" s="470">
        <f t="shared" si="339"/>
        <v>0</v>
      </c>
      <c r="M257" s="471"/>
      <c r="N257" s="472"/>
      <c r="O257" s="470">
        <f t="shared" si="340"/>
        <v>0</v>
      </c>
      <c r="P257" s="473"/>
    </row>
    <row r="258" spans="1:16" ht="12" hidden="1" customHeight="1" x14ac:dyDescent="0.25">
      <c r="A258" s="447">
        <v>6360</v>
      </c>
      <c r="B258" s="353" t="s">
        <v>278</v>
      </c>
      <c r="C258" s="354">
        <f t="shared" si="288"/>
        <v>0</v>
      </c>
      <c r="D258" s="453"/>
      <c r="E258" s="454"/>
      <c r="F258" s="319">
        <f t="shared" si="337"/>
        <v>0</v>
      </c>
      <c r="G258" s="317"/>
      <c r="H258" s="320"/>
      <c r="I258" s="319">
        <f t="shared" si="338"/>
        <v>0</v>
      </c>
      <c r="J258" s="317"/>
      <c r="K258" s="320"/>
      <c r="L258" s="319">
        <f t="shared" si="339"/>
        <v>0</v>
      </c>
      <c r="M258" s="317"/>
      <c r="N258" s="320"/>
      <c r="O258" s="319">
        <f t="shared" si="340"/>
        <v>0</v>
      </c>
      <c r="P258" s="322"/>
    </row>
    <row r="259" spans="1:16" ht="36" hidden="1" x14ac:dyDescent="0.25">
      <c r="A259" s="333">
        <v>6400</v>
      </c>
      <c r="B259" s="441" t="s">
        <v>279</v>
      </c>
      <c r="C259" s="334">
        <f t="shared" si="288"/>
        <v>0</v>
      </c>
      <c r="D259" s="442">
        <f>SUM(D260,D264)</f>
        <v>0</v>
      </c>
      <c r="E259" s="443">
        <f t="shared" ref="E259:O259" si="341">SUM(E260,E264)</f>
        <v>0</v>
      </c>
      <c r="F259" s="337">
        <f t="shared" si="341"/>
        <v>0</v>
      </c>
      <c r="G259" s="442">
        <f t="shared" si="341"/>
        <v>0</v>
      </c>
      <c r="H259" s="443">
        <f t="shared" si="341"/>
        <v>0</v>
      </c>
      <c r="I259" s="337">
        <f t="shared" si="341"/>
        <v>0</v>
      </c>
      <c r="J259" s="442">
        <f t="shared" si="341"/>
        <v>0</v>
      </c>
      <c r="K259" s="443">
        <f t="shared" si="341"/>
        <v>0</v>
      </c>
      <c r="L259" s="337">
        <f t="shared" si="341"/>
        <v>0</v>
      </c>
      <c r="M259" s="442">
        <f t="shared" si="341"/>
        <v>0</v>
      </c>
      <c r="N259" s="443">
        <f t="shared" si="341"/>
        <v>0</v>
      </c>
      <c r="O259" s="337">
        <f t="shared" si="341"/>
        <v>0</v>
      </c>
      <c r="P259" s="341"/>
    </row>
    <row r="260" spans="1:16" ht="24" hidden="1" x14ac:dyDescent="0.25">
      <c r="A260" s="729">
        <v>6410</v>
      </c>
      <c r="B260" s="346" t="s">
        <v>280</v>
      </c>
      <c r="C260" s="347">
        <f t="shared" si="288"/>
        <v>0</v>
      </c>
      <c r="D260" s="451">
        <f>SUM(D261:D263)</f>
        <v>0</v>
      </c>
      <c r="E260" s="452">
        <f t="shared" ref="E260:O260" si="342">SUM(E261:E263)</f>
        <v>0</v>
      </c>
      <c r="F260" s="398">
        <f t="shared" si="342"/>
        <v>0</v>
      </c>
      <c r="G260" s="451">
        <f t="shared" si="342"/>
        <v>0</v>
      </c>
      <c r="H260" s="452">
        <f t="shared" si="342"/>
        <v>0</v>
      </c>
      <c r="I260" s="398">
        <f t="shared" si="342"/>
        <v>0</v>
      </c>
      <c r="J260" s="451">
        <f t="shared" si="342"/>
        <v>0</v>
      </c>
      <c r="K260" s="452">
        <f t="shared" si="342"/>
        <v>0</v>
      </c>
      <c r="L260" s="398">
        <f t="shared" si="342"/>
        <v>0</v>
      </c>
      <c r="M260" s="451">
        <f t="shared" si="342"/>
        <v>0</v>
      </c>
      <c r="N260" s="452">
        <f t="shared" si="342"/>
        <v>0</v>
      </c>
      <c r="O260" s="398">
        <f t="shared" si="342"/>
        <v>0</v>
      </c>
      <c r="P260" s="313"/>
    </row>
    <row r="261" spans="1:16" ht="12" hidden="1" customHeight="1" x14ac:dyDescent="0.25">
      <c r="A261" s="315">
        <v>6411</v>
      </c>
      <c r="B261" s="458" t="s">
        <v>281</v>
      </c>
      <c r="C261" s="354">
        <f t="shared" si="288"/>
        <v>0</v>
      </c>
      <c r="D261" s="453"/>
      <c r="E261" s="454"/>
      <c r="F261" s="319">
        <f t="shared" ref="F261:F263" si="343">D261+E261</f>
        <v>0</v>
      </c>
      <c r="G261" s="317"/>
      <c r="H261" s="320"/>
      <c r="I261" s="319">
        <f t="shared" ref="I261:I263" si="344">G261+H261</f>
        <v>0</v>
      </c>
      <c r="J261" s="317"/>
      <c r="K261" s="320"/>
      <c r="L261" s="319">
        <f t="shared" ref="L261:L263" si="345">K261+J261</f>
        <v>0</v>
      </c>
      <c r="M261" s="317"/>
      <c r="N261" s="320"/>
      <c r="O261" s="319">
        <f t="shared" ref="O261:O263" si="346">N261+M261</f>
        <v>0</v>
      </c>
      <c r="P261" s="322"/>
    </row>
    <row r="262" spans="1:16" ht="36" hidden="1" customHeight="1" x14ac:dyDescent="0.25">
      <c r="A262" s="315">
        <v>6412</v>
      </c>
      <c r="B262" s="353" t="s">
        <v>282</v>
      </c>
      <c r="C262" s="354">
        <f t="shared" si="288"/>
        <v>0</v>
      </c>
      <c r="D262" s="453"/>
      <c r="E262" s="454"/>
      <c r="F262" s="319">
        <f t="shared" si="343"/>
        <v>0</v>
      </c>
      <c r="G262" s="317"/>
      <c r="H262" s="320"/>
      <c r="I262" s="319">
        <f t="shared" si="344"/>
        <v>0</v>
      </c>
      <c r="J262" s="317"/>
      <c r="K262" s="320"/>
      <c r="L262" s="319">
        <f t="shared" si="345"/>
        <v>0</v>
      </c>
      <c r="M262" s="317"/>
      <c r="N262" s="320"/>
      <c r="O262" s="319">
        <f t="shared" si="346"/>
        <v>0</v>
      </c>
      <c r="P262" s="322"/>
    </row>
    <row r="263" spans="1:16" ht="36" hidden="1" customHeight="1" x14ac:dyDescent="0.25">
      <c r="A263" s="315">
        <v>6419</v>
      </c>
      <c r="B263" s="353" t="s">
        <v>283</v>
      </c>
      <c r="C263" s="354">
        <f t="shared" si="288"/>
        <v>0</v>
      </c>
      <c r="D263" s="453"/>
      <c r="E263" s="454"/>
      <c r="F263" s="319">
        <f t="shared" si="343"/>
        <v>0</v>
      </c>
      <c r="G263" s="317"/>
      <c r="H263" s="320"/>
      <c r="I263" s="319">
        <f t="shared" si="344"/>
        <v>0</v>
      </c>
      <c r="J263" s="317"/>
      <c r="K263" s="320"/>
      <c r="L263" s="319">
        <f t="shared" si="345"/>
        <v>0</v>
      </c>
      <c r="M263" s="317"/>
      <c r="N263" s="320"/>
      <c r="O263" s="319">
        <f t="shared" si="346"/>
        <v>0</v>
      </c>
      <c r="P263" s="322"/>
    </row>
    <row r="264" spans="1:16" ht="48" hidden="1" x14ac:dyDescent="0.25">
      <c r="A264" s="447">
        <v>6420</v>
      </c>
      <c r="B264" s="353" t="s">
        <v>284</v>
      </c>
      <c r="C264" s="354">
        <f t="shared" si="288"/>
        <v>0</v>
      </c>
      <c r="D264" s="448">
        <f>SUM(D265:D268)</f>
        <v>0</v>
      </c>
      <c r="E264" s="449">
        <f t="shared" ref="E264:F264" si="347">SUM(E265:E268)</f>
        <v>0</v>
      </c>
      <c r="F264" s="319">
        <f t="shared" si="347"/>
        <v>0</v>
      </c>
      <c r="G264" s="448">
        <f>SUM(G265:G268)</f>
        <v>0</v>
      </c>
      <c r="H264" s="449">
        <f t="shared" ref="H264:I264" si="348">SUM(H265:H268)</f>
        <v>0</v>
      </c>
      <c r="I264" s="319">
        <f t="shared" si="348"/>
        <v>0</v>
      </c>
      <c r="J264" s="448">
        <f>SUM(J265:J268)</f>
        <v>0</v>
      </c>
      <c r="K264" s="449">
        <f t="shared" ref="K264:L264" si="349">SUM(K265:K268)</f>
        <v>0</v>
      </c>
      <c r="L264" s="319">
        <f t="shared" si="349"/>
        <v>0</v>
      </c>
      <c r="M264" s="448">
        <f>SUM(M265:M268)</f>
        <v>0</v>
      </c>
      <c r="N264" s="449">
        <f t="shared" ref="N264:O264" si="350">SUM(N265:N268)</f>
        <v>0</v>
      </c>
      <c r="O264" s="319">
        <f t="shared" si="350"/>
        <v>0</v>
      </c>
      <c r="P264" s="322"/>
    </row>
    <row r="265" spans="1:16" ht="36" hidden="1" customHeight="1" x14ac:dyDescent="0.25">
      <c r="A265" s="315">
        <v>6421</v>
      </c>
      <c r="B265" s="353" t="s">
        <v>285</v>
      </c>
      <c r="C265" s="354">
        <f t="shared" si="288"/>
        <v>0</v>
      </c>
      <c r="D265" s="453"/>
      <c r="E265" s="454"/>
      <c r="F265" s="319">
        <f t="shared" ref="F265:F268" si="351">D265+E265</f>
        <v>0</v>
      </c>
      <c r="G265" s="317"/>
      <c r="H265" s="320"/>
      <c r="I265" s="319">
        <f t="shared" ref="I265:I268" si="352">G265+H265</f>
        <v>0</v>
      </c>
      <c r="J265" s="317"/>
      <c r="K265" s="320"/>
      <c r="L265" s="319">
        <f t="shared" ref="L265:L268" si="353">K265+J265</f>
        <v>0</v>
      </c>
      <c r="M265" s="317"/>
      <c r="N265" s="320"/>
      <c r="O265" s="319">
        <f t="shared" ref="O265:O268" si="354">N265+M265</f>
        <v>0</v>
      </c>
      <c r="P265" s="322"/>
    </row>
    <row r="266" spans="1:16" ht="12" hidden="1" customHeight="1" x14ac:dyDescent="0.25">
      <c r="A266" s="315">
        <v>6422</v>
      </c>
      <c r="B266" s="353" t="s">
        <v>286</v>
      </c>
      <c r="C266" s="354">
        <f t="shared" si="288"/>
        <v>0</v>
      </c>
      <c r="D266" s="453"/>
      <c r="E266" s="454"/>
      <c r="F266" s="319">
        <f t="shared" si="351"/>
        <v>0</v>
      </c>
      <c r="G266" s="317"/>
      <c r="H266" s="320"/>
      <c r="I266" s="319">
        <f t="shared" si="352"/>
        <v>0</v>
      </c>
      <c r="J266" s="317"/>
      <c r="K266" s="320"/>
      <c r="L266" s="319">
        <f t="shared" si="353"/>
        <v>0</v>
      </c>
      <c r="M266" s="317"/>
      <c r="N266" s="320"/>
      <c r="O266" s="319">
        <f t="shared" si="354"/>
        <v>0</v>
      </c>
      <c r="P266" s="322"/>
    </row>
    <row r="267" spans="1:16" ht="13.5" hidden="1" customHeight="1" x14ac:dyDescent="0.25">
      <c r="A267" s="315">
        <v>6423</v>
      </c>
      <c r="B267" s="353" t="s">
        <v>287</v>
      </c>
      <c r="C267" s="354">
        <f t="shared" si="288"/>
        <v>0</v>
      </c>
      <c r="D267" s="453"/>
      <c r="E267" s="454"/>
      <c r="F267" s="319">
        <f t="shared" si="351"/>
        <v>0</v>
      </c>
      <c r="G267" s="317"/>
      <c r="H267" s="320"/>
      <c r="I267" s="319">
        <f t="shared" si="352"/>
        <v>0</v>
      </c>
      <c r="J267" s="317"/>
      <c r="K267" s="320"/>
      <c r="L267" s="319">
        <f t="shared" si="353"/>
        <v>0</v>
      </c>
      <c r="M267" s="317"/>
      <c r="N267" s="320"/>
      <c r="O267" s="319">
        <f t="shared" si="354"/>
        <v>0</v>
      </c>
      <c r="P267" s="322"/>
    </row>
    <row r="268" spans="1:16" ht="36" hidden="1" customHeight="1" x14ac:dyDescent="0.25">
      <c r="A268" s="315">
        <v>6424</v>
      </c>
      <c r="B268" s="353" t="s">
        <v>288</v>
      </c>
      <c r="C268" s="354">
        <f t="shared" si="288"/>
        <v>0</v>
      </c>
      <c r="D268" s="453"/>
      <c r="E268" s="454"/>
      <c r="F268" s="319">
        <f t="shared" si="351"/>
        <v>0</v>
      </c>
      <c r="G268" s="317"/>
      <c r="H268" s="320"/>
      <c r="I268" s="319">
        <f t="shared" si="352"/>
        <v>0</v>
      </c>
      <c r="J268" s="317"/>
      <c r="K268" s="320"/>
      <c r="L268" s="319">
        <f t="shared" si="353"/>
        <v>0</v>
      </c>
      <c r="M268" s="317"/>
      <c r="N268" s="320"/>
      <c r="O268" s="319">
        <f t="shared" si="354"/>
        <v>0</v>
      </c>
      <c r="P268" s="322"/>
    </row>
    <row r="269" spans="1:16" ht="48" x14ac:dyDescent="0.25">
      <c r="A269" s="485">
        <v>7000</v>
      </c>
      <c r="B269" s="485" t="s">
        <v>289</v>
      </c>
      <c r="C269" s="486">
        <f t="shared" si="288"/>
        <v>1038</v>
      </c>
      <c r="D269" s="487">
        <f>SUM(D270,D281)</f>
        <v>0</v>
      </c>
      <c r="E269" s="488">
        <f t="shared" ref="E269:F269" si="355">SUM(E270,E281)</f>
        <v>0</v>
      </c>
      <c r="F269" s="489">
        <f t="shared" si="355"/>
        <v>0</v>
      </c>
      <c r="G269" s="487">
        <f>SUM(G270,G281)</f>
        <v>0</v>
      </c>
      <c r="H269" s="488">
        <f t="shared" ref="H269:I269" si="356">SUM(H270,H281)</f>
        <v>0</v>
      </c>
      <c r="I269" s="489">
        <f t="shared" si="356"/>
        <v>0</v>
      </c>
      <c r="J269" s="487">
        <f>SUM(J270,J281)</f>
        <v>0</v>
      </c>
      <c r="K269" s="488">
        <f t="shared" ref="K269:L269" si="357">SUM(K270,K281)</f>
        <v>1038</v>
      </c>
      <c r="L269" s="489">
        <f t="shared" si="357"/>
        <v>1038</v>
      </c>
      <c r="M269" s="487">
        <f>SUM(M270,M281)</f>
        <v>0</v>
      </c>
      <c r="N269" s="488">
        <f t="shared" ref="N269:O269" si="358">SUM(N270,N281)</f>
        <v>0</v>
      </c>
      <c r="O269" s="489">
        <f t="shared" si="358"/>
        <v>0</v>
      </c>
      <c r="P269" s="213"/>
    </row>
    <row r="270" spans="1:16" ht="24" x14ac:dyDescent="0.25">
      <c r="A270" s="333">
        <v>7200</v>
      </c>
      <c r="B270" s="441" t="s">
        <v>290</v>
      </c>
      <c r="C270" s="334">
        <f t="shared" si="288"/>
        <v>1038</v>
      </c>
      <c r="D270" s="442">
        <f>SUM(D271,D272,D275,D276,D280)</f>
        <v>0</v>
      </c>
      <c r="E270" s="443">
        <f t="shared" ref="E270:F270" si="359">SUM(E271,E272,E275,E276,E280)</f>
        <v>0</v>
      </c>
      <c r="F270" s="337">
        <f t="shared" si="359"/>
        <v>0</v>
      </c>
      <c r="G270" s="442">
        <f>SUM(G271,G272,G275,G276,G280)</f>
        <v>0</v>
      </c>
      <c r="H270" s="443">
        <f t="shared" ref="H270:I270" si="360">SUM(H271,H272,H275,H276,H280)</f>
        <v>0</v>
      </c>
      <c r="I270" s="337">
        <f t="shared" si="360"/>
        <v>0</v>
      </c>
      <c r="J270" s="442">
        <f>SUM(J271,J272,J275,J276,J280)</f>
        <v>0</v>
      </c>
      <c r="K270" s="443">
        <f t="shared" ref="K270:L270" si="361">SUM(K271,K272,K275,K276,K280)</f>
        <v>1038</v>
      </c>
      <c r="L270" s="337">
        <f t="shared" si="361"/>
        <v>1038</v>
      </c>
      <c r="M270" s="442">
        <f>SUM(M271,M272,M275,M276,M280)</f>
        <v>0</v>
      </c>
      <c r="N270" s="443">
        <f t="shared" ref="N270:O270" si="362">SUM(N271,N272,N275,N276,N280)</f>
        <v>0</v>
      </c>
      <c r="O270" s="337">
        <f t="shared" si="362"/>
        <v>0</v>
      </c>
      <c r="P270" s="341"/>
    </row>
    <row r="271" spans="1:16" ht="24" hidden="1" customHeight="1" x14ac:dyDescent="0.25">
      <c r="A271" s="729">
        <v>7210</v>
      </c>
      <c r="B271" s="346" t="s">
        <v>291</v>
      </c>
      <c r="C271" s="347">
        <f t="shared" si="288"/>
        <v>0</v>
      </c>
      <c r="D271" s="455"/>
      <c r="E271" s="456"/>
      <c r="F271" s="398">
        <f>D271+E271</f>
        <v>0</v>
      </c>
      <c r="G271" s="310"/>
      <c r="H271" s="311"/>
      <c r="I271" s="398">
        <f>G271+H271</f>
        <v>0</v>
      </c>
      <c r="J271" s="310"/>
      <c r="K271" s="311"/>
      <c r="L271" s="398">
        <f>K271+J271</f>
        <v>0</v>
      </c>
      <c r="M271" s="310"/>
      <c r="N271" s="311"/>
      <c r="O271" s="398">
        <f>N271+M271</f>
        <v>0</v>
      </c>
      <c r="P271" s="313"/>
    </row>
    <row r="272" spans="1:16" s="490" customFormat="1" ht="24" hidden="1" x14ac:dyDescent="0.25">
      <c r="A272" s="447">
        <v>7220</v>
      </c>
      <c r="B272" s="353" t="s">
        <v>292</v>
      </c>
      <c r="C272" s="354">
        <f t="shared" si="288"/>
        <v>0</v>
      </c>
      <c r="D272" s="448">
        <f>SUM(D273:D274)</f>
        <v>0</v>
      </c>
      <c r="E272" s="449">
        <f t="shared" ref="E272:F272" si="363">SUM(E273:E274)</f>
        <v>0</v>
      </c>
      <c r="F272" s="319">
        <f t="shared" si="363"/>
        <v>0</v>
      </c>
      <c r="G272" s="448">
        <f>SUM(G273:G274)</f>
        <v>0</v>
      </c>
      <c r="H272" s="449">
        <f t="shared" ref="H272:I272" si="364">SUM(H273:H274)</f>
        <v>0</v>
      </c>
      <c r="I272" s="319">
        <f t="shared" si="364"/>
        <v>0</v>
      </c>
      <c r="J272" s="448">
        <f>SUM(J273:J274)</f>
        <v>0</v>
      </c>
      <c r="K272" s="449">
        <f t="shared" ref="K272:L272" si="365">SUM(K273:K274)</f>
        <v>0</v>
      </c>
      <c r="L272" s="319">
        <f t="shared" si="365"/>
        <v>0</v>
      </c>
      <c r="M272" s="448">
        <f>SUM(M273:M274)</f>
        <v>0</v>
      </c>
      <c r="N272" s="449">
        <f t="shared" ref="N272:O272" si="366">SUM(N273:N274)</f>
        <v>0</v>
      </c>
      <c r="O272" s="319">
        <f t="shared" si="366"/>
        <v>0</v>
      </c>
      <c r="P272" s="322"/>
    </row>
    <row r="273" spans="1:16" s="490" customFormat="1" ht="36" hidden="1" customHeight="1" x14ac:dyDescent="0.25">
      <c r="A273" s="315">
        <v>7221</v>
      </c>
      <c r="B273" s="353" t="s">
        <v>293</v>
      </c>
      <c r="C273" s="354">
        <f t="shared" si="288"/>
        <v>0</v>
      </c>
      <c r="D273" s="453"/>
      <c r="E273" s="454"/>
      <c r="F273" s="319">
        <f t="shared" ref="F273:F275" si="367">D273+E273</f>
        <v>0</v>
      </c>
      <c r="G273" s="317"/>
      <c r="H273" s="320"/>
      <c r="I273" s="319">
        <f t="shared" ref="I273:I275" si="368">G273+H273</f>
        <v>0</v>
      </c>
      <c r="J273" s="317"/>
      <c r="K273" s="320"/>
      <c r="L273" s="319">
        <f t="shared" ref="L273:L275" si="369">K273+J273</f>
        <v>0</v>
      </c>
      <c r="M273" s="317"/>
      <c r="N273" s="320"/>
      <c r="O273" s="319">
        <f t="shared" ref="O273:O275" si="370">N273+M273</f>
        <v>0</v>
      </c>
      <c r="P273" s="322"/>
    </row>
    <row r="274" spans="1:16" s="490" customFormat="1" ht="36" hidden="1" customHeight="1" x14ac:dyDescent="0.25">
      <c r="A274" s="315">
        <v>7222</v>
      </c>
      <c r="B274" s="353" t="s">
        <v>294</v>
      </c>
      <c r="C274" s="354">
        <f t="shared" si="288"/>
        <v>0</v>
      </c>
      <c r="D274" s="453"/>
      <c r="E274" s="454"/>
      <c r="F274" s="319">
        <f t="shared" si="367"/>
        <v>0</v>
      </c>
      <c r="G274" s="317"/>
      <c r="H274" s="320"/>
      <c r="I274" s="319">
        <f t="shared" si="368"/>
        <v>0</v>
      </c>
      <c r="J274" s="317"/>
      <c r="K274" s="320"/>
      <c r="L274" s="319">
        <f t="shared" si="369"/>
        <v>0</v>
      </c>
      <c r="M274" s="317"/>
      <c r="N274" s="320"/>
      <c r="O274" s="319">
        <f t="shared" si="370"/>
        <v>0</v>
      </c>
      <c r="P274" s="322"/>
    </row>
    <row r="275" spans="1:16" ht="30.75" customHeight="1" x14ac:dyDescent="0.25">
      <c r="A275" s="447">
        <v>7230</v>
      </c>
      <c r="B275" s="353" t="s">
        <v>295</v>
      </c>
      <c r="C275" s="354">
        <f t="shared" si="288"/>
        <v>1038</v>
      </c>
      <c r="D275" s="453"/>
      <c r="E275" s="454"/>
      <c r="F275" s="319">
        <f t="shared" si="367"/>
        <v>0</v>
      </c>
      <c r="G275" s="317"/>
      <c r="H275" s="320"/>
      <c r="I275" s="319">
        <f t="shared" si="368"/>
        <v>0</v>
      </c>
      <c r="J275" s="317"/>
      <c r="K275" s="320">
        <v>1038</v>
      </c>
      <c r="L275" s="319">
        <f t="shared" si="369"/>
        <v>1038</v>
      </c>
      <c r="M275" s="317"/>
      <c r="N275" s="320"/>
      <c r="O275" s="319">
        <f t="shared" si="370"/>
        <v>0</v>
      </c>
      <c r="P275" s="322" t="s">
        <v>577</v>
      </c>
    </row>
    <row r="276" spans="1:16" ht="24" hidden="1" x14ac:dyDescent="0.25">
      <c r="A276" s="447">
        <v>7240</v>
      </c>
      <c r="B276" s="353" t="s">
        <v>296</v>
      </c>
      <c r="C276" s="354">
        <f t="shared" ref="C276:C301" si="371">F276+I276+L276+O276</f>
        <v>0</v>
      </c>
      <c r="D276" s="448">
        <f t="shared" ref="D276:O276" si="372">SUM(D277:D279)</f>
        <v>0</v>
      </c>
      <c r="E276" s="449">
        <f t="shared" si="372"/>
        <v>0</v>
      </c>
      <c r="F276" s="319">
        <f t="shared" si="372"/>
        <v>0</v>
      </c>
      <c r="G276" s="448">
        <f t="shared" si="372"/>
        <v>0</v>
      </c>
      <c r="H276" s="449">
        <f t="shared" si="372"/>
        <v>0</v>
      </c>
      <c r="I276" s="319">
        <f t="shared" si="372"/>
        <v>0</v>
      </c>
      <c r="J276" s="448">
        <f>SUM(J277:J279)</f>
        <v>0</v>
      </c>
      <c r="K276" s="449">
        <f t="shared" ref="K276:L276" si="373">SUM(K277:K279)</f>
        <v>0</v>
      </c>
      <c r="L276" s="319">
        <f t="shared" si="373"/>
        <v>0</v>
      </c>
      <c r="M276" s="448">
        <f t="shared" si="372"/>
        <v>0</v>
      </c>
      <c r="N276" s="449">
        <f t="shared" si="372"/>
        <v>0</v>
      </c>
      <c r="O276" s="319">
        <f t="shared" si="372"/>
        <v>0</v>
      </c>
      <c r="P276" s="322"/>
    </row>
    <row r="277" spans="1:16" ht="48" hidden="1" customHeight="1" x14ac:dyDescent="0.25">
      <c r="A277" s="315">
        <v>7245</v>
      </c>
      <c r="B277" s="353" t="s">
        <v>297</v>
      </c>
      <c r="C277" s="354">
        <f t="shared" si="371"/>
        <v>0</v>
      </c>
      <c r="D277" s="453"/>
      <c r="E277" s="454"/>
      <c r="F277" s="319">
        <f t="shared" ref="F277:F280" si="374">D277+E277</f>
        <v>0</v>
      </c>
      <c r="G277" s="317"/>
      <c r="H277" s="320"/>
      <c r="I277" s="319">
        <f t="shared" ref="I277:I280" si="375">G277+H277</f>
        <v>0</v>
      </c>
      <c r="J277" s="317"/>
      <c r="K277" s="320"/>
      <c r="L277" s="319">
        <f t="shared" ref="L277:L280" si="376">K277+J277</f>
        <v>0</v>
      </c>
      <c r="M277" s="317"/>
      <c r="N277" s="320"/>
      <c r="O277" s="319">
        <f t="shared" ref="O277:O280" si="377">N277+M277</f>
        <v>0</v>
      </c>
      <c r="P277" s="322"/>
    </row>
    <row r="278" spans="1:16" ht="84.75" hidden="1" customHeight="1" x14ac:dyDescent="0.25">
      <c r="A278" s="315">
        <v>7246</v>
      </c>
      <c r="B278" s="353" t="s">
        <v>298</v>
      </c>
      <c r="C278" s="354">
        <f t="shared" si="371"/>
        <v>0</v>
      </c>
      <c r="D278" s="453"/>
      <c r="E278" s="454"/>
      <c r="F278" s="319">
        <f t="shared" si="374"/>
        <v>0</v>
      </c>
      <c r="G278" s="317"/>
      <c r="H278" s="320"/>
      <c r="I278" s="319">
        <f t="shared" si="375"/>
        <v>0</v>
      </c>
      <c r="J278" s="317"/>
      <c r="K278" s="320"/>
      <c r="L278" s="319">
        <f t="shared" si="376"/>
        <v>0</v>
      </c>
      <c r="M278" s="317"/>
      <c r="N278" s="320"/>
      <c r="O278" s="319">
        <f t="shared" si="377"/>
        <v>0</v>
      </c>
      <c r="P278" s="322"/>
    </row>
    <row r="279" spans="1:16" ht="36" hidden="1" customHeight="1" x14ac:dyDescent="0.25">
      <c r="A279" s="315">
        <v>7247</v>
      </c>
      <c r="B279" s="353" t="s">
        <v>299</v>
      </c>
      <c r="C279" s="354">
        <f t="shared" si="371"/>
        <v>0</v>
      </c>
      <c r="D279" s="453"/>
      <c r="E279" s="454"/>
      <c r="F279" s="319">
        <f t="shared" si="374"/>
        <v>0</v>
      </c>
      <c r="G279" s="317"/>
      <c r="H279" s="320"/>
      <c r="I279" s="319">
        <f t="shared" si="375"/>
        <v>0</v>
      </c>
      <c r="J279" s="317"/>
      <c r="K279" s="320"/>
      <c r="L279" s="319">
        <f t="shared" si="376"/>
        <v>0</v>
      </c>
      <c r="M279" s="317"/>
      <c r="N279" s="320"/>
      <c r="O279" s="319">
        <f t="shared" si="377"/>
        <v>0</v>
      </c>
      <c r="P279" s="322"/>
    </row>
    <row r="280" spans="1:16" ht="24" hidden="1" customHeight="1" x14ac:dyDescent="0.25">
      <c r="A280" s="729">
        <v>7260</v>
      </c>
      <c r="B280" s="346" t="s">
        <v>300</v>
      </c>
      <c r="C280" s="347">
        <f t="shared" si="371"/>
        <v>0</v>
      </c>
      <c r="D280" s="455"/>
      <c r="E280" s="456"/>
      <c r="F280" s="398">
        <f t="shared" si="374"/>
        <v>0</v>
      </c>
      <c r="G280" s="310"/>
      <c r="H280" s="311"/>
      <c r="I280" s="398">
        <f t="shared" si="375"/>
        <v>0</v>
      </c>
      <c r="J280" s="310"/>
      <c r="K280" s="311"/>
      <c r="L280" s="398">
        <f t="shared" si="376"/>
        <v>0</v>
      </c>
      <c r="M280" s="310"/>
      <c r="N280" s="311"/>
      <c r="O280" s="398">
        <f t="shared" si="377"/>
        <v>0</v>
      </c>
      <c r="P280" s="313"/>
    </row>
    <row r="281" spans="1:16" hidden="1" x14ac:dyDescent="0.25">
      <c r="A281" s="400">
        <v>7700</v>
      </c>
      <c r="B281" s="373" t="s">
        <v>301</v>
      </c>
      <c r="C281" s="374">
        <f t="shared" si="371"/>
        <v>0</v>
      </c>
      <c r="D281" s="491">
        <f t="shared" ref="D281:O281" si="378">D282</f>
        <v>0</v>
      </c>
      <c r="E281" s="492">
        <f t="shared" si="378"/>
        <v>0</v>
      </c>
      <c r="F281" s="395">
        <f t="shared" si="378"/>
        <v>0</v>
      </c>
      <c r="G281" s="491">
        <f t="shared" si="378"/>
        <v>0</v>
      </c>
      <c r="H281" s="492">
        <f t="shared" si="378"/>
        <v>0</v>
      </c>
      <c r="I281" s="395">
        <f t="shared" si="378"/>
        <v>0</v>
      </c>
      <c r="J281" s="491">
        <f t="shared" si="378"/>
        <v>0</v>
      </c>
      <c r="K281" s="492">
        <f t="shared" si="378"/>
        <v>0</v>
      </c>
      <c r="L281" s="395">
        <f t="shared" si="378"/>
        <v>0</v>
      </c>
      <c r="M281" s="491">
        <f t="shared" si="378"/>
        <v>0</v>
      </c>
      <c r="N281" s="492">
        <f t="shared" si="378"/>
        <v>0</v>
      </c>
      <c r="O281" s="395">
        <f t="shared" si="378"/>
        <v>0</v>
      </c>
      <c r="P281" s="383"/>
    </row>
    <row r="282" spans="1:16" ht="12" hidden="1" customHeight="1" x14ac:dyDescent="0.25">
      <c r="A282" s="444">
        <v>7720</v>
      </c>
      <c r="B282" s="346" t="s">
        <v>302</v>
      </c>
      <c r="C282" s="362">
        <f t="shared" si="371"/>
        <v>0</v>
      </c>
      <c r="D282" s="493"/>
      <c r="E282" s="494"/>
      <c r="F282" s="495">
        <f>D282+E282</f>
        <v>0</v>
      </c>
      <c r="G282" s="366"/>
      <c r="H282" s="367"/>
      <c r="I282" s="495">
        <f>G282+H282</f>
        <v>0</v>
      </c>
      <c r="J282" s="366"/>
      <c r="K282" s="367"/>
      <c r="L282" s="495">
        <f>K282+J282</f>
        <v>0</v>
      </c>
      <c r="M282" s="366"/>
      <c r="N282" s="367"/>
      <c r="O282" s="495">
        <f>N282+M282</f>
        <v>0</v>
      </c>
      <c r="P282" s="371"/>
    </row>
    <row r="283" spans="1:16" hidden="1" x14ac:dyDescent="0.25">
      <c r="A283" s="496">
        <v>9000</v>
      </c>
      <c r="B283" s="497" t="s">
        <v>303</v>
      </c>
      <c r="C283" s="498">
        <f t="shared" si="371"/>
        <v>0</v>
      </c>
      <c r="D283" s="499">
        <f t="shared" ref="D283:O284" si="379">D284</f>
        <v>0</v>
      </c>
      <c r="E283" s="500">
        <f t="shared" si="379"/>
        <v>0</v>
      </c>
      <c r="F283" s="501">
        <f t="shared" si="379"/>
        <v>0</v>
      </c>
      <c r="G283" s="499">
        <f>G284</f>
        <v>0</v>
      </c>
      <c r="H283" s="500">
        <f t="shared" ref="H283:I283" si="380">H284</f>
        <v>0</v>
      </c>
      <c r="I283" s="501">
        <f t="shared" si="380"/>
        <v>0</v>
      </c>
      <c r="J283" s="499">
        <f t="shared" si="379"/>
        <v>0</v>
      </c>
      <c r="K283" s="500">
        <f t="shared" si="379"/>
        <v>0</v>
      </c>
      <c r="L283" s="501">
        <f t="shared" si="379"/>
        <v>0</v>
      </c>
      <c r="M283" s="499">
        <f t="shared" si="379"/>
        <v>0</v>
      </c>
      <c r="N283" s="500">
        <f t="shared" si="379"/>
        <v>0</v>
      </c>
      <c r="O283" s="501">
        <f t="shared" si="379"/>
        <v>0</v>
      </c>
      <c r="P283" s="226"/>
    </row>
    <row r="284" spans="1:16" ht="24" hidden="1" x14ac:dyDescent="0.25">
      <c r="A284" s="502">
        <v>9200</v>
      </c>
      <c r="B284" s="353" t="s">
        <v>304</v>
      </c>
      <c r="C284" s="407">
        <f t="shared" si="371"/>
        <v>0</v>
      </c>
      <c r="D284" s="445">
        <f t="shared" si="379"/>
        <v>0</v>
      </c>
      <c r="E284" s="446">
        <f t="shared" si="379"/>
        <v>0</v>
      </c>
      <c r="F284" s="405">
        <f t="shared" si="379"/>
        <v>0</v>
      </c>
      <c r="G284" s="445">
        <f t="shared" si="379"/>
        <v>0</v>
      </c>
      <c r="H284" s="446">
        <f t="shared" si="379"/>
        <v>0</v>
      </c>
      <c r="I284" s="405">
        <f t="shared" si="379"/>
        <v>0</v>
      </c>
      <c r="J284" s="445">
        <f t="shared" si="379"/>
        <v>0</v>
      </c>
      <c r="K284" s="446">
        <f t="shared" si="379"/>
        <v>0</v>
      </c>
      <c r="L284" s="405">
        <f t="shared" si="379"/>
        <v>0</v>
      </c>
      <c r="M284" s="445">
        <f t="shared" si="379"/>
        <v>0</v>
      </c>
      <c r="N284" s="446">
        <f t="shared" si="379"/>
        <v>0</v>
      </c>
      <c r="O284" s="405">
        <f t="shared" si="379"/>
        <v>0</v>
      </c>
      <c r="P284" s="393"/>
    </row>
    <row r="285" spans="1:16" ht="24" hidden="1" customHeight="1" x14ac:dyDescent="0.25">
      <c r="A285" s="503">
        <v>9230</v>
      </c>
      <c r="B285" s="353" t="s">
        <v>305</v>
      </c>
      <c r="C285" s="407">
        <f t="shared" si="371"/>
        <v>0</v>
      </c>
      <c r="D285" s="460"/>
      <c r="E285" s="461"/>
      <c r="F285" s="405">
        <f>D285+E285</f>
        <v>0</v>
      </c>
      <c r="G285" s="408"/>
      <c r="H285" s="409"/>
      <c r="I285" s="405">
        <f>G285+H285</f>
        <v>0</v>
      </c>
      <c r="J285" s="408"/>
      <c r="K285" s="409"/>
      <c r="L285" s="405">
        <f>K285+J285</f>
        <v>0</v>
      </c>
      <c r="M285" s="408"/>
      <c r="N285" s="409"/>
      <c r="O285" s="405">
        <f>N285+M285</f>
        <v>0</v>
      </c>
      <c r="P285" s="393"/>
    </row>
    <row r="286" spans="1:16" hidden="1" x14ac:dyDescent="0.25">
      <c r="A286" s="458"/>
      <c r="B286" s="353" t="s">
        <v>306</v>
      </c>
      <c r="C286" s="354">
        <f t="shared" si="371"/>
        <v>0</v>
      </c>
      <c r="D286" s="448">
        <f>SUM(D287:D288)</f>
        <v>0</v>
      </c>
      <c r="E286" s="449">
        <f t="shared" ref="E286:F286" si="381">SUM(E287:E288)</f>
        <v>0</v>
      </c>
      <c r="F286" s="319">
        <f t="shared" si="381"/>
        <v>0</v>
      </c>
      <c r="G286" s="448">
        <f>SUM(G287:G288)</f>
        <v>0</v>
      </c>
      <c r="H286" s="449">
        <f t="shared" ref="H286:I286" si="382">SUM(H287:H288)</f>
        <v>0</v>
      </c>
      <c r="I286" s="319">
        <f t="shared" si="382"/>
        <v>0</v>
      </c>
      <c r="J286" s="448">
        <f>SUM(J287:J288)</f>
        <v>0</v>
      </c>
      <c r="K286" s="449">
        <f t="shared" ref="K286:L286" si="383">SUM(K287:K288)</f>
        <v>0</v>
      </c>
      <c r="L286" s="319">
        <f t="shared" si="383"/>
        <v>0</v>
      </c>
      <c r="M286" s="448">
        <f>SUM(M287:M288)</f>
        <v>0</v>
      </c>
      <c r="N286" s="449">
        <f t="shared" ref="N286:O286" si="384">SUM(N287:N288)</f>
        <v>0</v>
      </c>
      <c r="O286" s="319">
        <f t="shared" si="384"/>
        <v>0</v>
      </c>
      <c r="P286" s="322"/>
    </row>
    <row r="287" spans="1:16" ht="12" hidden="1" customHeight="1" x14ac:dyDescent="0.25">
      <c r="A287" s="458" t="s">
        <v>307</v>
      </c>
      <c r="B287" s="315" t="s">
        <v>308</v>
      </c>
      <c r="C287" s="354">
        <f t="shared" si="371"/>
        <v>0</v>
      </c>
      <c r="D287" s="453"/>
      <c r="E287" s="454"/>
      <c r="F287" s="319">
        <f t="shared" ref="F287:F288" si="385">D287+E287</f>
        <v>0</v>
      </c>
      <c r="G287" s="317"/>
      <c r="H287" s="320"/>
      <c r="I287" s="319">
        <f t="shared" ref="I287:I288" si="386">G287+H287</f>
        <v>0</v>
      </c>
      <c r="J287" s="317"/>
      <c r="K287" s="320"/>
      <c r="L287" s="319">
        <f t="shared" ref="L287:L288" si="387">K287+J287</f>
        <v>0</v>
      </c>
      <c r="M287" s="317"/>
      <c r="N287" s="320"/>
      <c r="O287" s="319">
        <f t="shared" ref="O287:O288" si="388">N287+M287</f>
        <v>0</v>
      </c>
      <c r="P287" s="322"/>
    </row>
    <row r="288" spans="1:16" ht="24" hidden="1" customHeight="1" x14ac:dyDescent="0.25">
      <c r="A288" s="458" t="s">
        <v>309</v>
      </c>
      <c r="B288" s="504" t="s">
        <v>310</v>
      </c>
      <c r="C288" s="347">
        <f t="shared" si="371"/>
        <v>0</v>
      </c>
      <c r="D288" s="455"/>
      <c r="E288" s="456"/>
      <c r="F288" s="398">
        <f t="shared" si="385"/>
        <v>0</v>
      </c>
      <c r="G288" s="310"/>
      <c r="H288" s="311"/>
      <c r="I288" s="398">
        <f t="shared" si="386"/>
        <v>0</v>
      </c>
      <c r="J288" s="310"/>
      <c r="K288" s="311"/>
      <c r="L288" s="398">
        <f t="shared" si="387"/>
        <v>0</v>
      </c>
      <c r="M288" s="310"/>
      <c r="N288" s="311"/>
      <c r="O288" s="398">
        <f t="shared" si="388"/>
        <v>0</v>
      </c>
      <c r="P288" s="313"/>
    </row>
    <row r="289" spans="1:16" ht="12.75" thickBot="1" x14ac:dyDescent="0.3">
      <c r="A289" s="505"/>
      <c r="B289" s="505" t="s">
        <v>311</v>
      </c>
      <c r="C289" s="506">
        <f t="shared" si="371"/>
        <v>366942</v>
      </c>
      <c r="D289" s="507">
        <f t="shared" ref="D289:O289" si="389">SUM(D286,D269,D230,D195,D187,D173,D75,D53,D283)</f>
        <v>266384</v>
      </c>
      <c r="E289" s="508">
        <f t="shared" si="389"/>
        <v>81409</v>
      </c>
      <c r="F289" s="509">
        <f t="shared" si="389"/>
        <v>347793</v>
      </c>
      <c r="G289" s="507">
        <f t="shared" si="389"/>
        <v>0</v>
      </c>
      <c r="H289" s="508">
        <f t="shared" si="389"/>
        <v>0</v>
      </c>
      <c r="I289" s="509">
        <f t="shared" si="389"/>
        <v>0</v>
      </c>
      <c r="J289" s="507">
        <f t="shared" si="389"/>
        <v>119057</v>
      </c>
      <c r="K289" s="508">
        <f t="shared" si="389"/>
        <v>-99908</v>
      </c>
      <c r="L289" s="509">
        <f t="shared" si="389"/>
        <v>19149</v>
      </c>
      <c r="M289" s="507">
        <f t="shared" si="389"/>
        <v>0</v>
      </c>
      <c r="N289" s="508">
        <f t="shared" si="389"/>
        <v>0</v>
      </c>
      <c r="O289" s="509">
        <f t="shared" si="389"/>
        <v>0</v>
      </c>
      <c r="P289" s="510"/>
    </row>
    <row r="290" spans="1:16" s="292" customFormat="1" ht="13.5" thickTop="1" thickBot="1" x14ac:dyDescent="0.3">
      <c r="A290" s="1037" t="s">
        <v>312</v>
      </c>
      <c r="B290" s="1038"/>
      <c r="C290" s="511">
        <f t="shared" si="371"/>
        <v>-1999</v>
      </c>
      <c r="D290" s="512">
        <f>SUM(D24,D25,D41)-D51</f>
        <v>0</v>
      </c>
      <c r="E290" s="513">
        <f t="shared" ref="E290:F290" si="390">SUM(E24,E25,E41)-E51</f>
        <v>0</v>
      </c>
      <c r="F290" s="514">
        <f t="shared" si="390"/>
        <v>0</v>
      </c>
      <c r="G290" s="512">
        <f>SUM(G24,G25,G41)-G51</f>
        <v>0</v>
      </c>
      <c r="H290" s="513">
        <f t="shared" ref="H290:I290" si="391">SUM(H24,H25,H41)-H51</f>
        <v>0</v>
      </c>
      <c r="I290" s="514">
        <f t="shared" si="391"/>
        <v>0</v>
      </c>
      <c r="J290" s="512">
        <f>(J26+J43)-J51</f>
        <v>-1999</v>
      </c>
      <c r="K290" s="513">
        <f t="shared" ref="K290:L290" si="392">(K26+K43)-K51</f>
        <v>0</v>
      </c>
      <c r="L290" s="514">
        <f t="shared" si="392"/>
        <v>-1999</v>
      </c>
      <c r="M290" s="512">
        <f>M45-M51</f>
        <v>0</v>
      </c>
      <c r="N290" s="513">
        <f t="shared" ref="N290:O290" si="393">N45-N51</f>
        <v>0</v>
      </c>
      <c r="O290" s="514">
        <f t="shared" si="393"/>
        <v>0</v>
      </c>
      <c r="P290" s="515"/>
    </row>
    <row r="291" spans="1:16" s="292" customFormat="1" ht="12.75" thickTop="1" x14ac:dyDescent="0.25">
      <c r="A291" s="1039" t="s">
        <v>313</v>
      </c>
      <c r="B291" s="1040"/>
      <c r="C291" s="516">
        <f t="shared" si="371"/>
        <v>1999</v>
      </c>
      <c r="D291" s="517">
        <f t="shared" ref="D291:O291" si="394">SUM(D292,D293)-D300+D301</f>
        <v>0</v>
      </c>
      <c r="E291" s="518">
        <f t="shared" si="394"/>
        <v>0</v>
      </c>
      <c r="F291" s="519">
        <f t="shared" si="394"/>
        <v>0</v>
      </c>
      <c r="G291" s="517">
        <f t="shared" si="394"/>
        <v>0</v>
      </c>
      <c r="H291" s="518">
        <f t="shared" si="394"/>
        <v>0</v>
      </c>
      <c r="I291" s="519">
        <f t="shared" si="394"/>
        <v>0</v>
      </c>
      <c r="J291" s="517">
        <f t="shared" si="394"/>
        <v>1999</v>
      </c>
      <c r="K291" s="518">
        <f t="shared" si="394"/>
        <v>0</v>
      </c>
      <c r="L291" s="519">
        <f t="shared" si="394"/>
        <v>1999</v>
      </c>
      <c r="M291" s="517">
        <f t="shared" si="394"/>
        <v>0</v>
      </c>
      <c r="N291" s="518">
        <f t="shared" si="394"/>
        <v>0</v>
      </c>
      <c r="O291" s="519">
        <f t="shared" si="394"/>
        <v>0</v>
      </c>
      <c r="P291" s="520"/>
    </row>
    <row r="292" spans="1:16" s="292" customFormat="1" ht="12.75" thickBot="1" x14ac:dyDescent="0.3">
      <c r="A292" s="416" t="s">
        <v>314</v>
      </c>
      <c r="B292" s="416" t="s">
        <v>315</v>
      </c>
      <c r="C292" s="417">
        <f t="shared" si="371"/>
        <v>1999</v>
      </c>
      <c r="D292" s="418">
        <f t="shared" ref="D292:O292" si="395">D21-D286</f>
        <v>0</v>
      </c>
      <c r="E292" s="419">
        <f t="shared" si="395"/>
        <v>0</v>
      </c>
      <c r="F292" s="420">
        <f t="shared" si="395"/>
        <v>0</v>
      </c>
      <c r="G292" s="418">
        <f t="shared" si="395"/>
        <v>0</v>
      </c>
      <c r="H292" s="419">
        <f t="shared" si="395"/>
        <v>0</v>
      </c>
      <c r="I292" s="420">
        <f t="shared" si="395"/>
        <v>0</v>
      </c>
      <c r="J292" s="418">
        <f t="shared" si="395"/>
        <v>1999</v>
      </c>
      <c r="K292" s="419">
        <f t="shared" si="395"/>
        <v>0</v>
      </c>
      <c r="L292" s="420">
        <f t="shared" si="395"/>
        <v>1999</v>
      </c>
      <c r="M292" s="418">
        <f t="shared" si="395"/>
        <v>0</v>
      </c>
      <c r="N292" s="419">
        <f t="shared" si="395"/>
        <v>0</v>
      </c>
      <c r="O292" s="420">
        <f t="shared" si="395"/>
        <v>0</v>
      </c>
      <c r="P292" s="299"/>
    </row>
    <row r="293" spans="1:16" s="292" customFormat="1" ht="12.75" hidden="1" thickTop="1" x14ac:dyDescent="0.25">
      <c r="A293" s="521" t="s">
        <v>316</v>
      </c>
      <c r="B293" s="521" t="s">
        <v>317</v>
      </c>
      <c r="C293" s="516">
        <f t="shared" si="371"/>
        <v>0</v>
      </c>
      <c r="D293" s="517">
        <f t="shared" ref="D293:O293" si="396">SUM(D294,D296,D298)-SUM(D295,D297,D299)</f>
        <v>0</v>
      </c>
      <c r="E293" s="518">
        <f t="shared" si="396"/>
        <v>0</v>
      </c>
      <c r="F293" s="519">
        <f t="shared" si="396"/>
        <v>0</v>
      </c>
      <c r="G293" s="517">
        <f t="shared" si="396"/>
        <v>0</v>
      </c>
      <c r="H293" s="518">
        <f t="shared" si="396"/>
        <v>0</v>
      </c>
      <c r="I293" s="519">
        <f t="shared" si="396"/>
        <v>0</v>
      </c>
      <c r="J293" s="517">
        <f t="shared" si="396"/>
        <v>0</v>
      </c>
      <c r="K293" s="518">
        <f t="shared" si="396"/>
        <v>0</v>
      </c>
      <c r="L293" s="519">
        <f t="shared" si="396"/>
        <v>0</v>
      </c>
      <c r="M293" s="517">
        <f t="shared" si="396"/>
        <v>0</v>
      </c>
      <c r="N293" s="518">
        <f t="shared" si="396"/>
        <v>0</v>
      </c>
      <c r="O293" s="519">
        <f t="shared" si="396"/>
        <v>0</v>
      </c>
      <c r="P293" s="520"/>
    </row>
    <row r="294" spans="1:16" ht="12" hidden="1" customHeight="1" x14ac:dyDescent="0.25">
      <c r="A294" s="522" t="s">
        <v>318</v>
      </c>
      <c r="B294" s="406" t="s">
        <v>319</v>
      </c>
      <c r="C294" s="362">
        <f t="shared" si="371"/>
        <v>0</v>
      </c>
      <c r="D294" s="493"/>
      <c r="E294" s="494"/>
      <c r="F294" s="495">
        <f t="shared" ref="F294:F301" si="397">D294+E294</f>
        <v>0</v>
      </c>
      <c r="G294" s="366"/>
      <c r="H294" s="367"/>
      <c r="I294" s="495">
        <f t="shared" ref="I294:I301" si="398">G294+H294</f>
        <v>0</v>
      </c>
      <c r="J294" s="366"/>
      <c r="K294" s="367"/>
      <c r="L294" s="495">
        <f t="shared" ref="L294:L301" si="399">K294+J294</f>
        <v>0</v>
      </c>
      <c r="M294" s="366"/>
      <c r="N294" s="367"/>
      <c r="O294" s="495">
        <f t="shared" ref="O294:O301" si="400">N294+M294</f>
        <v>0</v>
      </c>
      <c r="P294" s="371"/>
    </row>
    <row r="295" spans="1:16" ht="24" hidden="1" customHeight="1" x14ac:dyDescent="0.25">
      <c r="A295" s="458" t="s">
        <v>320</v>
      </c>
      <c r="B295" s="314" t="s">
        <v>321</v>
      </c>
      <c r="C295" s="354">
        <f t="shared" si="371"/>
        <v>0</v>
      </c>
      <c r="D295" s="453"/>
      <c r="E295" s="454"/>
      <c r="F295" s="319">
        <f t="shared" si="397"/>
        <v>0</v>
      </c>
      <c r="G295" s="317"/>
      <c r="H295" s="320"/>
      <c r="I295" s="319">
        <f t="shared" si="398"/>
        <v>0</v>
      </c>
      <c r="J295" s="317"/>
      <c r="K295" s="320"/>
      <c r="L295" s="319">
        <f t="shared" si="399"/>
        <v>0</v>
      </c>
      <c r="M295" s="317"/>
      <c r="N295" s="320"/>
      <c r="O295" s="319">
        <f t="shared" si="400"/>
        <v>0</v>
      </c>
      <c r="P295" s="322"/>
    </row>
    <row r="296" spans="1:16" ht="12" hidden="1" customHeight="1" x14ac:dyDescent="0.25">
      <c r="A296" s="458" t="s">
        <v>322</v>
      </c>
      <c r="B296" s="314" t="s">
        <v>323</v>
      </c>
      <c r="C296" s="354">
        <f t="shared" si="371"/>
        <v>0</v>
      </c>
      <c r="D296" s="453"/>
      <c r="E296" s="454"/>
      <c r="F296" s="319">
        <f t="shared" si="397"/>
        <v>0</v>
      </c>
      <c r="G296" s="317"/>
      <c r="H296" s="320"/>
      <c r="I296" s="319">
        <f t="shared" si="398"/>
        <v>0</v>
      </c>
      <c r="J296" s="317"/>
      <c r="K296" s="320"/>
      <c r="L296" s="319">
        <f t="shared" si="399"/>
        <v>0</v>
      </c>
      <c r="M296" s="317"/>
      <c r="N296" s="320"/>
      <c r="O296" s="319">
        <f t="shared" si="400"/>
        <v>0</v>
      </c>
      <c r="P296" s="322"/>
    </row>
    <row r="297" spans="1:16" ht="24" hidden="1" customHeight="1" x14ac:dyDescent="0.25">
      <c r="A297" s="458" t="s">
        <v>324</v>
      </c>
      <c r="B297" s="314" t="s">
        <v>325</v>
      </c>
      <c r="C297" s="354">
        <f t="shared" si="371"/>
        <v>0</v>
      </c>
      <c r="D297" s="453"/>
      <c r="E297" s="454"/>
      <c r="F297" s="319">
        <f t="shared" si="397"/>
        <v>0</v>
      </c>
      <c r="G297" s="317"/>
      <c r="H297" s="320"/>
      <c r="I297" s="319">
        <f t="shared" si="398"/>
        <v>0</v>
      </c>
      <c r="J297" s="317"/>
      <c r="K297" s="320"/>
      <c r="L297" s="319">
        <f t="shared" si="399"/>
        <v>0</v>
      </c>
      <c r="M297" s="317"/>
      <c r="N297" s="320"/>
      <c r="O297" s="319">
        <f t="shared" si="400"/>
        <v>0</v>
      </c>
      <c r="P297" s="322"/>
    </row>
    <row r="298" spans="1:16" ht="12" hidden="1" customHeight="1" x14ac:dyDescent="0.25">
      <c r="A298" s="458" t="s">
        <v>326</v>
      </c>
      <c r="B298" s="314" t="s">
        <v>327</v>
      </c>
      <c r="C298" s="354">
        <f t="shared" si="371"/>
        <v>0</v>
      </c>
      <c r="D298" s="453"/>
      <c r="E298" s="454"/>
      <c r="F298" s="319">
        <f t="shared" si="397"/>
        <v>0</v>
      </c>
      <c r="G298" s="317"/>
      <c r="H298" s="320"/>
      <c r="I298" s="319">
        <f t="shared" si="398"/>
        <v>0</v>
      </c>
      <c r="J298" s="317"/>
      <c r="K298" s="320"/>
      <c r="L298" s="319">
        <f t="shared" si="399"/>
        <v>0</v>
      </c>
      <c r="M298" s="317"/>
      <c r="N298" s="320"/>
      <c r="O298" s="319">
        <f t="shared" si="400"/>
        <v>0</v>
      </c>
      <c r="P298" s="322"/>
    </row>
    <row r="299" spans="1:16" ht="24.75" hidden="1" customHeight="1" thickBot="1" x14ac:dyDescent="0.3">
      <c r="A299" s="523" t="s">
        <v>328</v>
      </c>
      <c r="B299" s="524" t="s">
        <v>329</v>
      </c>
      <c r="C299" s="466">
        <f t="shared" si="371"/>
        <v>0</v>
      </c>
      <c r="D299" s="468"/>
      <c r="E299" s="469"/>
      <c r="F299" s="470">
        <f t="shared" si="397"/>
        <v>0</v>
      </c>
      <c r="G299" s="471"/>
      <c r="H299" s="472"/>
      <c r="I299" s="470">
        <f t="shared" si="398"/>
        <v>0</v>
      </c>
      <c r="J299" s="471"/>
      <c r="K299" s="472"/>
      <c r="L299" s="470">
        <f t="shared" si="399"/>
        <v>0</v>
      </c>
      <c r="M299" s="471"/>
      <c r="N299" s="472"/>
      <c r="O299" s="470">
        <f t="shared" si="400"/>
        <v>0</v>
      </c>
      <c r="P299" s="473"/>
    </row>
    <row r="300" spans="1:16" s="292" customFormat="1" ht="13.5" hidden="1" customHeight="1" thickTop="1" thickBot="1" x14ac:dyDescent="0.3">
      <c r="A300" s="525" t="s">
        <v>330</v>
      </c>
      <c r="B300" s="525" t="s">
        <v>331</v>
      </c>
      <c r="C300" s="511">
        <f t="shared" si="371"/>
        <v>0</v>
      </c>
      <c r="D300" s="526"/>
      <c r="E300" s="527"/>
      <c r="F300" s="514">
        <f t="shared" si="397"/>
        <v>0</v>
      </c>
      <c r="G300" s="526"/>
      <c r="H300" s="527"/>
      <c r="I300" s="528">
        <f t="shared" si="398"/>
        <v>0</v>
      </c>
      <c r="J300" s="526"/>
      <c r="K300" s="527"/>
      <c r="L300" s="528">
        <f t="shared" si="399"/>
        <v>0</v>
      </c>
      <c r="M300" s="526"/>
      <c r="N300" s="527"/>
      <c r="O300" s="528">
        <f t="shared" si="400"/>
        <v>0</v>
      </c>
      <c r="P300" s="529"/>
    </row>
    <row r="301" spans="1:16" s="292" customFormat="1" ht="48.75" hidden="1" customHeight="1" thickTop="1" x14ac:dyDescent="0.25">
      <c r="A301" s="521" t="s">
        <v>332</v>
      </c>
      <c r="B301" s="530" t="s">
        <v>333</v>
      </c>
      <c r="C301" s="516">
        <f t="shared" si="371"/>
        <v>0</v>
      </c>
      <c r="D301" s="462"/>
      <c r="E301" s="463"/>
      <c r="F301" s="337">
        <f t="shared" si="397"/>
        <v>0</v>
      </c>
      <c r="G301" s="462"/>
      <c r="H301" s="463"/>
      <c r="I301" s="337">
        <f t="shared" si="398"/>
        <v>0</v>
      </c>
      <c r="J301" s="462"/>
      <c r="K301" s="463"/>
      <c r="L301" s="337">
        <f t="shared" si="399"/>
        <v>0</v>
      </c>
      <c r="M301" s="462"/>
      <c r="N301" s="463"/>
      <c r="O301" s="337">
        <f t="shared" si="400"/>
        <v>0</v>
      </c>
      <c r="P301" s="341"/>
    </row>
    <row r="302" spans="1:16" ht="12.75" thickTop="1" x14ac:dyDescent="0.25">
      <c r="A302" s="268"/>
      <c r="B302" s="268"/>
      <c r="C302" s="268"/>
      <c r="D302" s="268"/>
      <c r="E302" s="268"/>
      <c r="F302" s="268"/>
      <c r="G302" s="268"/>
      <c r="H302" s="268"/>
      <c r="I302" s="268"/>
      <c r="J302" s="268"/>
      <c r="K302" s="268"/>
      <c r="L302" s="268"/>
      <c r="M302" s="268"/>
    </row>
    <row r="303" spans="1:16" x14ac:dyDescent="0.25">
      <c r="A303" s="268"/>
      <c r="B303" s="268"/>
      <c r="C303" s="268"/>
      <c r="D303" s="268"/>
      <c r="E303" s="268"/>
      <c r="F303" s="268"/>
      <c r="G303" s="268"/>
      <c r="H303" s="268"/>
      <c r="I303" s="268"/>
      <c r="J303" s="268"/>
      <c r="K303" s="268"/>
      <c r="L303" s="268"/>
      <c r="M303" s="268"/>
    </row>
    <row r="304" spans="1:16" x14ac:dyDescent="0.25">
      <c r="A304" s="268"/>
      <c r="B304" s="268"/>
      <c r="C304" s="268"/>
      <c r="D304" s="268"/>
      <c r="E304" s="268"/>
      <c r="F304" s="268"/>
      <c r="G304" s="268"/>
      <c r="H304" s="268"/>
      <c r="I304" s="268"/>
      <c r="J304" s="268"/>
      <c r="K304" s="268"/>
      <c r="L304" s="268"/>
      <c r="M304" s="268"/>
    </row>
    <row r="305" spans="1:13" x14ac:dyDescent="0.25">
      <c r="A305" s="268"/>
      <c r="B305" s="268"/>
      <c r="C305" s="268"/>
      <c r="D305" s="268"/>
      <c r="E305" s="268"/>
      <c r="F305" s="268"/>
      <c r="G305" s="268"/>
      <c r="H305" s="268"/>
      <c r="I305" s="268"/>
      <c r="J305" s="268"/>
      <c r="K305" s="268"/>
      <c r="L305" s="268"/>
      <c r="M305" s="268"/>
    </row>
    <row r="306" spans="1:13" x14ac:dyDescent="0.25">
      <c r="A306" s="268"/>
      <c r="B306" s="268"/>
      <c r="C306" s="268"/>
      <c r="D306" s="268"/>
      <c r="E306" s="268"/>
      <c r="F306" s="268"/>
      <c r="G306" s="268"/>
      <c r="H306" s="268"/>
      <c r="I306" s="268"/>
      <c r="J306" s="268"/>
      <c r="K306" s="268"/>
      <c r="L306" s="268"/>
      <c r="M306" s="268"/>
    </row>
    <row r="307" spans="1:13" x14ac:dyDescent="0.25">
      <c r="A307" s="268"/>
      <c r="B307" s="268"/>
      <c r="C307" s="268"/>
      <c r="D307" s="268"/>
      <c r="E307" s="268"/>
      <c r="F307" s="268"/>
      <c r="G307" s="268"/>
      <c r="H307" s="268"/>
      <c r="I307" s="268"/>
      <c r="J307" s="268"/>
      <c r="K307" s="268"/>
      <c r="L307" s="268"/>
      <c r="M307" s="268"/>
    </row>
    <row r="308" spans="1:13" x14ac:dyDescent="0.25">
      <c r="A308" s="268"/>
      <c r="B308" s="268"/>
      <c r="C308" s="268"/>
      <c r="D308" s="268"/>
      <c r="E308" s="268"/>
      <c r="F308" s="268"/>
      <c r="G308" s="268"/>
      <c r="H308" s="268"/>
      <c r="I308" s="268"/>
      <c r="J308" s="268"/>
      <c r="K308" s="268"/>
      <c r="L308" s="268"/>
      <c r="M308" s="268"/>
    </row>
    <row r="309" spans="1:13" x14ac:dyDescent="0.25">
      <c r="A309" s="268"/>
      <c r="B309" s="268"/>
      <c r="C309" s="268"/>
      <c r="D309" s="268"/>
      <c r="E309" s="268"/>
      <c r="F309" s="268"/>
      <c r="G309" s="268"/>
      <c r="H309" s="268"/>
      <c r="I309" s="268"/>
      <c r="J309" s="268"/>
      <c r="K309" s="268"/>
      <c r="L309" s="268"/>
      <c r="M309" s="268"/>
    </row>
    <row r="310" spans="1:13" x14ac:dyDescent="0.25">
      <c r="A310" s="268"/>
      <c r="B310" s="268"/>
      <c r="C310" s="268"/>
      <c r="D310" s="268"/>
      <c r="E310" s="268"/>
      <c r="F310" s="268"/>
      <c r="G310" s="268"/>
      <c r="H310" s="268"/>
      <c r="I310" s="268"/>
      <c r="J310" s="268"/>
      <c r="K310" s="268"/>
      <c r="L310" s="268"/>
      <c r="M310" s="268"/>
    </row>
    <row r="311" spans="1:13" x14ac:dyDescent="0.25">
      <c r="A311" s="268"/>
      <c r="B311" s="268"/>
      <c r="C311" s="268"/>
      <c r="D311" s="268"/>
      <c r="E311" s="268"/>
      <c r="F311" s="268"/>
      <c r="G311" s="268"/>
      <c r="H311" s="268"/>
      <c r="I311" s="268"/>
      <c r="J311" s="268"/>
      <c r="K311" s="268"/>
      <c r="L311" s="268"/>
      <c r="M311" s="268"/>
    </row>
    <row r="312" spans="1:13" x14ac:dyDescent="0.25">
      <c r="A312" s="268"/>
      <c r="B312" s="268"/>
      <c r="C312" s="268"/>
      <c r="D312" s="268"/>
      <c r="E312" s="268"/>
      <c r="F312" s="268"/>
      <c r="G312" s="268"/>
      <c r="H312" s="268"/>
      <c r="I312" s="268"/>
      <c r="J312" s="268"/>
      <c r="K312" s="268"/>
      <c r="L312" s="268"/>
      <c r="M312" s="268"/>
    </row>
    <row r="313" spans="1:13" x14ac:dyDescent="0.25">
      <c r="A313" s="268"/>
      <c r="B313" s="268"/>
      <c r="C313" s="268"/>
      <c r="D313" s="268"/>
      <c r="E313" s="268"/>
      <c r="F313" s="268"/>
      <c r="G313" s="268"/>
      <c r="H313" s="268"/>
      <c r="I313" s="268"/>
      <c r="J313" s="268"/>
      <c r="K313" s="268"/>
      <c r="L313" s="268"/>
      <c r="M313" s="268"/>
    </row>
    <row r="314" spans="1:13" x14ac:dyDescent="0.25">
      <c r="A314" s="268"/>
      <c r="B314" s="268"/>
      <c r="C314" s="268"/>
      <c r="D314" s="268"/>
      <c r="E314" s="268"/>
      <c r="F314" s="268"/>
      <c r="G314" s="268"/>
      <c r="H314" s="268"/>
      <c r="I314" s="268"/>
      <c r="J314" s="268"/>
      <c r="K314" s="268"/>
      <c r="L314" s="268"/>
      <c r="M314" s="268"/>
    </row>
    <row r="315" spans="1:13" x14ac:dyDescent="0.25">
      <c r="A315" s="268"/>
      <c r="B315" s="268"/>
      <c r="C315" s="268"/>
      <c r="D315" s="268"/>
      <c r="E315" s="268"/>
      <c r="F315" s="268"/>
      <c r="G315" s="268"/>
      <c r="H315" s="268"/>
      <c r="I315" s="268"/>
      <c r="J315" s="268"/>
      <c r="K315" s="268"/>
      <c r="L315" s="268"/>
      <c r="M315" s="268"/>
    </row>
    <row r="316" spans="1:13" x14ac:dyDescent="0.25">
      <c r="A316" s="268"/>
      <c r="B316" s="268"/>
      <c r="C316" s="268"/>
      <c r="D316" s="268"/>
      <c r="E316" s="268"/>
      <c r="F316" s="268"/>
      <c r="G316" s="268"/>
      <c r="H316" s="268"/>
      <c r="I316" s="268"/>
      <c r="J316" s="268"/>
      <c r="K316" s="268"/>
      <c r="L316" s="268"/>
      <c r="M316" s="268"/>
    </row>
    <row r="317" spans="1:13" x14ac:dyDescent="0.25">
      <c r="A317" s="268"/>
      <c r="B317" s="268"/>
      <c r="C317" s="268"/>
      <c r="D317" s="268"/>
      <c r="E317" s="268"/>
      <c r="F317" s="268"/>
      <c r="G317" s="268"/>
      <c r="H317" s="268"/>
      <c r="I317" s="268"/>
      <c r="J317" s="268"/>
      <c r="K317" s="268"/>
      <c r="L317" s="268"/>
      <c r="M317" s="268"/>
    </row>
    <row r="318" spans="1:13" x14ac:dyDescent="0.25">
      <c r="A318" s="268"/>
      <c r="B318" s="268"/>
      <c r="C318" s="268"/>
      <c r="D318" s="268"/>
      <c r="E318" s="268"/>
      <c r="F318" s="268"/>
      <c r="G318" s="268"/>
      <c r="H318" s="268"/>
      <c r="I318" s="268"/>
      <c r="J318" s="268"/>
      <c r="K318" s="268"/>
      <c r="L318" s="268"/>
      <c r="M318" s="268"/>
    </row>
    <row r="319" spans="1:13" x14ac:dyDescent="0.25">
      <c r="A319" s="268"/>
      <c r="B319" s="268"/>
      <c r="C319" s="268"/>
      <c r="D319" s="268"/>
      <c r="E319" s="268"/>
      <c r="F319" s="268"/>
      <c r="G319" s="268"/>
      <c r="H319" s="268"/>
      <c r="I319" s="268"/>
      <c r="J319" s="268"/>
      <c r="K319" s="268"/>
      <c r="L319" s="268"/>
      <c r="M319" s="268"/>
    </row>
  </sheetData>
  <sheetProtection algorithmName="SHA-512" hashValue="XdJMv7srmI0Or26EzWs+GJdt3fMbuNvz72hlP/NAC/2Y51rGV5Am3zlv3JLwA3Mbe9vxGXSu7n2dMn+/RrKi6Q==" saltValue="FjjfDA+S1gu2h9eZkzXIkQ==" spinCount="100000" sheet="1" objects="1" scenarios="1" formatCells="0" formatColumns="0" formatRows="0" deleteColumns="0"/>
  <autoFilter ref="A18:P301">
    <filterColumn colId="2">
      <filters>
        <filter val="1 000"/>
        <filter val="1 038"/>
        <filter val="1 046"/>
        <filter val="1 239"/>
        <filter val="1 500"/>
        <filter val="1 656"/>
        <filter val="1 757"/>
        <filter val="1 784"/>
        <filter val="1 818"/>
        <filter val="1 999"/>
        <filter val="-1 999"/>
        <filter val="10 000"/>
        <filter val="10 009"/>
        <filter val="10 386"/>
        <filter val="113 540"/>
        <filter val="13 396"/>
        <filter val="139 188"/>
        <filter val="14 484"/>
        <filter val="15 068"/>
        <filter val="15 332"/>
        <filter val="152 639"/>
        <filter val="157"/>
        <filter val="16 110"/>
        <filter val="168 421"/>
        <filter val="2 350"/>
        <filter val="2 500"/>
        <filter val="2 653"/>
        <filter val="2 872"/>
        <filter val="20 386"/>
        <filter val="215"/>
        <filter val="224 216"/>
        <filter val="23 219"/>
        <filter val="23 992"/>
        <filter val="250"/>
        <filter val="27 971"/>
        <filter val="292"/>
        <filter val="3 330"/>
        <filter val="3 538"/>
        <filter val="3 594"/>
        <filter val="3 850"/>
        <filter val="3 892"/>
        <filter val="3 969"/>
        <filter val="30 937"/>
        <filter val="34 895"/>
        <filter val="347 793"/>
        <filter val="363 404"/>
        <filter val="366 942"/>
        <filter val="4 056"/>
        <filter val="42 399"/>
        <filter val="450"/>
        <filter val="5 658"/>
        <filter val="5 773"/>
        <filter val="55 795"/>
        <filter val="6 274"/>
        <filter val="656"/>
        <filter val="7 137"/>
        <filter val="7 320"/>
        <filter val="7 561"/>
        <filter val="7 583"/>
        <filter val="750"/>
        <filter val="989"/>
      </filters>
    </filterColumn>
  </autoFilter>
  <mergeCells count="32">
    <mergeCell ref="C13:P13"/>
    <mergeCell ref="A2:P2"/>
    <mergeCell ref="C3:P3"/>
    <mergeCell ref="C4:P4"/>
    <mergeCell ref="C5:P5"/>
    <mergeCell ref="C6:P6"/>
    <mergeCell ref="C7:P7"/>
    <mergeCell ref="C8:P8"/>
    <mergeCell ref="C9:P9"/>
    <mergeCell ref="C10:P10"/>
    <mergeCell ref="C11:P11"/>
    <mergeCell ref="C12:P12"/>
    <mergeCell ref="C14:P14"/>
    <mergeCell ref="A15:A17"/>
    <mergeCell ref="B15:B17"/>
    <mergeCell ref="C15:P15"/>
    <mergeCell ref="C16:C17"/>
    <mergeCell ref="D16:D17"/>
    <mergeCell ref="E16:E17"/>
    <mergeCell ref="F16:F17"/>
    <mergeCell ref="G16:G17"/>
    <mergeCell ref="H16:H17"/>
    <mergeCell ref="O16:O17"/>
    <mergeCell ref="P16:P17"/>
    <mergeCell ref="L16:L17"/>
    <mergeCell ref="M16:M17"/>
    <mergeCell ref="N16:N17"/>
    <mergeCell ref="A290:B290"/>
    <mergeCell ref="A291:B291"/>
    <mergeCell ref="I16:I17"/>
    <mergeCell ref="J16:J17"/>
    <mergeCell ref="K16:K17"/>
  </mergeCells>
  <pageMargins left="0.98425196850393704" right="0.39370078740157483" top="0.59055118110236227" bottom="0.39370078740157483" header="0.23622047244094491" footer="0.23622047244094491"/>
  <pageSetup paperSize="9" scale="70" orientation="portrait" r:id="rId1"/>
  <headerFooter differentFirst="1">
    <oddFooter>&amp;L&amp;"Times New Roman,Regular"&amp;9&amp;D; &amp;T&amp;R&amp;"Times New Roman,Regular"&amp;9&amp;P (&amp;N)</oddFooter>
    <firstHeader xml:space="preserve">&amp;R&amp;"Times New Roman,Regular"&amp;9 16.pielikums Jūrmalas pilsētas domes
2019.gada 21.marta  saistošajiem noteikumiem Nr. 11
(protokols Nr.3,  22.punkts)
 </firstHeader>
    <firstFooter>&amp;L&amp;9&amp;D; &amp;T&amp;R&amp;9&amp;P (&amp;N)</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50"/>
  </sheetPr>
  <dimension ref="A1:Q319"/>
  <sheetViews>
    <sheetView showGridLines="0" view="pageLayout" zoomScaleNormal="100" workbookViewId="0">
      <selection activeCell="S7" sqref="S7"/>
    </sheetView>
  </sheetViews>
  <sheetFormatPr defaultRowHeight="12" outlineLevelCol="1" x14ac:dyDescent="0.25"/>
  <cols>
    <col min="1" max="1" width="10.85546875" style="531" customWidth="1"/>
    <col min="2" max="2" width="28" style="531" customWidth="1"/>
    <col min="3" max="3" width="8" style="531" customWidth="1"/>
    <col min="4" max="5" width="8.7109375" style="531" hidden="1" customWidth="1" outlineLevel="1"/>
    <col min="6" max="6" width="8.7109375" style="531" customWidth="1" collapsed="1"/>
    <col min="7" max="8" width="8.7109375" style="531" hidden="1" customWidth="1" outlineLevel="1"/>
    <col min="9" max="9" width="8.7109375" style="531" customWidth="1" collapsed="1"/>
    <col min="10" max="11" width="8.28515625" style="531" hidden="1" customWidth="1" outlineLevel="1"/>
    <col min="12" max="12" width="8.28515625" style="531" customWidth="1" collapsed="1"/>
    <col min="13" max="13" width="7.42578125" style="531" hidden="1" customWidth="1" outlineLevel="1"/>
    <col min="14" max="14" width="7.42578125" style="268" hidden="1" customWidth="1" outlineLevel="1"/>
    <col min="15" max="15" width="6.85546875" style="268" customWidth="1" collapsed="1"/>
    <col min="16" max="16" width="26.7109375" style="268" hidden="1" customWidth="1" outlineLevel="1"/>
    <col min="17" max="17" width="9.140625" style="268" collapsed="1"/>
    <col min="18" max="16384" width="9.140625" style="268"/>
  </cols>
  <sheetData>
    <row r="1" spans="1:17" x14ac:dyDescent="0.25">
      <c r="A1" s="265"/>
      <c r="B1" s="265"/>
      <c r="C1" s="265"/>
      <c r="D1" s="265"/>
      <c r="E1" s="265"/>
      <c r="F1" s="265"/>
      <c r="G1" s="265"/>
      <c r="H1" s="265"/>
      <c r="I1" s="265"/>
      <c r="J1" s="265"/>
      <c r="K1" s="265"/>
      <c r="L1" s="265"/>
      <c r="M1" s="265"/>
      <c r="N1" s="266"/>
      <c r="O1" s="267" t="s">
        <v>582</v>
      </c>
      <c r="P1" s="265"/>
    </row>
    <row r="2" spans="1:17" ht="35.25" customHeight="1" x14ac:dyDescent="0.25">
      <c r="A2" s="1007" t="s">
        <v>0</v>
      </c>
      <c r="B2" s="1008"/>
      <c r="C2" s="1008"/>
      <c r="D2" s="1008"/>
      <c r="E2" s="1008"/>
      <c r="F2" s="1008"/>
      <c r="G2" s="1008"/>
      <c r="H2" s="1008"/>
      <c r="I2" s="1008"/>
      <c r="J2" s="1008"/>
      <c r="K2" s="1008"/>
      <c r="L2" s="1008"/>
      <c r="M2" s="1008"/>
      <c r="N2" s="1008"/>
      <c r="O2" s="1008"/>
      <c r="P2" s="1009"/>
      <c r="Q2" s="532"/>
    </row>
    <row r="3" spans="1:17" ht="12.75" customHeight="1" x14ac:dyDescent="0.25">
      <c r="A3" s="269" t="s">
        <v>1</v>
      </c>
      <c r="B3" s="270"/>
      <c r="C3" s="1010" t="s">
        <v>477</v>
      </c>
      <c r="D3" s="1010"/>
      <c r="E3" s="1010"/>
      <c r="F3" s="1010"/>
      <c r="G3" s="1010"/>
      <c r="H3" s="1010"/>
      <c r="I3" s="1010"/>
      <c r="J3" s="1010"/>
      <c r="K3" s="1010"/>
      <c r="L3" s="1010"/>
      <c r="M3" s="1010"/>
      <c r="N3" s="1010"/>
      <c r="O3" s="1010"/>
      <c r="P3" s="1011"/>
      <c r="Q3" s="532"/>
    </row>
    <row r="4" spans="1:17" ht="12.75" customHeight="1" x14ac:dyDescent="0.25">
      <c r="A4" s="269" t="s">
        <v>3</v>
      </c>
      <c r="B4" s="270"/>
      <c r="C4" s="1010" t="s">
        <v>478</v>
      </c>
      <c r="D4" s="1010"/>
      <c r="E4" s="1010"/>
      <c r="F4" s="1010"/>
      <c r="G4" s="1010"/>
      <c r="H4" s="1010"/>
      <c r="I4" s="1010"/>
      <c r="J4" s="1010"/>
      <c r="K4" s="1010"/>
      <c r="L4" s="1010"/>
      <c r="M4" s="1010"/>
      <c r="N4" s="1010"/>
      <c r="O4" s="1010"/>
      <c r="P4" s="1011"/>
      <c r="Q4" s="532"/>
    </row>
    <row r="5" spans="1:17" ht="12.75" customHeight="1" x14ac:dyDescent="0.25">
      <c r="A5" s="271" t="s">
        <v>5</v>
      </c>
      <c r="B5" s="272"/>
      <c r="C5" s="1005" t="s">
        <v>347</v>
      </c>
      <c r="D5" s="1005"/>
      <c r="E5" s="1005"/>
      <c r="F5" s="1005"/>
      <c r="G5" s="1005"/>
      <c r="H5" s="1005"/>
      <c r="I5" s="1005"/>
      <c r="J5" s="1005"/>
      <c r="K5" s="1005"/>
      <c r="L5" s="1005"/>
      <c r="M5" s="1005"/>
      <c r="N5" s="1005"/>
      <c r="O5" s="1005"/>
      <c r="P5" s="1006"/>
      <c r="Q5" s="532"/>
    </row>
    <row r="6" spans="1:17" ht="12.75" customHeight="1" x14ac:dyDescent="0.25">
      <c r="A6" s="271" t="s">
        <v>7</v>
      </c>
      <c r="B6" s="272"/>
      <c r="C6" s="1005" t="s">
        <v>583</v>
      </c>
      <c r="D6" s="1005"/>
      <c r="E6" s="1005"/>
      <c r="F6" s="1005"/>
      <c r="G6" s="1005"/>
      <c r="H6" s="1005"/>
      <c r="I6" s="1005"/>
      <c r="J6" s="1005"/>
      <c r="K6" s="1005"/>
      <c r="L6" s="1005"/>
      <c r="M6" s="1005"/>
      <c r="N6" s="1005"/>
      <c r="O6" s="1005"/>
      <c r="P6" s="1006"/>
      <c r="Q6" s="532"/>
    </row>
    <row r="7" spans="1:17" ht="26.25" customHeight="1" x14ac:dyDescent="0.25">
      <c r="A7" s="271" t="s">
        <v>9</v>
      </c>
      <c r="B7" s="272"/>
      <c r="C7" s="1010" t="s">
        <v>584</v>
      </c>
      <c r="D7" s="1010"/>
      <c r="E7" s="1010"/>
      <c r="F7" s="1010"/>
      <c r="G7" s="1010"/>
      <c r="H7" s="1010"/>
      <c r="I7" s="1010"/>
      <c r="J7" s="1010"/>
      <c r="K7" s="1010"/>
      <c r="L7" s="1010"/>
      <c r="M7" s="1010"/>
      <c r="N7" s="1010"/>
      <c r="O7" s="1010"/>
      <c r="P7" s="1011"/>
      <c r="Q7" s="532"/>
    </row>
    <row r="8" spans="1:17" ht="12.75" customHeight="1" x14ac:dyDescent="0.25">
      <c r="A8" s="273" t="s">
        <v>11</v>
      </c>
      <c r="B8" s="272"/>
      <c r="C8" s="1012"/>
      <c r="D8" s="1012"/>
      <c r="E8" s="1012"/>
      <c r="F8" s="1012"/>
      <c r="G8" s="1012"/>
      <c r="H8" s="1012"/>
      <c r="I8" s="1012"/>
      <c r="J8" s="1012"/>
      <c r="K8" s="1012"/>
      <c r="L8" s="1012"/>
      <c r="M8" s="1012"/>
      <c r="N8" s="1012"/>
      <c r="O8" s="1012"/>
      <c r="P8" s="1013"/>
      <c r="Q8" s="532"/>
    </row>
    <row r="9" spans="1:17" ht="12.75" customHeight="1" x14ac:dyDescent="0.25">
      <c r="A9" s="271"/>
      <c r="B9" s="272" t="s">
        <v>12</v>
      </c>
      <c r="C9" s="1005" t="s">
        <v>581</v>
      </c>
      <c r="D9" s="1005"/>
      <c r="E9" s="1005"/>
      <c r="F9" s="1005"/>
      <c r="G9" s="1005"/>
      <c r="H9" s="1005"/>
      <c r="I9" s="1005"/>
      <c r="J9" s="1005"/>
      <c r="K9" s="1005"/>
      <c r="L9" s="1005"/>
      <c r="M9" s="1005"/>
      <c r="N9" s="1005"/>
      <c r="O9" s="1005"/>
      <c r="P9" s="1006"/>
      <c r="Q9" s="532"/>
    </row>
    <row r="10" spans="1:17" ht="12.75" customHeight="1" x14ac:dyDescent="0.25">
      <c r="A10" s="271"/>
      <c r="B10" s="272" t="s">
        <v>14</v>
      </c>
      <c r="C10" s="1005"/>
      <c r="D10" s="1005"/>
      <c r="E10" s="1005"/>
      <c r="F10" s="1005"/>
      <c r="G10" s="1005"/>
      <c r="H10" s="1005"/>
      <c r="I10" s="1005"/>
      <c r="J10" s="1005"/>
      <c r="K10" s="1005"/>
      <c r="L10" s="1005"/>
      <c r="M10" s="1005"/>
      <c r="N10" s="1005"/>
      <c r="O10" s="1005"/>
      <c r="P10" s="1006"/>
      <c r="Q10" s="532"/>
    </row>
    <row r="11" spans="1:17" ht="12.75" customHeight="1" x14ac:dyDescent="0.25">
      <c r="A11" s="271"/>
      <c r="B11" s="272" t="s">
        <v>16</v>
      </c>
      <c r="C11" s="1012"/>
      <c r="D11" s="1012"/>
      <c r="E11" s="1012"/>
      <c r="F11" s="1012"/>
      <c r="G11" s="1012"/>
      <c r="H11" s="1012"/>
      <c r="I11" s="1012"/>
      <c r="J11" s="1012"/>
      <c r="K11" s="1012"/>
      <c r="L11" s="1012"/>
      <c r="M11" s="1012"/>
      <c r="N11" s="1012"/>
      <c r="O11" s="1012"/>
      <c r="P11" s="1013"/>
      <c r="Q11" s="532"/>
    </row>
    <row r="12" spans="1:17" ht="12.75" customHeight="1" x14ac:dyDescent="0.25">
      <c r="A12" s="271"/>
      <c r="B12" s="272" t="s">
        <v>17</v>
      </c>
      <c r="C12" s="1005"/>
      <c r="D12" s="1005"/>
      <c r="E12" s="1005"/>
      <c r="F12" s="1005"/>
      <c r="G12" s="1005"/>
      <c r="H12" s="1005"/>
      <c r="I12" s="1005"/>
      <c r="J12" s="1005"/>
      <c r="K12" s="1005"/>
      <c r="L12" s="1005"/>
      <c r="M12" s="1005"/>
      <c r="N12" s="1005"/>
      <c r="O12" s="1005"/>
      <c r="P12" s="1006"/>
      <c r="Q12" s="532"/>
    </row>
    <row r="13" spans="1:17" ht="12.75" customHeight="1" x14ac:dyDescent="0.25">
      <c r="A13" s="271"/>
      <c r="B13" s="272" t="s">
        <v>19</v>
      </c>
      <c r="C13" s="1005"/>
      <c r="D13" s="1005"/>
      <c r="E13" s="1005"/>
      <c r="F13" s="1005"/>
      <c r="G13" s="1005"/>
      <c r="H13" s="1005"/>
      <c r="I13" s="1005"/>
      <c r="J13" s="1005"/>
      <c r="K13" s="1005"/>
      <c r="L13" s="1005"/>
      <c r="M13" s="1005"/>
      <c r="N13" s="1005"/>
      <c r="O13" s="1005"/>
      <c r="P13" s="1006"/>
      <c r="Q13" s="532"/>
    </row>
    <row r="14" spans="1:17" ht="12.75" customHeight="1" x14ac:dyDescent="0.25">
      <c r="A14" s="274"/>
      <c r="B14" s="275"/>
      <c r="C14" s="1014"/>
      <c r="D14" s="1014"/>
      <c r="E14" s="1014"/>
      <c r="F14" s="1014"/>
      <c r="G14" s="1014"/>
      <c r="H14" s="1014"/>
      <c r="I14" s="1014"/>
      <c r="J14" s="1014"/>
      <c r="K14" s="1014"/>
      <c r="L14" s="1014"/>
      <c r="M14" s="1014"/>
      <c r="N14" s="1014"/>
      <c r="O14" s="1014"/>
      <c r="P14" s="1015"/>
      <c r="Q14" s="532"/>
    </row>
    <row r="15" spans="1:17" s="276" customFormat="1" ht="12.75" customHeight="1" x14ac:dyDescent="0.25">
      <c r="A15" s="1016" t="s">
        <v>20</v>
      </c>
      <c r="B15" s="1019" t="s">
        <v>21</v>
      </c>
      <c r="C15" s="1021" t="s">
        <v>22</v>
      </c>
      <c r="D15" s="1022"/>
      <c r="E15" s="1022"/>
      <c r="F15" s="1022"/>
      <c r="G15" s="1022"/>
      <c r="H15" s="1022"/>
      <c r="I15" s="1022"/>
      <c r="J15" s="1022"/>
      <c r="K15" s="1022"/>
      <c r="L15" s="1022"/>
      <c r="M15" s="1022"/>
      <c r="N15" s="1022"/>
      <c r="O15" s="1022"/>
      <c r="P15" s="1023"/>
      <c r="Q15" s="533"/>
    </row>
    <row r="16" spans="1:17" s="276" customFormat="1" ht="12.75" customHeight="1" x14ac:dyDescent="0.25">
      <c r="A16" s="1017"/>
      <c r="B16" s="1020"/>
      <c r="C16" s="1024" t="s">
        <v>23</v>
      </c>
      <c r="D16" s="1026" t="s">
        <v>24</v>
      </c>
      <c r="E16" s="1028" t="s">
        <v>25</v>
      </c>
      <c r="F16" s="1030" t="s">
        <v>26</v>
      </c>
      <c r="G16" s="1032" t="s">
        <v>27</v>
      </c>
      <c r="H16" s="1033" t="s">
        <v>28</v>
      </c>
      <c r="I16" s="1034" t="s">
        <v>29</v>
      </c>
      <c r="J16" s="1032" t="s">
        <v>30</v>
      </c>
      <c r="K16" s="1033" t="s">
        <v>31</v>
      </c>
      <c r="L16" s="1034" t="s">
        <v>32</v>
      </c>
      <c r="M16" s="1032" t="s">
        <v>33</v>
      </c>
      <c r="N16" s="1033" t="s">
        <v>34</v>
      </c>
      <c r="O16" s="1034" t="s">
        <v>35</v>
      </c>
      <c r="P16" s="1035" t="s">
        <v>36</v>
      </c>
    </row>
    <row r="17" spans="1:16" s="277" customFormat="1" ht="70.5" customHeight="1" thickBot="1" x14ac:dyDescent="0.3">
      <c r="A17" s="1018"/>
      <c r="B17" s="1020"/>
      <c r="C17" s="1025"/>
      <c r="D17" s="1027"/>
      <c r="E17" s="1029"/>
      <c r="F17" s="1031"/>
      <c r="G17" s="1032"/>
      <c r="H17" s="1033"/>
      <c r="I17" s="1034"/>
      <c r="J17" s="1032"/>
      <c r="K17" s="1033"/>
      <c r="L17" s="1034"/>
      <c r="M17" s="1032"/>
      <c r="N17" s="1033"/>
      <c r="O17" s="1034"/>
      <c r="P17" s="1036"/>
    </row>
    <row r="18" spans="1:16" s="277" customFormat="1" ht="9.75" customHeight="1" thickTop="1" x14ac:dyDescent="0.25">
      <c r="A18" s="278" t="s">
        <v>37</v>
      </c>
      <c r="B18" s="278">
        <v>2</v>
      </c>
      <c r="C18" s="279">
        <v>3</v>
      </c>
      <c r="D18" s="280">
        <v>4</v>
      </c>
      <c r="E18" s="281">
        <v>5</v>
      </c>
      <c r="F18" s="282">
        <v>6</v>
      </c>
      <c r="G18" s="280">
        <v>7</v>
      </c>
      <c r="H18" s="283">
        <v>8</v>
      </c>
      <c r="I18" s="284">
        <v>9</v>
      </c>
      <c r="J18" s="283">
        <v>10</v>
      </c>
      <c r="K18" s="281">
        <v>11</v>
      </c>
      <c r="L18" s="285">
        <v>12</v>
      </c>
      <c r="M18" s="279">
        <v>13</v>
      </c>
      <c r="N18" s="281">
        <v>14</v>
      </c>
      <c r="O18" s="284">
        <v>15</v>
      </c>
      <c r="P18" s="284">
        <v>16</v>
      </c>
    </row>
    <row r="19" spans="1:16" s="292" customFormat="1" ht="12" hidden="1" customHeight="1" x14ac:dyDescent="0.25">
      <c r="A19" s="286"/>
      <c r="B19" s="287" t="s">
        <v>38</v>
      </c>
      <c r="C19" s="288"/>
      <c r="D19" s="289"/>
      <c r="E19" s="290"/>
      <c r="F19" s="291"/>
      <c r="G19" s="289"/>
      <c r="H19" s="290"/>
      <c r="I19" s="291"/>
      <c r="J19" s="289"/>
      <c r="K19" s="290"/>
      <c r="L19" s="291"/>
      <c r="M19" s="289"/>
      <c r="N19" s="290"/>
      <c r="O19" s="291"/>
      <c r="P19" s="291"/>
    </row>
    <row r="20" spans="1:16" s="292" customFormat="1" ht="12.75" thickBot="1" x14ac:dyDescent="0.3">
      <c r="A20" s="293"/>
      <c r="B20" s="294" t="s">
        <v>39</v>
      </c>
      <c r="C20" s="295">
        <f t="shared" ref="C20:C83" si="0">F20+I20+L20+O20</f>
        <v>94194</v>
      </c>
      <c r="D20" s="296">
        <f>SUM(D21,D24,D25,D41,D43)</f>
        <v>96865</v>
      </c>
      <c r="E20" s="297">
        <f t="shared" ref="E20:F20" si="1">SUM(E21,E24,E25,E41,E43)</f>
        <v>-2671</v>
      </c>
      <c r="F20" s="298">
        <f t="shared" si="1"/>
        <v>94194</v>
      </c>
      <c r="G20" s="296">
        <f>SUM(G21,G24,G43)</f>
        <v>0</v>
      </c>
      <c r="H20" s="297">
        <f t="shared" ref="H20:I20" si="2">SUM(H21,H24,H43)</f>
        <v>0</v>
      </c>
      <c r="I20" s="298">
        <f t="shared" si="2"/>
        <v>0</v>
      </c>
      <c r="J20" s="296">
        <f>SUM(J21,J26,J43)</f>
        <v>0</v>
      </c>
      <c r="K20" s="297">
        <f t="shared" ref="K20:L20" si="3">SUM(K21,K26,K43)</f>
        <v>0</v>
      </c>
      <c r="L20" s="298">
        <f t="shared" si="3"/>
        <v>0</v>
      </c>
      <c r="M20" s="296">
        <f>SUM(M21,M45)</f>
        <v>0</v>
      </c>
      <c r="N20" s="297">
        <f t="shared" ref="N20:O20" si="4">SUM(N21,N45)</f>
        <v>0</v>
      </c>
      <c r="O20" s="298">
        <f t="shared" si="4"/>
        <v>0</v>
      </c>
      <c r="P20" s="299"/>
    </row>
    <row r="21" spans="1:16" ht="12.75" hidden="1" thickTop="1" x14ac:dyDescent="0.25">
      <c r="A21" s="300"/>
      <c r="B21" s="301" t="s">
        <v>40</v>
      </c>
      <c r="C21" s="302">
        <f t="shared" si="0"/>
        <v>0</v>
      </c>
      <c r="D21" s="303">
        <f>SUM(D22:D23)</f>
        <v>0</v>
      </c>
      <c r="E21" s="304">
        <f t="shared" ref="E21:F21" si="5">SUM(E22:E23)</f>
        <v>0</v>
      </c>
      <c r="F21" s="305">
        <f t="shared" si="5"/>
        <v>0</v>
      </c>
      <c r="G21" s="303">
        <f>SUM(G22:G23)</f>
        <v>0</v>
      </c>
      <c r="H21" s="304">
        <f t="shared" ref="H21:I21" si="6">SUM(H22:H23)</f>
        <v>0</v>
      </c>
      <c r="I21" s="305">
        <f t="shared" si="6"/>
        <v>0</v>
      </c>
      <c r="J21" s="303">
        <f>SUM(J22:J23)</f>
        <v>0</v>
      </c>
      <c r="K21" s="304">
        <f t="shared" ref="K21:L21" si="7">SUM(K22:K23)</f>
        <v>0</v>
      </c>
      <c r="L21" s="305">
        <f t="shared" si="7"/>
        <v>0</v>
      </c>
      <c r="M21" s="303">
        <f>SUM(M22:M23)</f>
        <v>0</v>
      </c>
      <c r="N21" s="304">
        <f t="shared" ref="N21:O21" si="8">SUM(N22:N23)</f>
        <v>0</v>
      </c>
      <c r="O21" s="305">
        <f t="shared" si="8"/>
        <v>0</v>
      </c>
      <c r="P21" s="306"/>
    </row>
    <row r="22" spans="1:16" ht="12" hidden="1" customHeight="1" x14ac:dyDescent="0.25">
      <c r="A22" s="307"/>
      <c r="B22" s="308" t="s">
        <v>41</v>
      </c>
      <c r="C22" s="309">
        <f t="shared" si="0"/>
        <v>0</v>
      </c>
      <c r="D22" s="310"/>
      <c r="E22" s="311"/>
      <c r="F22" s="312">
        <f>D22+E22</f>
        <v>0</v>
      </c>
      <c r="G22" s="310"/>
      <c r="H22" s="311"/>
      <c r="I22" s="312">
        <f>G22+H22</f>
        <v>0</v>
      </c>
      <c r="J22" s="310"/>
      <c r="K22" s="311"/>
      <c r="L22" s="312">
        <f>K22+J22</f>
        <v>0</v>
      </c>
      <c r="M22" s="310"/>
      <c r="N22" s="311"/>
      <c r="O22" s="312">
        <f>N22+M22</f>
        <v>0</v>
      </c>
      <c r="P22" s="313"/>
    </row>
    <row r="23" spans="1:16" ht="12.75" hidden="1" thickTop="1" x14ac:dyDescent="0.25">
      <c r="A23" s="314"/>
      <c r="B23" s="315" t="s">
        <v>42</v>
      </c>
      <c r="C23" s="316">
        <f t="shared" si="0"/>
        <v>0</v>
      </c>
      <c r="D23" s="317"/>
      <c r="E23" s="320"/>
      <c r="F23" s="319">
        <f t="shared" ref="F23:F25" si="9">D23+E23</f>
        <v>0</v>
      </c>
      <c r="G23" s="317"/>
      <c r="H23" s="320"/>
      <c r="I23" s="319">
        <f t="shared" ref="I23:I24" si="10">G23+H23</f>
        <v>0</v>
      </c>
      <c r="J23" s="317"/>
      <c r="K23" s="320"/>
      <c r="L23" s="321">
        <f>K23+J23</f>
        <v>0</v>
      </c>
      <c r="M23" s="317"/>
      <c r="N23" s="320"/>
      <c r="O23" s="319">
        <f>N23+M23</f>
        <v>0</v>
      </c>
      <c r="P23" s="322"/>
    </row>
    <row r="24" spans="1:16" s="292" customFormat="1" ht="24.75" customHeight="1" thickTop="1" thickBot="1" x14ac:dyDescent="0.3">
      <c r="A24" s="323">
        <v>19300</v>
      </c>
      <c r="B24" s="323" t="s">
        <v>43</v>
      </c>
      <c r="C24" s="324">
        <f>F24+I24</f>
        <v>94194</v>
      </c>
      <c r="D24" s="325">
        <f>D51</f>
        <v>96865</v>
      </c>
      <c r="E24" s="800">
        <v>-2671</v>
      </c>
      <c r="F24" s="327">
        <f t="shared" si="9"/>
        <v>94194</v>
      </c>
      <c r="G24" s="325"/>
      <c r="H24" s="326"/>
      <c r="I24" s="327">
        <f t="shared" si="10"/>
        <v>0</v>
      </c>
      <c r="J24" s="328" t="s">
        <v>44</v>
      </c>
      <c r="K24" s="329" t="s">
        <v>44</v>
      </c>
      <c r="L24" s="330" t="s">
        <v>44</v>
      </c>
      <c r="M24" s="328" t="s">
        <v>44</v>
      </c>
      <c r="N24" s="329" t="s">
        <v>44</v>
      </c>
      <c r="O24" s="330" t="s">
        <v>44</v>
      </c>
      <c r="P24" s="331"/>
    </row>
    <row r="25" spans="1:16" s="292" customFormat="1" ht="24.75" hidden="1" customHeight="1" thickTop="1" x14ac:dyDescent="0.25">
      <c r="A25" s="332"/>
      <c r="B25" s="333" t="s">
        <v>45</v>
      </c>
      <c r="C25" s="334">
        <f>F25</f>
        <v>0</v>
      </c>
      <c r="D25" s="335"/>
      <c r="E25" s="336"/>
      <c r="F25" s="337">
        <f t="shared" si="9"/>
        <v>0</v>
      </c>
      <c r="G25" s="338" t="s">
        <v>44</v>
      </c>
      <c r="H25" s="339" t="s">
        <v>44</v>
      </c>
      <c r="I25" s="340" t="s">
        <v>44</v>
      </c>
      <c r="J25" s="338" t="s">
        <v>44</v>
      </c>
      <c r="K25" s="339" t="s">
        <v>44</v>
      </c>
      <c r="L25" s="340" t="s">
        <v>44</v>
      </c>
      <c r="M25" s="338" t="s">
        <v>44</v>
      </c>
      <c r="N25" s="339" t="s">
        <v>44</v>
      </c>
      <c r="O25" s="340" t="s">
        <v>44</v>
      </c>
      <c r="P25" s="341"/>
    </row>
    <row r="26" spans="1:16" s="292" customFormat="1" ht="36" hidden="1" customHeight="1" x14ac:dyDescent="0.25">
      <c r="A26" s="333">
        <v>21300</v>
      </c>
      <c r="B26" s="333" t="s">
        <v>46</v>
      </c>
      <c r="C26" s="334">
        <f>L26</f>
        <v>0</v>
      </c>
      <c r="D26" s="338" t="s">
        <v>44</v>
      </c>
      <c r="E26" s="339" t="s">
        <v>44</v>
      </c>
      <c r="F26" s="340" t="s">
        <v>44</v>
      </c>
      <c r="G26" s="338" t="s">
        <v>44</v>
      </c>
      <c r="H26" s="339" t="s">
        <v>44</v>
      </c>
      <c r="I26" s="340" t="s">
        <v>44</v>
      </c>
      <c r="J26" s="342">
        <f>SUM(J27,J31,J33,J36)</f>
        <v>0</v>
      </c>
      <c r="K26" s="343">
        <f t="shared" ref="K26:L26" si="11">SUM(K27,K31,K33,K36)</f>
        <v>0</v>
      </c>
      <c r="L26" s="344">
        <f t="shared" si="11"/>
        <v>0</v>
      </c>
      <c r="M26" s="342" t="s">
        <v>44</v>
      </c>
      <c r="N26" s="343" t="s">
        <v>44</v>
      </c>
      <c r="O26" s="344" t="s">
        <v>44</v>
      </c>
      <c r="P26" s="341"/>
    </row>
    <row r="27" spans="1:16" s="292" customFormat="1" ht="24" hidden="1" customHeight="1" x14ac:dyDescent="0.25">
      <c r="A27" s="345">
        <v>21350</v>
      </c>
      <c r="B27" s="333" t="s">
        <v>47</v>
      </c>
      <c r="C27" s="334">
        <f t="shared" ref="C27:C30" si="12">L27</f>
        <v>0</v>
      </c>
      <c r="D27" s="338" t="s">
        <v>44</v>
      </c>
      <c r="E27" s="339" t="s">
        <v>44</v>
      </c>
      <c r="F27" s="340" t="s">
        <v>44</v>
      </c>
      <c r="G27" s="338" t="s">
        <v>44</v>
      </c>
      <c r="H27" s="339" t="s">
        <v>44</v>
      </c>
      <c r="I27" s="340" t="s">
        <v>44</v>
      </c>
      <c r="J27" s="342">
        <f>SUM(J28:J30)</f>
        <v>0</v>
      </c>
      <c r="K27" s="343">
        <f t="shared" ref="K27:L27" si="13">SUM(K28:K30)</f>
        <v>0</v>
      </c>
      <c r="L27" s="344">
        <f t="shared" si="13"/>
        <v>0</v>
      </c>
      <c r="M27" s="342" t="s">
        <v>44</v>
      </c>
      <c r="N27" s="343" t="s">
        <v>44</v>
      </c>
      <c r="O27" s="344" t="s">
        <v>44</v>
      </c>
      <c r="P27" s="341"/>
    </row>
    <row r="28" spans="1:16" ht="12" hidden="1" customHeight="1" x14ac:dyDescent="0.25">
      <c r="A28" s="307">
        <v>21351</v>
      </c>
      <c r="B28" s="346" t="s">
        <v>48</v>
      </c>
      <c r="C28" s="347">
        <f t="shared" si="12"/>
        <v>0</v>
      </c>
      <c r="D28" s="348" t="s">
        <v>44</v>
      </c>
      <c r="E28" s="349" t="s">
        <v>44</v>
      </c>
      <c r="F28" s="350" t="s">
        <v>44</v>
      </c>
      <c r="G28" s="348" t="s">
        <v>44</v>
      </c>
      <c r="H28" s="349" t="s">
        <v>44</v>
      </c>
      <c r="I28" s="350" t="s">
        <v>44</v>
      </c>
      <c r="J28" s="310"/>
      <c r="K28" s="311"/>
      <c r="L28" s="312">
        <f t="shared" ref="L28:L30" si="14">K28+J28</f>
        <v>0</v>
      </c>
      <c r="M28" s="351" t="s">
        <v>44</v>
      </c>
      <c r="N28" s="352" t="s">
        <v>44</v>
      </c>
      <c r="O28" s="312" t="s">
        <v>44</v>
      </c>
      <c r="P28" s="313"/>
    </row>
    <row r="29" spans="1:16" ht="12" hidden="1" customHeight="1" x14ac:dyDescent="0.25">
      <c r="A29" s="314">
        <v>21352</v>
      </c>
      <c r="B29" s="353" t="s">
        <v>49</v>
      </c>
      <c r="C29" s="354">
        <f t="shared" si="12"/>
        <v>0</v>
      </c>
      <c r="D29" s="355" t="s">
        <v>44</v>
      </c>
      <c r="E29" s="356" t="s">
        <v>44</v>
      </c>
      <c r="F29" s="357" t="s">
        <v>44</v>
      </c>
      <c r="G29" s="355" t="s">
        <v>44</v>
      </c>
      <c r="H29" s="356" t="s">
        <v>44</v>
      </c>
      <c r="I29" s="357" t="s">
        <v>44</v>
      </c>
      <c r="J29" s="317"/>
      <c r="K29" s="320"/>
      <c r="L29" s="321">
        <f t="shared" si="14"/>
        <v>0</v>
      </c>
      <c r="M29" s="358" t="s">
        <v>44</v>
      </c>
      <c r="N29" s="359" t="s">
        <v>44</v>
      </c>
      <c r="O29" s="321" t="s">
        <v>44</v>
      </c>
      <c r="P29" s="322"/>
    </row>
    <row r="30" spans="1:16" ht="24" hidden="1" customHeight="1" x14ac:dyDescent="0.25">
      <c r="A30" s="314">
        <v>21359</v>
      </c>
      <c r="B30" s="353" t="s">
        <v>50</v>
      </c>
      <c r="C30" s="354">
        <f t="shared" si="12"/>
        <v>0</v>
      </c>
      <c r="D30" s="355" t="s">
        <v>44</v>
      </c>
      <c r="E30" s="356" t="s">
        <v>44</v>
      </c>
      <c r="F30" s="357" t="s">
        <v>44</v>
      </c>
      <c r="G30" s="355" t="s">
        <v>44</v>
      </c>
      <c r="H30" s="356" t="s">
        <v>44</v>
      </c>
      <c r="I30" s="357" t="s">
        <v>44</v>
      </c>
      <c r="J30" s="317"/>
      <c r="K30" s="320"/>
      <c r="L30" s="321">
        <f t="shared" si="14"/>
        <v>0</v>
      </c>
      <c r="M30" s="358" t="s">
        <v>44</v>
      </c>
      <c r="N30" s="359" t="s">
        <v>44</v>
      </c>
      <c r="O30" s="321" t="s">
        <v>44</v>
      </c>
      <c r="P30" s="322"/>
    </row>
    <row r="31" spans="1:16" s="292" customFormat="1" ht="36" hidden="1" customHeight="1" x14ac:dyDescent="0.25">
      <c r="A31" s="345">
        <v>21370</v>
      </c>
      <c r="B31" s="333" t="s">
        <v>51</v>
      </c>
      <c r="C31" s="334">
        <f>L31</f>
        <v>0</v>
      </c>
      <c r="D31" s="338" t="s">
        <v>44</v>
      </c>
      <c r="E31" s="339" t="s">
        <v>44</v>
      </c>
      <c r="F31" s="340" t="s">
        <v>44</v>
      </c>
      <c r="G31" s="338" t="s">
        <v>44</v>
      </c>
      <c r="H31" s="339" t="s">
        <v>44</v>
      </c>
      <c r="I31" s="340" t="s">
        <v>44</v>
      </c>
      <c r="J31" s="342">
        <f>SUM(J32)</f>
        <v>0</v>
      </c>
      <c r="K31" s="343">
        <f t="shared" ref="K31:L31" si="15">SUM(K32)</f>
        <v>0</v>
      </c>
      <c r="L31" s="344">
        <f t="shared" si="15"/>
        <v>0</v>
      </c>
      <c r="M31" s="342" t="s">
        <v>44</v>
      </c>
      <c r="N31" s="343" t="s">
        <v>44</v>
      </c>
      <c r="O31" s="344" t="s">
        <v>44</v>
      </c>
      <c r="P31" s="341"/>
    </row>
    <row r="32" spans="1:16" ht="36" hidden="1" customHeight="1" x14ac:dyDescent="0.25">
      <c r="A32" s="360">
        <v>21379</v>
      </c>
      <c r="B32" s="361" t="s">
        <v>52</v>
      </c>
      <c r="C32" s="362">
        <f t="shared" ref="C32:C40" si="16">L32</f>
        <v>0</v>
      </c>
      <c r="D32" s="363" t="s">
        <v>44</v>
      </c>
      <c r="E32" s="364" t="s">
        <v>44</v>
      </c>
      <c r="F32" s="365" t="s">
        <v>44</v>
      </c>
      <c r="G32" s="363" t="s">
        <v>44</v>
      </c>
      <c r="H32" s="364" t="s">
        <v>44</v>
      </c>
      <c r="I32" s="365" t="s">
        <v>44</v>
      </c>
      <c r="J32" s="366"/>
      <c r="K32" s="367"/>
      <c r="L32" s="368">
        <f>K32+J32</f>
        <v>0</v>
      </c>
      <c r="M32" s="369" t="s">
        <v>44</v>
      </c>
      <c r="N32" s="370" t="s">
        <v>44</v>
      </c>
      <c r="O32" s="368" t="s">
        <v>44</v>
      </c>
      <c r="P32" s="371"/>
    </row>
    <row r="33" spans="1:16" s="292" customFormat="1" ht="12" hidden="1" customHeight="1" x14ac:dyDescent="0.25">
      <c r="A33" s="345">
        <v>21380</v>
      </c>
      <c r="B33" s="333" t="s">
        <v>53</v>
      </c>
      <c r="C33" s="334">
        <f t="shared" si="16"/>
        <v>0</v>
      </c>
      <c r="D33" s="338" t="s">
        <v>44</v>
      </c>
      <c r="E33" s="339" t="s">
        <v>44</v>
      </c>
      <c r="F33" s="340" t="s">
        <v>44</v>
      </c>
      <c r="G33" s="338" t="s">
        <v>44</v>
      </c>
      <c r="H33" s="339" t="s">
        <v>44</v>
      </c>
      <c r="I33" s="340" t="s">
        <v>44</v>
      </c>
      <c r="J33" s="342">
        <f>SUM(J34:J35)</f>
        <v>0</v>
      </c>
      <c r="K33" s="343">
        <f t="shared" ref="K33:L33" si="17">SUM(K34:K35)</f>
        <v>0</v>
      </c>
      <c r="L33" s="344">
        <f t="shared" si="17"/>
        <v>0</v>
      </c>
      <c r="M33" s="342" t="s">
        <v>44</v>
      </c>
      <c r="N33" s="343" t="s">
        <v>44</v>
      </c>
      <c r="O33" s="344" t="s">
        <v>44</v>
      </c>
      <c r="P33" s="341"/>
    </row>
    <row r="34" spans="1:16" ht="12" hidden="1" customHeight="1" x14ac:dyDescent="0.25">
      <c r="A34" s="308">
        <v>21381</v>
      </c>
      <c r="B34" s="346" t="s">
        <v>54</v>
      </c>
      <c r="C34" s="347">
        <f t="shared" si="16"/>
        <v>0</v>
      </c>
      <c r="D34" s="348" t="s">
        <v>44</v>
      </c>
      <c r="E34" s="349" t="s">
        <v>44</v>
      </c>
      <c r="F34" s="350" t="s">
        <v>44</v>
      </c>
      <c r="G34" s="348" t="s">
        <v>44</v>
      </c>
      <c r="H34" s="349" t="s">
        <v>44</v>
      </c>
      <c r="I34" s="350" t="s">
        <v>44</v>
      </c>
      <c r="J34" s="310"/>
      <c r="K34" s="311"/>
      <c r="L34" s="312">
        <f t="shared" ref="L34:L35" si="18">K34+J34</f>
        <v>0</v>
      </c>
      <c r="M34" s="351" t="s">
        <v>44</v>
      </c>
      <c r="N34" s="352" t="s">
        <v>44</v>
      </c>
      <c r="O34" s="312" t="s">
        <v>44</v>
      </c>
      <c r="P34" s="313"/>
    </row>
    <row r="35" spans="1:16" ht="24" hidden="1" customHeight="1" x14ac:dyDescent="0.25">
      <c r="A35" s="315">
        <v>21383</v>
      </c>
      <c r="B35" s="353" t="s">
        <v>55</v>
      </c>
      <c r="C35" s="354">
        <f t="shared" si="16"/>
        <v>0</v>
      </c>
      <c r="D35" s="355" t="s">
        <v>44</v>
      </c>
      <c r="E35" s="356" t="s">
        <v>44</v>
      </c>
      <c r="F35" s="357" t="s">
        <v>44</v>
      </c>
      <c r="G35" s="355" t="s">
        <v>44</v>
      </c>
      <c r="H35" s="356" t="s">
        <v>44</v>
      </c>
      <c r="I35" s="357" t="s">
        <v>44</v>
      </c>
      <c r="J35" s="317"/>
      <c r="K35" s="320"/>
      <c r="L35" s="321">
        <f t="shared" si="18"/>
        <v>0</v>
      </c>
      <c r="M35" s="358" t="s">
        <v>44</v>
      </c>
      <c r="N35" s="359" t="s">
        <v>44</v>
      </c>
      <c r="O35" s="321" t="s">
        <v>44</v>
      </c>
      <c r="P35" s="322"/>
    </row>
    <row r="36" spans="1:16" s="292" customFormat="1" ht="25.5" hidden="1" customHeight="1" x14ac:dyDescent="0.25">
      <c r="A36" s="345">
        <v>21390</v>
      </c>
      <c r="B36" s="333" t="s">
        <v>56</v>
      </c>
      <c r="C36" s="334">
        <f t="shared" si="16"/>
        <v>0</v>
      </c>
      <c r="D36" s="338" t="s">
        <v>44</v>
      </c>
      <c r="E36" s="339" t="s">
        <v>44</v>
      </c>
      <c r="F36" s="340" t="s">
        <v>44</v>
      </c>
      <c r="G36" s="338" t="s">
        <v>44</v>
      </c>
      <c r="H36" s="339" t="s">
        <v>44</v>
      </c>
      <c r="I36" s="340" t="s">
        <v>44</v>
      </c>
      <c r="J36" s="342">
        <f>SUM(J37:J40)</f>
        <v>0</v>
      </c>
      <c r="K36" s="343">
        <f t="shared" ref="K36:L36" si="19">SUM(K37:K40)</f>
        <v>0</v>
      </c>
      <c r="L36" s="344">
        <f t="shared" si="19"/>
        <v>0</v>
      </c>
      <c r="M36" s="342" t="s">
        <v>44</v>
      </c>
      <c r="N36" s="343" t="s">
        <v>44</v>
      </c>
      <c r="O36" s="344" t="s">
        <v>44</v>
      </c>
      <c r="P36" s="341"/>
    </row>
    <row r="37" spans="1:16" ht="24" hidden="1" customHeight="1" x14ac:dyDescent="0.25">
      <c r="A37" s="308">
        <v>21391</v>
      </c>
      <c r="B37" s="346" t="s">
        <v>57</v>
      </c>
      <c r="C37" s="347">
        <f t="shared" si="16"/>
        <v>0</v>
      </c>
      <c r="D37" s="348" t="s">
        <v>44</v>
      </c>
      <c r="E37" s="349" t="s">
        <v>44</v>
      </c>
      <c r="F37" s="350" t="s">
        <v>44</v>
      </c>
      <c r="G37" s="348" t="s">
        <v>44</v>
      </c>
      <c r="H37" s="349" t="s">
        <v>44</v>
      </c>
      <c r="I37" s="350" t="s">
        <v>44</v>
      </c>
      <c r="J37" s="310"/>
      <c r="K37" s="311"/>
      <c r="L37" s="312">
        <f t="shared" ref="L37:L40" si="20">K37+J37</f>
        <v>0</v>
      </c>
      <c r="M37" s="351" t="s">
        <v>44</v>
      </c>
      <c r="N37" s="352" t="s">
        <v>44</v>
      </c>
      <c r="O37" s="312" t="s">
        <v>44</v>
      </c>
      <c r="P37" s="313"/>
    </row>
    <row r="38" spans="1:16" ht="12" hidden="1" customHeight="1" x14ac:dyDescent="0.25">
      <c r="A38" s="315">
        <v>21393</v>
      </c>
      <c r="B38" s="353" t="s">
        <v>58</v>
      </c>
      <c r="C38" s="354">
        <f t="shared" si="16"/>
        <v>0</v>
      </c>
      <c r="D38" s="355" t="s">
        <v>44</v>
      </c>
      <c r="E38" s="356" t="s">
        <v>44</v>
      </c>
      <c r="F38" s="357" t="s">
        <v>44</v>
      </c>
      <c r="G38" s="355" t="s">
        <v>44</v>
      </c>
      <c r="H38" s="356" t="s">
        <v>44</v>
      </c>
      <c r="I38" s="357" t="s">
        <v>44</v>
      </c>
      <c r="J38" s="317"/>
      <c r="K38" s="320"/>
      <c r="L38" s="321">
        <f t="shared" si="20"/>
        <v>0</v>
      </c>
      <c r="M38" s="358" t="s">
        <v>44</v>
      </c>
      <c r="N38" s="359" t="s">
        <v>44</v>
      </c>
      <c r="O38" s="321" t="s">
        <v>44</v>
      </c>
      <c r="P38" s="322"/>
    </row>
    <row r="39" spans="1:16" ht="12" hidden="1" customHeight="1" x14ac:dyDescent="0.25">
      <c r="A39" s="315">
        <v>21395</v>
      </c>
      <c r="B39" s="353" t="s">
        <v>59</v>
      </c>
      <c r="C39" s="354">
        <f t="shared" si="16"/>
        <v>0</v>
      </c>
      <c r="D39" s="355" t="s">
        <v>44</v>
      </c>
      <c r="E39" s="356" t="s">
        <v>44</v>
      </c>
      <c r="F39" s="357" t="s">
        <v>44</v>
      </c>
      <c r="G39" s="355" t="s">
        <v>44</v>
      </c>
      <c r="H39" s="356" t="s">
        <v>44</v>
      </c>
      <c r="I39" s="357" t="s">
        <v>44</v>
      </c>
      <c r="J39" s="317"/>
      <c r="K39" s="320"/>
      <c r="L39" s="321">
        <f t="shared" si="20"/>
        <v>0</v>
      </c>
      <c r="M39" s="358" t="s">
        <v>44</v>
      </c>
      <c r="N39" s="359" t="s">
        <v>44</v>
      </c>
      <c r="O39" s="321" t="s">
        <v>44</v>
      </c>
      <c r="P39" s="322"/>
    </row>
    <row r="40" spans="1:16" ht="24" hidden="1" customHeight="1" x14ac:dyDescent="0.25">
      <c r="A40" s="372">
        <v>21399</v>
      </c>
      <c r="B40" s="373" t="s">
        <v>60</v>
      </c>
      <c r="C40" s="374">
        <f t="shared" si="16"/>
        <v>0</v>
      </c>
      <c r="D40" s="375" t="s">
        <v>44</v>
      </c>
      <c r="E40" s="376" t="s">
        <v>44</v>
      </c>
      <c r="F40" s="377" t="s">
        <v>44</v>
      </c>
      <c r="G40" s="375" t="s">
        <v>44</v>
      </c>
      <c r="H40" s="376" t="s">
        <v>44</v>
      </c>
      <c r="I40" s="377" t="s">
        <v>44</v>
      </c>
      <c r="J40" s="378"/>
      <c r="K40" s="379"/>
      <c r="L40" s="380">
        <f t="shared" si="20"/>
        <v>0</v>
      </c>
      <c r="M40" s="381" t="s">
        <v>44</v>
      </c>
      <c r="N40" s="382" t="s">
        <v>44</v>
      </c>
      <c r="O40" s="380" t="s">
        <v>44</v>
      </c>
      <c r="P40" s="383"/>
    </row>
    <row r="41" spans="1:16" s="292" customFormat="1" ht="26.25" hidden="1" customHeight="1" x14ac:dyDescent="0.25">
      <c r="A41" s="384">
        <v>21420</v>
      </c>
      <c r="B41" s="385" t="s">
        <v>61</v>
      </c>
      <c r="C41" s="386">
        <f>F41</f>
        <v>0</v>
      </c>
      <c r="D41" s="387">
        <f>SUM(D42)</f>
        <v>0</v>
      </c>
      <c r="E41" s="388">
        <f t="shared" ref="E41:F41" si="21">SUM(E42)</f>
        <v>0</v>
      </c>
      <c r="F41" s="389">
        <f t="shared" si="21"/>
        <v>0</v>
      </c>
      <c r="G41" s="390" t="s">
        <v>44</v>
      </c>
      <c r="H41" s="391" t="s">
        <v>44</v>
      </c>
      <c r="I41" s="392" t="s">
        <v>44</v>
      </c>
      <c r="J41" s="390" t="s">
        <v>44</v>
      </c>
      <c r="K41" s="391" t="s">
        <v>44</v>
      </c>
      <c r="L41" s="392" t="s">
        <v>44</v>
      </c>
      <c r="M41" s="390" t="s">
        <v>44</v>
      </c>
      <c r="N41" s="391" t="s">
        <v>44</v>
      </c>
      <c r="O41" s="392" t="s">
        <v>44</v>
      </c>
      <c r="P41" s="393"/>
    </row>
    <row r="42" spans="1:16" s="292" customFormat="1" ht="26.25" hidden="1" customHeight="1" x14ac:dyDescent="0.25">
      <c r="A42" s="372">
        <v>21429</v>
      </c>
      <c r="B42" s="373" t="s">
        <v>62</v>
      </c>
      <c r="C42" s="394">
        <f>F42</f>
        <v>0</v>
      </c>
      <c r="D42" s="378"/>
      <c r="E42" s="379"/>
      <c r="F42" s="395">
        <f>D42+E42</f>
        <v>0</v>
      </c>
      <c r="G42" s="375" t="s">
        <v>44</v>
      </c>
      <c r="H42" s="376" t="s">
        <v>44</v>
      </c>
      <c r="I42" s="377" t="s">
        <v>44</v>
      </c>
      <c r="J42" s="375" t="s">
        <v>44</v>
      </c>
      <c r="K42" s="376" t="s">
        <v>44</v>
      </c>
      <c r="L42" s="377" t="s">
        <v>44</v>
      </c>
      <c r="M42" s="375" t="s">
        <v>44</v>
      </c>
      <c r="N42" s="376" t="s">
        <v>44</v>
      </c>
      <c r="O42" s="377" t="s">
        <v>44</v>
      </c>
      <c r="P42" s="383"/>
    </row>
    <row r="43" spans="1:16" s="292" customFormat="1" ht="24.75" hidden="1" thickTop="1" x14ac:dyDescent="0.25">
      <c r="A43" s="345">
        <v>21490</v>
      </c>
      <c r="B43" s="333" t="s">
        <v>63</v>
      </c>
      <c r="C43" s="396">
        <f>F43+I43+L43</f>
        <v>0</v>
      </c>
      <c r="D43" s="342">
        <f>D44</f>
        <v>0</v>
      </c>
      <c r="E43" s="343">
        <f t="shared" ref="E43:L43" si="22">E44</f>
        <v>0</v>
      </c>
      <c r="F43" s="344">
        <f t="shared" si="22"/>
        <v>0</v>
      </c>
      <c r="G43" s="342">
        <f t="shared" si="22"/>
        <v>0</v>
      </c>
      <c r="H43" s="343">
        <f t="shared" si="22"/>
        <v>0</v>
      </c>
      <c r="I43" s="344">
        <f t="shared" si="22"/>
        <v>0</v>
      </c>
      <c r="J43" s="342">
        <f t="shared" si="22"/>
        <v>0</v>
      </c>
      <c r="K43" s="343">
        <f t="shared" si="22"/>
        <v>0</v>
      </c>
      <c r="L43" s="344">
        <f t="shared" si="22"/>
        <v>0</v>
      </c>
      <c r="M43" s="342" t="s">
        <v>44</v>
      </c>
      <c r="N43" s="343" t="s">
        <v>44</v>
      </c>
      <c r="O43" s="344" t="s">
        <v>44</v>
      </c>
      <c r="P43" s="341"/>
    </row>
    <row r="44" spans="1:16" s="292" customFormat="1" ht="24" hidden="1" customHeight="1" x14ac:dyDescent="0.25">
      <c r="A44" s="315">
        <v>21499</v>
      </c>
      <c r="B44" s="353" t="s">
        <v>64</v>
      </c>
      <c r="C44" s="397">
        <f>F44+I44+L44</f>
        <v>0</v>
      </c>
      <c r="D44" s="310"/>
      <c r="E44" s="311"/>
      <c r="F44" s="398">
        <f>D44+E44</f>
        <v>0</v>
      </c>
      <c r="G44" s="310"/>
      <c r="H44" s="311"/>
      <c r="I44" s="398">
        <f>G44+H44</f>
        <v>0</v>
      </c>
      <c r="J44" s="310"/>
      <c r="K44" s="311"/>
      <c r="L44" s="312">
        <f>K44+J44</f>
        <v>0</v>
      </c>
      <c r="M44" s="351" t="s">
        <v>44</v>
      </c>
      <c r="N44" s="352" t="s">
        <v>44</v>
      </c>
      <c r="O44" s="312" t="s">
        <v>44</v>
      </c>
      <c r="P44" s="313"/>
    </row>
    <row r="45" spans="1:16" ht="12.75" hidden="1" customHeight="1" x14ac:dyDescent="0.25">
      <c r="A45" s="399">
        <v>23000</v>
      </c>
      <c r="B45" s="400" t="s">
        <v>65</v>
      </c>
      <c r="C45" s="396">
        <f>O45</f>
        <v>0</v>
      </c>
      <c r="D45" s="375" t="s">
        <v>44</v>
      </c>
      <c r="E45" s="376" t="s">
        <v>44</v>
      </c>
      <c r="F45" s="377" t="s">
        <v>44</v>
      </c>
      <c r="G45" s="375" t="s">
        <v>44</v>
      </c>
      <c r="H45" s="376" t="s">
        <v>44</v>
      </c>
      <c r="I45" s="377" t="s">
        <v>44</v>
      </c>
      <c r="J45" s="381" t="s">
        <v>44</v>
      </c>
      <c r="K45" s="382" t="s">
        <v>44</v>
      </c>
      <c r="L45" s="380" t="s">
        <v>44</v>
      </c>
      <c r="M45" s="381">
        <f>SUM(M46:M47)</f>
        <v>0</v>
      </c>
      <c r="N45" s="382">
        <f t="shared" ref="N45:O45" si="23">SUM(N46:N47)</f>
        <v>0</v>
      </c>
      <c r="O45" s="380">
        <f t="shared" si="23"/>
        <v>0</v>
      </c>
      <c r="P45" s="383"/>
    </row>
    <row r="46" spans="1:16" ht="24" hidden="1" customHeight="1" x14ac:dyDescent="0.25">
      <c r="A46" s="401">
        <v>23410</v>
      </c>
      <c r="B46" s="402" t="s">
        <v>66</v>
      </c>
      <c r="C46" s="386">
        <f t="shared" ref="C46:C47" si="24">O46</f>
        <v>0</v>
      </c>
      <c r="D46" s="390" t="s">
        <v>44</v>
      </c>
      <c r="E46" s="391" t="s">
        <v>44</v>
      </c>
      <c r="F46" s="392" t="s">
        <v>44</v>
      </c>
      <c r="G46" s="390" t="s">
        <v>44</v>
      </c>
      <c r="H46" s="391" t="s">
        <v>44</v>
      </c>
      <c r="I46" s="392" t="s">
        <v>44</v>
      </c>
      <c r="J46" s="390" t="s">
        <v>44</v>
      </c>
      <c r="K46" s="391" t="s">
        <v>44</v>
      </c>
      <c r="L46" s="392" t="s">
        <v>44</v>
      </c>
      <c r="M46" s="403"/>
      <c r="N46" s="404"/>
      <c r="O46" s="405">
        <f t="shared" ref="O46:O47" si="25">N46+M46</f>
        <v>0</v>
      </c>
      <c r="P46" s="393"/>
    </row>
    <row r="47" spans="1:16" ht="24" hidden="1" customHeight="1" x14ac:dyDescent="0.25">
      <c r="A47" s="401">
        <v>23510</v>
      </c>
      <c r="B47" s="402" t="s">
        <v>67</v>
      </c>
      <c r="C47" s="386">
        <f t="shared" si="24"/>
        <v>0</v>
      </c>
      <c r="D47" s="390" t="s">
        <v>44</v>
      </c>
      <c r="E47" s="391" t="s">
        <v>44</v>
      </c>
      <c r="F47" s="392" t="s">
        <v>44</v>
      </c>
      <c r="G47" s="390" t="s">
        <v>44</v>
      </c>
      <c r="H47" s="391" t="s">
        <v>44</v>
      </c>
      <c r="I47" s="392" t="s">
        <v>44</v>
      </c>
      <c r="J47" s="390" t="s">
        <v>44</v>
      </c>
      <c r="K47" s="391" t="s">
        <v>44</v>
      </c>
      <c r="L47" s="392" t="s">
        <v>44</v>
      </c>
      <c r="M47" s="403"/>
      <c r="N47" s="404"/>
      <c r="O47" s="405">
        <f t="shared" si="25"/>
        <v>0</v>
      </c>
      <c r="P47" s="393"/>
    </row>
    <row r="48" spans="1:16" ht="12" hidden="1" customHeight="1" x14ac:dyDescent="0.25">
      <c r="A48" s="406"/>
      <c r="B48" s="402"/>
      <c r="C48" s="407"/>
      <c r="D48" s="408"/>
      <c r="E48" s="409"/>
      <c r="F48" s="405"/>
      <c r="G48" s="408"/>
      <c r="H48" s="409"/>
      <c r="I48" s="405"/>
      <c r="J48" s="408"/>
      <c r="K48" s="409"/>
      <c r="L48" s="389"/>
      <c r="M48" s="408"/>
      <c r="N48" s="409"/>
      <c r="O48" s="405"/>
      <c r="P48" s="393"/>
    </row>
    <row r="49" spans="1:16" s="292" customFormat="1" ht="12" hidden="1" customHeight="1" x14ac:dyDescent="0.25">
      <c r="A49" s="410"/>
      <c r="B49" s="411" t="s">
        <v>68</v>
      </c>
      <c r="C49" s="412"/>
      <c r="D49" s="137"/>
      <c r="E49" s="138"/>
      <c r="F49" s="413"/>
      <c r="G49" s="46"/>
      <c r="H49" s="47"/>
      <c r="I49" s="414"/>
      <c r="J49" s="46"/>
      <c r="K49" s="47"/>
      <c r="L49" s="415"/>
      <c r="M49" s="46"/>
      <c r="N49" s="47"/>
      <c r="O49" s="414"/>
      <c r="P49" s="49"/>
    </row>
    <row r="50" spans="1:16" s="292" customFormat="1" ht="13.5" thickTop="1" thickBot="1" x14ac:dyDescent="0.3">
      <c r="A50" s="416"/>
      <c r="B50" s="293" t="s">
        <v>69</v>
      </c>
      <c r="C50" s="417">
        <f t="shared" si="0"/>
        <v>94194</v>
      </c>
      <c r="D50" s="418">
        <f>SUM(D51,D286)</f>
        <v>96865</v>
      </c>
      <c r="E50" s="419">
        <f t="shared" ref="E50:F50" si="26">SUM(E51,E286)</f>
        <v>-2671</v>
      </c>
      <c r="F50" s="420">
        <f t="shared" si="26"/>
        <v>94194</v>
      </c>
      <c r="G50" s="418">
        <f>SUM(G51,G286)</f>
        <v>0</v>
      </c>
      <c r="H50" s="419">
        <f>SUM(H51,H286)</f>
        <v>0</v>
      </c>
      <c r="I50" s="420">
        <f t="shared" ref="I50" si="27">SUM(I51,I286)</f>
        <v>0</v>
      </c>
      <c r="J50" s="296">
        <f>SUM(J51,J286)</f>
        <v>0</v>
      </c>
      <c r="K50" s="297">
        <f t="shared" ref="K50:L50" si="28">SUM(K51,K286)</f>
        <v>0</v>
      </c>
      <c r="L50" s="298">
        <f t="shared" si="28"/>
        <v>0</v>
      </c>
      <c r="M50" s="296">
        <f>SUM(M51,M286)</f>
        <v>0</v>
      </c>
      <c r="N50" s="297">
        <f t="shared" ref="N50:O50" si="29">SUM(N51,N286)</f>
        <v>0</v>
      </c>
      <c r="O50" s="298">
        <f t="shared" si="29"/>
        <v>0</v>
      </c>
      <c r="P50" s="299"/>
    </row>
    <row r="51" spans="1:16" s="292" customFormat="1" ht="36.75" thickTop="1" x14ac:dyDescent="0.25">
      <c r="A51" s="421"/>
      <c r="B51" s="422" t="s">
        <v>70</v>
      </c>
      <c r="C51" s="423">
        <f t="shared" si="0"/>
        <v>94194</v>
      </c>
      <c r="D51" s="424">
        <f>SUM(D52,D194)</f>
        <v>96865</v>
      </c>
      <c r="E51" s="425">
        <f t="shared" ref="E51:F51" si="30">SUM(E52,E194)</f>
        <v>-2671</v>
      </c>
      <c r="F51" s="426">
        <f t="shared" si="30"/>
        <v>94194</v>
      </c>
      <c r="G51" s="424">
        <f>SUM(G52,G194)</f>
        <v>0</v>
      </c>
      <c r="H51" s="425">
        <f t="shared" ref="H51:I51" si="31">SUM(H52,H194)</f>
        <v>0</v>
      </c>
      <c r="I51" s="426">
        <f t="shared" si="31"/>
        <v>0</v>
      </c>
      <c r="J51" s="427">
        <f>SUM(J52,J194)</f>
        <v>0</v>
      </c>
      <c r="K51" s="428">
        <f t="shared" ref="K51:L51" si="32">SUM(K52,K194)</f>
        <v>0</v>
      </c>
      <c r="L51" s="429">
        <f t="shared" si="32"/>
        <v>0</v>
      </c>
      <c r="M51" s="427">
        <f>SUM(M52,M194)</f>
        <v>0</v>
      </c>
      <c r="N51" s="428">
        <f t="shared" ref="N51:O51" si="33">SUM(N52,N194)</f>
        <v>0</v>
      </c>
      <c r="O51" s="429">
        <f t="shared" si="33"/>
        <v>0</v>
      </c>
      <c r="P51" s="430"/>
    </row>
    <row r="52" spans="1:16" s="292" customFormat="1" ht="24" hidden="1" x14ac:dyDescent="0.25">
      <c r="A52" s="288"/>
      <c r="B52" s="286" t="s">
        <v>71</v>
      </c>
      <c r="C52" s="431">
        <f t="shared" si="0"/>
        <v>0</v>
      </c>
      <c r="D52" s="432">
        <f>SUM(D53,D75,D173,D187)</f>
        <v>0</v>
      </c>
      <c r="E52" s="433">
        <f t="shared" ref="E52:F52" si="34">SUM(E53,E75,E173,E187)</f>
        <v>0</v>
      </c>
      <c r="F52" s="434">
        <f t="shared" si="34"/>
        <v>0</v>
      </c>
      <c r="G52" s="432">
        <f>SUM(G53,G75,G173,G187)</f>
        <v>0</v>
      </c>
      <c r="H52" s="433">
        <f t="shared" ref="H52:I52" si="35">SUM(H53,H75,H173,H187)</f>
        <v>0</v>
      </c>
      <c r="I52" s="434">
        <f t="shared" si="35"/>
        <v>0</v>
      </c>
      <c r="J52" s="432">
        <f>SUM(J53,J75,J173,J187)</f>
        <v>0</v>
      </c>
      <c r="K52" s="433">
        <f t="shared" ref="K52:L52" si="36">SUM(K53,K75,K173,K187)</f>
        <v>0</v>
      </c>
      <c r="L52" s="434">
        <f t="shared" si="36"/>
        <v>0</v>
      </c>
      <c r="M52" s="432">
        <f>SUM(M53,M75,M173,M187)</f>
        <v>0</v>
      </c>
      <c r="N52" s="433">
        <f t="shared" ref="N52:O52" si="37">SUM(N53,N75,N173,N187)</f>
        <v>0</v>
      </c>
      <c r="O52" s="434">
        <f t="shared" si="37"/>
        <v>0</v>
      </c>
      <c r="P52" s="435"/>
    </row>
    <row r="53" spans="1:16" s="292" customFormat="1" hidden="1" x14ac:dyDescent="0.25">
      <c r="A53" s="436">
        <v>1000</v>
      </c>
      <c r="B53" s="436" t="s">
        <v>72</v>
      </c>
      <c r="C53" s="437">
        <f t="shared" si="0"/>
        <v>0</v>
      </c>
      <c r="D53" s="438">
        <f>SUM(D54,D67)</f>
        <v>0</v>
      </c>
      <c r="E53" s="439">
        <f t="shared" ref="E53:F53" si="38">SUM(E54,E67)</f>
        <v>0</v>
      </c>
      <c r="F53" s="440">
        <f t="shared" si="38"/>
        <v>0</v>
      </c>
      <c r="G53" s="438">
        <f>SUM(G54,G67)</f>
        <v>0</v>
      </c>
      <c r="H53" s="439">
        <f t="shared" ref="H53:I53" si="39">SUM(H54,H67)</f>
        <v>0</v>
      </c>
      <c r="I53" s="440">
        <f t="shared" si="39"/>
        <v>0</v>
      </c>
      <c r="J53" s="438">
        <f>SUM(J54,J67)</f>
        <v>0</v>
      </c>
      <c r="K53" s="439">
        <f t="shared" ref="K53:L53" si="40">SUM(K54,K67)</f>
        <v>0</v>
      </c>
      <c r="L53" s="440">
        <f t="shared" si="40"/>
        <v>0</v>
      </c>
      <c r="M53" s="438">
        <f>SUM(M54,M67)</f>
        <v>0</v>
      </c>
      <c r="N53" s="439">
        <f t="shared" ref="N53:O53" si="41">SUM(N54,N67)</f>
        <v>0</v>
      </c>
      <c r="O53" s="440">
        <f t="shared" si="41"/>
        <v>0</v>
      </c>
      <c r="P53" s="163"/>
    </row>
    <row r="54" spans="1:16" hidden="1" x14ac:dyDescent="0.25">
      <c r="A54" s="333">
        <v>1100</v>
      </c>
      <c r="B54" s="441" t="s">
        <v>73</v>
      </c>
      <c r="C54" s="334">
        <f t="shared" si="0"/>
        <v>0</v>
      </c>
      <c r="D54" s="442">
        <f>SUM(D55,D58,D66)</f>
        <v>0</v>
      </c>
      <c r="E54" s="443">
        <f t="shared" ref="E54:F54" si="42">SUM(E55,E58,E66)</f>
        <v>0</v>
      </c>
      <c r="F54" s="337">
        <f t="shared" si="42"/>
        <v>0</v>
      </c>
      <c r="G54" s="442">
        <f>SUM(G55,G58,G66)</f>
        <v>0</v>
      </c>
      <c r="H54" s="443">
        <f t="shared" ref="H54:I54" si="43">SUM(H55,H58,H66)</f>
        <v>0</v>
      </c>
      <c r="I54" s="337">
        <f t="shared" si="43"/>
        <v>0</v>
      </c>
      <c r="J54" s="442">
        <f>SUM(J55,J58,J66)</f>
        <v>0</v>
      </c>
      <c r="K54" s="443">
        <f t="shared" ref="K54:L54" si="44">SUM(K55,K58,K66)</f>
        <v>0</v>
      </c>
      <c r="L54" s="337">
        <f t="shared" si="44"/>
        <v>0</v>
      </c>
      <c r="M54" s="442">
        <f>SUM(M55,M58,M66)</f>
        <v>0</v>
      </c>
      <c r="N54" s="443">
        <f t="shared" ref="N54:O54" si="45">SUM(N55,N58,N66)</f>
        <v>0</v>
      </c>
      <c r="O54" s="337">
        <f t="shared" si="45"/>
        <v>0</v>
      </c>
      <c r="P54" s="341"/>
    </row>
    <row r="55" spans="1:16" hidden="1" x14ac:dyDescent="0.25">
      <c r="A55" s="444">
        <v>1110</v>
      </c>
      <c r="B55" s="402" t="s">
        <v>74</v>
      </c>
      <c r="C55" s="407">
        <f t="shared" si="0"/>
        <v>0</v>
      </c>
      <c r="D55" s="445">
        <f>SUM(D56:D57)</f>
        <v>0</v>
      </c>
      <c r="E55" s="446">
        <f t="shared" ref="E55:F55" si="46">SUM(E56:E57)</f>
        <v>0</v>
      </c>
      <c r="F55" s="405">
        <f t="shared" si="46"/>
        <v>0</v>
      </c>
      <c r="G55" s="445">
        <f>SUM(G56:G57)</f>
        <v>0</v>
      </c>
      <c r="H55" s="446">
        <f t="shared" ref="H55:I55" si="47">SUM(H56:H57)</f>
        <v>0</v>
      </c>
      <c r="I55" s="405">
        <f t="shared" si="47"/>
        <v>0</v>
      </c>
      <c r="J55" s="445">
        <f>SUM(J56:J57)</f>
        <v>0</v>
      </c>
      <c r="K55" s="446">
        <f t="shared" ref="K55:L55" si="48">SUM(K56:K57)</f>
        <v>0</v>
      </c>
      <c r="L55" s="405">
        <f t="shared" si="48"/>
        <v>0</v>
      </c>
      <c r="M55" s="445">
        <f>SUM(M56:M57)</f>
        <v>0</v>
      </c>
      <c r="N55" s="446">
        <f t="shared" ref="N55:O55" si="49">SUM(N56:N57)</f>
        <v>0</v>
      </c>
      <c r="O55" s="405">
        <f t="shared" si="49"/>
        <v>0</v>
      </c>
      <c r="P55" s="393"/>
    </row>
    <row r="56" spans="1:16" ht="12" hidden="1" customHeight="1" x14ac:dyDescent="0.25">
      <c r="A56" s="308">
        <v>1111</v>
      </c>
      <c r="B56" s="346" t="s">
        <v>75</v>
      </c>
      <c r="C56" s="347">
        <f t="shared" si="0"/>
        <v>0</v>
      </c>
      <c r="D56" s="310">
        <v>0</v>
      </c>
      <c r="E56" s="311"/>
      <c r="F56" s="398">
        <f t="shared" ref="F56:F57" si="50">D56+E56</f>
        <v>0</v>
      </c>
      <c r="G56" s="310"/>
      <c r="H56" s="311"/>
      <c r="I56" s="398">
        <f t="shared" ref="I56:I57" si="51">G56+H56</f>
        <v>0</v>
      </c>
      <c r="J56" s="310"/>
      <c r="K56" s="311"/>
      <c r="L56" s="398">
        <f t="shared" ref="L56:L57" si="52">K56+J56</f>
        <v>0</v>
      </c>
      <c r="M56" s="310"/>
      <c r="N56" s="311"/>
      <c r="O56" s="398">
        <f t="shared" ref="O56:O57" si="53">N56+M56</f>
        <v>0</v>
      </c>
      <c r="P56" s="313"/>
    </row>
    <row r="57" spans="1:16" ht="24" hidden="1" customHeight="1" x14ac:dyDescent="0.25">
      <c r="A57" s="315">
        <v>1119</v>
      </c>
      <c r="B57" s="353" t="s">
        <v>76</v>
      </c>
      <c r="C57" s="354">
        <f t="shared" si="0"/>
        <v>0</v>
      </c>
      <c r="D57" s="317">
        <v>0</v>
      </c>
      <c r="E57" s="320"/>
      <c r="F57" s="319">
        <f t="shared" si="50"/>
        <v>0</v>
      </c>
      <c r="G57" s="317"/>
      <c r="H57" s="320"/>
      <c r="I57" s="319">
        <f t="shared" si="51"/>
        <v>0</v>
      </c>
      <c r="J57" s="317"/>
      <c r="K57" s="320"/>
      <c r="L57" s="319">
        <f t="shared" si="52"/>
        <v>0</v>
      </c>
      <c r="M57" s="317"/>
      <c r="N57" s="320"/>
      <c r="O57" s="319">
        <f t="shared" si="53"/>
        <v>0</v>
      </c>
      <c r="P57" s="322"/>
    </row>
    <row r="58" spans="1:16" hidden="1" x14ac:dyDescent="0.25">
      <c r="A58" s="447">
        <v>1140</v>
      </c>
      <c r="B58" s="353" t="s">
        <v>77</v>
      </c>
      <c r="C58" s="354">
        <f t="shared" si="0"/>
        <v>0</v>
      </c>
      <c r="D58" s="448">
        <f>SUM(D59:D65)</f>
        <v>0</v>
      </c>
      <c r="E58" s="449">
        <f>SUM(E59:E65)</f>
        <v>0</v>
      </c>
      <c r="F58" s="319">
        <f t="shared" ref="F58" si="54">SUM(F59:F65)</f>
        <v>0</v>
      </c>
      <c r="G58" s="448">
        <f>SUM(G59:G65)</f>
        <v>0</v>
      </c>
      <c r="H58" s="449">
        <f t="shared" ref="H58:I58" si="55">SUM(H59:H65)</f>
        <v>0</v>
      </c>
      <c r="I58" s="319">
        <f t="shared" si="55"/>
        <v>0</v>
      </c>
      <c r="J58" s="448">
        <f>SUM(J59:J65)</f>
        <v>0</v>
      </c>
      <c r="K58" s="449">
        <f t="shared" ref="K58:L58" si="56">SUM(K59:K65)</f>
        <v>0</v>
      </c>
      <c r="L58" s="319">
        <f t="shared" si="56"/>
        <v>0</v>
      </c>
      <c r="M58" s="448">
        <f>SUM(M59:M65)</f>
        <v>0</v>
      </c>
      <c r="N58" s="449">
        <f t="shared" ref="N58:O58" si="57">SUM(N59:N65)</f>
        <v>0</v>
      </c>
      <c r="O58" s="319">
        <f t="shared" si="57"/>
        <v>0</v>
      </c>
      <c r="P58" s="322"/>
    </row>
    <row r="59" spans="1:16" ht="12" hidden="1" customHeight="1" x14ac:dyDescent="0.25">
      <c r="A59" s="315">
        <v>1141</v>
      </c>
      <c r="B59" s="353" t="s">
        <v>78</v>
      </c>
      <c r="C59" s="354">
        <f t="shared" si="0"/>
        <v>0</v>
      </c>
      <c r="D59" s="317">
        <v>0</v>
      </c>
      <c r="E59" s="320"/>
      <c r="F59" s="319">
        <f t="shared" ref="F59:F66" si="58">D59+E59</f>
        <v>0</v>
      </c>
      <c r="G59" s="317"/>
      <c r="H59" s="320"/>
      <c r="I59" s="319">
        <f t="shared" ref="I59:I66" si="59">G59+H59</f>
        <v>0</v>
      </c>
      <c r="J59" s="317"/>
      <c r="K59" s="320"/>
      <c r="L59" s="319">
        <f t="shared" ref="L59:L66" si="60">K59+J59</f>
        <v>0</v>
      </c>
      <c r="M59" s="317"/>
      <c r="N59" s="320"/>
      <c r="O59" s="319">
        <f t="shared" ref="O59:O66" si="61">N59+M59</f>
        <v>0</v>
      </c>
      <c r="P59" s="322"/>
    </row>
    <row r="60" spans="1:16" ht="24.75" hidden="1" customHeight="1" x14ac:dyDescent="0.25">
      <c r="A60" s="315">
        <v>1142</v>
      </c>
      <c r="B60" s="353" t="s">
        <v>79</v>
      </c>
      <c r="C60" s="354">
        <f t="shared" si="0"/>
        <v>0</v>
      </c>
      <c r="D60" s="317">
        <v>0</v>
      </c>
      <c r="E60" s="320"/>
      <c r="F60" s="319">
        <f t="shared" si="58"/>
        <v>0</v>
      </c>
      <c r="G60" s="317"/>
      <c r="H60" s="320"/>
      <c r="I60" s="319">
        <f t="shared" si="59"/>
        <v>0</v>
      </c>
      <c r="J60" s="317"/>
      <c r="K60" s="320"/>
      <c r="L60" s="319">
        <f t="shared" si="60"/>
        <v>0</v>
      </c>
      <c r="M60" s="317"/>
      <c r="N60" s="320"/>
      <c r="O60" s="319">
        <f t="shared" si="61"/>
        <v>0</v>
      </c>
      <c r="P60" s="322"/>
    </row>
    <row r="61" spans="1:16" ht="24" hidden="1" customHeight="1" x14ac:dyDescent="0.25">
      <c r="A61" s="315">
        <v>1145</v>
      </c>
      <c r="B61" s="353" t="s">
        <v>80</v>
      </c>
      <c r="C61" s="354">
        <f t="shared" si="0"/>
        <v>0</v>
      </c>
      <c r="D61" s="317">
        <v>0</v>
      </c>
      <c r="E61" s="320"/>
      <c r="F61" s="319">
        <f t="shared" si="58"/>
        <v>0</v>
      </c>
      <c r="G61" s="317"/>
      <c r="H61" s="320"/>
      <c r="I61" s="319">
        <f t="shared" si="59"/>
        <v>0</v>
      </c>
      <c r="J61" s="317"/>
      <c r="K61" s="320"/>
      <c r="L61" s="319">
        <f t="shared" si="60"/>
        <v>0</v>
      </c>
      <c r="M61" s="317"/>
      <c r="N61" s="320"/>
      <c r="O61" s="319">
        <f t="shared" si="61"/>
        <v>0</v>
      </c>
      <c r="P61" s="322"/>
    </row>
    <row r="62" spans="1:16" ht="27.75" hidden="1" customHeight="1" x14ac:dyDescent="0.25">
      <c r="A62" s="315">
        <v>1146</v>
      </c>
      <c r="B62" s="353" t="s">
        <v>81</v>
      </c>
      <c r="C62" s="354">
        <f t="shared" si="0"/>
        <v>0</v>
      </c>
      <c r="D62" s="317">
        <v>0</v>
      </c>
      <c r="E62" s="320"/>
      <c r="F62" s="319">
        <f t="shared" si="58"/>
        <v>0</v>
      </c>
      <c r="G62" s="317"/>
      <c r="H62" s="320"/>
      <c r="I62" s="319">
        <f t="shared" si="59"/>
        <v>0</v>
      </c>
      <c r="J62" s="317"/>
      <c r="K62" s="320"/>
      <c r="L62" s="319">
        <f t="shared" si="60"/>
        <v>0</v>
      </c>
      <c r="M62" s="317"/>
      <c r="N62" s="320"/>
      <c r="O62" s="319">
        <f t="shared" si="61"/>
        <v>0</v>
      </c>
      <c r="P62" s="322"/>
    </row>
    <row r="63" spans="1:16" ht="12" hidden="1" customHeight="1" x14ac:dyDescent="0.25">
      <c r="A63" s="315">
        <v>1147</v>
      </c>
      <c r="B63" s="353" t="s">
        <v>82</v>
      </c>
      <c r="C63" s="354">
        <f t="shared" si="0"/>
        <v>0</v>
      </c>
      <c r="D63" s="317">
        <v>0</v>
      </c>
      <c r="E63" s="320"/>
      <c r="F63" s="319">
        <f t="shared" si="58"/>
        <v>0</v>
      </c>
      <c r="G63" s="317"/>
      <c r="H63" s="320"/>
      <c r="I63" s="319">
        <f t="shared" si="59"/>
        <v>0</v>
      </c>
      <c r="J63" s="317"/>
      <c r="K63" s="320"/>
      <c r="L63" s="319">
        <f t="shared" si="60"/>
        <v>0</v>
      </c>
      <c r="M63" s="317"/>
      <c r="N63" s="320"/>
      <c r="O63" s="319">
        <f t="shared" si="61"/>
        <v>0</v>
      </c>
      <c r="P63" s="322"/>
    </row>
    <row r="64" spans="1:16" ht="12" hidden="1" customHeight="1" x14ac:dyDescent="0.25">
      <c r="A64" s="315">
        <v>1148</v>
      </c>
      <c r="B64" s="353" t="s">
        <v>83</v>
      </c>
      <c r="C64" s="354">
        <f t="shared" si="0"/>
        <v>0</v>
      </c>
      <c r="D64" s="317">
        <v>0</v>
      </c>
      <c r="E64" s="320"/>
      <c r="F64" s="319">
        <f t="shared" si="58"/>
        <v>0</v>
      </c>
      <c r="G64" s="317"/>
      <c r="H64" s="320"/>
      <c r="I64" s="319">
        <f t="shared" si="59"/>
        <v>0</v>
      </c>
      <c r="J64" s="317"/>
      <c r="K64" s="320"/>
      <c r="L64" s="319">
        <f t="shared" si="60"/>
        <v>0</v>
      </c>
      <c r="M64" s="317"/>
      <c r="N64" s="320"/>
      <c r="O64" s="319">
        <f t="shared" si="61"/>
        <v>0</v>
      </c>
      <c r="P64" s="322"/>
    </row>
    <row r="65" spans="1:16" ht="24" hidden="1" customHeight="1" x14ac:dyDescent="0.25">
      <c r="A65" s="315">
        <v>1149</v>
      </c>
      <c r="B65" s="353" t="s">
        <v>84</v>
      </c>
      <c r="C65" s="354">
        <f t="shared" si="0"/>
        <v>0</v>
      </c>
      <c r="D65" s="317">
        <v>0</v>
      </c>
      <c r="E65" s="320"/>
      <c r="F65" s="319">
        <f t="shared" si="58"/>
        <v>0</v>
      </c>
      <c r="G65" s="317"/>
      <c r="H65" s="320"/>
      <c r="I65" s="319">
        <f t="shared" si="59"/>
        <v>0</v>
      </c>
      <c r="J65" s="317"/>
      <c r="K65" s="320"/>
      <c r="L65" s="319">
        <f t="shared" si="60"/>
        <v>0</v>
      </c>
      <c r="M65" s="317"/>
      <c r="N65" s="320"/>
      <c r="O65" s="319">
        <f t="shared" si="61"/>
        <v>0</v>
      </c>
      <c r="P65" s="322"/>
    </row>
    <row r="66" spans="1:16" ht="36" hidden="1" customHeight="1" x14ac:dyDescent="0.25">
      <c r="A66" s="444">
        <v>1150</v>
      </c>
      <c r="B66" s="402" t="s">
        <v>85</v>
      </c>
      <c r="C66" s="407">
        <f t="shared" si="0"/>
        <v>0</v>
      </c>
      <c r="D66" s="408">
        <v>0</v>
      </c>
      <c r="E66" s="409"/>
      <c r="F66" s="405">
        <f t="shared" si="58"/>
        <v>0</v>
      </c>
      <c r="G66" s="408"/>
      <c r="H66" s="409"/>
      <c r="I66" s="405">
        <f t="shared" si="59"/>
        <v>0</v>
      </c>
      <c r="J66" s="408"/>
      <c r="K66" s="409"/>
      <c r="L66" s="405">
        <f t="shared" si="60"/>
        <v>0</v>
      </c>
      <c r="M66" s="408"/>
      <c r="N66" s="409"/>
      <c r="O66" s="405">
        <f t="shared" si="61"/>
        <v>0</v>
      </c>
      <c r="P66" s="393"/>
    </row>
    <row r="67" spans="1:16" ht="24" hidden="1" x14ac:dyDescent="0.25">
      <c r="A67" s="333">
        <v>1200</v>
      </c>
      <c r="B67" s="441" t="s">
        <v>86</v>
      </c>
      <c r="C67" s="334">
        <f t="shared" si="0"/>
        <v>0</v>
      </c>
      <c r="D67" s="442">
        <f>SUM(D68:D69)</f>
        <v>0</v>
      </c>
      <c r="E67" s="443">
        <f t="shared" ref="E67:F67" si="62">SUM(E68:E69)</f>
        <v>0</v>
      </c>
      <c r="F67" s="337">
        <f t="shared" si="62"/>
        <v>0</v>
      </c>
      <c r="G67" s="442">
        <f>SUM(G68:G69)</f>
        <v>0</v>
      </c>
      <c r="H67" s="443">
        <f t="shared" ref="H67:I67" si="63">SUM(H68:H69)</f>
        <v>0</v>
      </c>
      <c r="I67" s="337">
        <f t="shared" si="63"/>
        <v>0</v>
      </c>
      <c r="J67" s="442">
        <f>SUM(J68:J69)</f>
        <v>0</v>
      </c>
      <c r="K67" s="443">
        <f t="shared" ref="K67:L67" si="64">SUM(K68:K69)</f>
        <v>0</v>
      </c>
      <c r="L67" s="337">
        <f t="shared" si="64"/>
        <v>0</v>
      </c>
      <c r="M67" s="442">
        <f>SUM(M68:M69)</f>
        <v>0</v>
      </c>
      <c r="N67" s="443">
        <f t="shared" ref="N67:O67" si="65">SUM(N68:N69)</f>
        <v>0</v>
      </c>
      <c r="O67" s="337">
        <f t="shared" si="65"/>
        <v>0</v>
      </c>
      <c r="P67" s="341"/>
    </row>
    <row r="68" spans="1:16" ht="24" hidden="1" customHeight="1" x14ac:dyDescent="0.25">
      <c r="A68" s="729">
        <v>1210</v>
      </c>
      <c r="B68" s="346" t="s">
        <v>87</v>
      </c>
      <c r="C68" s="347">
        <f t="shared" si="0"/>
        <v>0</v>
      </c>
      <c r="D68" s="310">
        <v>0</v>
      </c>
      <c r="E68" s="311"/>
      <c r="F68" s="398">
        <f>D68+E68</f>
        <v>0</v>
      </c>
      <c r="G68" s="310"/>
      <c r="H68" s="311"/>
      <c r="I68" s="398">
        <f>G68+H68</f>
        <v>0</v>
      </c>
      <c r="J68" s="310"/>
      <c r="K68" s="311"/>
      <c r="L68" s="398">
        <f>K68+J68</f>
        <v>0</v>
      </c>
      <c r="M68" s="310"/>
      <c r="N68" s="311"/>
      <c r="O68" s="398">
        <f>N68+M68</f>
        <v>0</v>
      </c>
      <c r="P68" s="313"/>
    </row>
    <row r="69" spans="1:16" ht="24" hidden="1" x14ac:dyDescent="0.25">
      <c r="A69" s="447">
        <v>1220</v>
      </c>
      <c r="B69" s="353" t="s">
        <v>88</v>
      </c>
      <c r="C69" s="354">
        <f t="shared" si="0"/>
        <v>0</v>
      </c>
      <c r="D69" s="448">
        <f>SUM(D70:D74)</f>
        <v>0</v>
      </c>
      <c r="E69" s="449">
        <f t="shared" ref="E69:F69" si="66">SUM(E70:E74)</f>
        <v>0</v>
      </c>
      <c r="F69" s="319">
        <f t="shared" si="66"/>
        <v>0</v>
      </c>
      <c r="G69" s="448">
        <f>SUM(G70:G74)</f>
        <v>0</v>
      </c>
      <c r="H69" s="449">
        <f t="shared" ref="H69:I69" si="67">SUM(H70:H74)</f>
        <v>0</v>
      </c>
      <c r="I69" s="319">
        <f t="shared" si="67"/>
        <v>0</v>
      </c>
      <c r="J69" s="448">
        <f>SUM(J70:J74)</f>
        <v>0</v>
      </c>
      <c r="K69" s="449">
        <f t="shared" ref="K69:L69" si="68">SUM(K70:K74)</f>
        <v>0</v>
      </c>
      <c r="L69" s="319">
        <f t="shared" si="68"/>
        <v>0</v>
      </c>
      <c r="M69" s="448">
        <f>SUM(M70:M74)</f>
        <v>0</v>
      </c>
      <c r="N69" s="449">
        <f t="shared" ref="N69:O69" si="69">SUM(N70:N74)</f>
        <v>0</v>
      </c>
      <c r="O69" s="319">
        <f t="shared" si="69"/>
        <v>0</v>
      </c>
      <c r="P69" s="322"/>
    </row>
    <row r="70" spans="1:16" ht="48" hidden="1" customHeight="1" x14ac:dyDescent="0.25">
      <c r="A70" s="315">
        <v>1221</v>
      </c>
      <c r="B70" s="353" t="s">
        <v>89</v>
      </c>
      <c r="C70" s="354">
        <f t="shared" si="0"/>
        <v>0</v>
      </c>
      <c r="D70" s="317">
        <v>0</v>
      </c>
      <c r="E70" s="320"/>
      <c r="F70" s="319">
        <f t="shared" ref="F70:F74" si="70">D70+E70</f>
        <v>0</v>
      </c>
      <c r="G70" s="317"/>
      <c r="H70" s="320"/>
      <c r="I70" s="319">
        <f t="shared" ref="I70:I74" si="71">G70+H70</f>
        <v>0</v>
      </c>
      <c r="J70" s="317"/>
      <c r="K70" s="320"/>
      <c r="L70" s="319">
        <f t="shared" ref="L70:L74" si="72">K70+J70</f>
        <v>0</v>
      </c>
      <c r="M70" s="317"/>
      <c r="N70" s="320"/>
      <c r="O70" s="319">
        <f t="shared" ref="O70:O74" si="73">N70+M70</f>
        <v>0</v>
      </c>
      <c r="P70" s="322"/>
    </row>
    <row r="71" spans="1:16" ht="12" hidden="1" customHeight="1" x14ac:dyDescent="0.25">
      <c r="A71" s="315">
        <v>1223</v>
      </c>
      <c r="B71" s="353" t="s">
        <v>90</v>
      </c>
      <c r="C71" s="354">
        <f t="shared" si="0"/>
        <v>0</v>
      </c>
      <c r="D71" s="317">
        <v>0</v>
      </c>
      <c r="E71" s="320"/>
      <c r="F71" s="319">
        <f t="shared" si="70"/>
        <v>0</v>
      </c>
      <c r="G71" s="317"/>
      <c r="H71" s="320"/>
      <c r="I71" s="319">
        <f t="shared" si="71"/>
        <v>0</v>
      </c>
      <c r="J71" s="317"/>
      <c r="K71" s="320"/>
      <c r="L71" s="319">
        <f t="shared" si="72"/>
        <v>0</v>
      </c>
      <c r="M71" s="317"/>
      <c r="N71" s="320"/>
      <c r="O71" s="319">
        <f t="shared" si="73"/>
        <v>0</v>
      </c>
      <c r="P71" s="322"/>
    </row>
    <row r="72" spans="1:16" ht="24" hidden="1" customHeight="1" x14ac:dyDescent="0.25">
      <c r="A72" s="315">
        <v>1225</v>
      </c>
      <c r="B72" s="353" t="s">
        <v>91</v>
      </c>
      <c r="C72" s="354">
        <f t="shared" si="0"/>
        <v>0</v>
      </c>
      <c r="D72" s="317">
        <v>0</v>
      </c>
      <c r="E72" s="320"/>
      <c r="F72" s="319">
        <f t="shared" si="70"/>
        <v>0</v>
      </c>
      <c r="G72" s="317"/>
      <c r="H72" s="320"/>
      <c r="I72" s="319">
        <f t="shared" si="71"/>
        <v>0</v>
      </c>
      <c r="J72" s="317"/>
      <c r="K72" s="320"/>
      <c r="L72" s="319">
        <f t="shared" si="72"/>
        <v>0</v>
      </c>
      <c r="M72" s="317"/>
      <c r="N72" s="320"/>
      <c r="O72" s="319">
        <f t="shared" si="73"/>
        <v>0</v>
      </c>
      <c r="P72" s="322"/>
    </row>
    <row r="73" spans="1:16" ht="36" hidden="1" customHeight="1" x14ac:dyDescent="0.25">
      <c r="A73" s="315">
        <v>1227</v>
      </c>
      <c r="B73" s="353" t="s">
        <v>92</v>
      </c>
      <c r="C73" s="354">
        <f t="shared" si="0"/>
        <v>0</v>
      </c>
      <c r="D73" s="317">
        <v>0</v>
      </c>
      <c r="E73" s="320"/>
      <c r="F73" s="319">
        <f t="shared" si="70"/>
        <v>0</v>
      </c>
      <c r="G73" s="317"/>
      <c r="H73" s="320"/>
      <c r="I73" s="319">
        <f t="shared" si="71"/>
        <v>0</v>
      </c>
      <c r="J73" s="317"/>
      <c r="K73" s="320"/>
      <c r="L73" s="319">
        <f t="shared" si="72"/>
        <v>0</v>
      </c>
      <c r="M73" s="317"/>
      <c r="N73" s="320"/>
      <c r="O73" s="319">
        <f t="shared" si="73"/>
        <v>0</v>
      </c>
      <c r="P73" s="322"/>
    </row>
    <row r="74" spans="1:16" ht="48" hidden="1" customHeight="1" x14ac:dyDescent="0.25">
      <c r="A74" s="315">
        <v>1228</v>
      </c>
      <c r="B74" s="353" t="s">
        <v>93</v>
      </c>
      <c r="C74" s="354">
        <f t="shared" si="0"/>
        <v>0</v>
      </c>
      <c r="D74" s="317">
        <v>0</v>
      </c>
      <c r="E74" s="320"/>
      <c r="F74" s="319">
        <f t="shared" si="70"/>
        <v>0</v>
      </c>
      <c r="G74" s="317"/>
      <c r="H74" s="320"/>
      <c r="I74" s="319">
        <f t="shared" si="71"/>
        <v>0</v>
      </c>
      <c r="J74" s="317"/>
      <c r="K74" s="320"/>
      <c r="L74" s="319">
        <f t="shared" si="72"/>
        <v>0</v>
      </c>
      <c r="M74" s="317"/>
      <c r="N74" s="320"/>
      <c r="O74" s="319">
        <f t="shared" si="73"/>
        <v>0</v>
      </c>
      <c r="P74" s="322"/>
    </row>
    <row r="75" spans="1:16" hidden="1" x14ac:dyDescent="0.25">
      <c r="A75" s="436">
        <v>2000</v>
      </c>
      <c r="B75" s="436" t="s">
        <v>94</v>
      </c>
      <c r="C75" s="437">
        <f t="shared" si="0"/>
        <v>0</v>
      </c>
      <c r="D75" s="438">
        <f>SUM(D76,D83,D130,D164,D165,D172)</f>
        <v>0</v>
      </c>
      <c r="E75" s="439">
        <f t="shared" ref="E75:F75" si="74">SUM(E76,E83,E130,E164,E165,E172)</f>
        <v>0</v>
      </c>
      <c r="F75" s="440">
        <f t="shared" si="74"/>
        <v>0</v>
      </c>
      <c r="G75" s="438">
        <f>SUM(G76,G83,G130,G164,G165,G172)</f>
        <v>0</v>
      </c>
      <c r="H75" s="439">
        <f t="shared" ref="H75:I75" si="75">SUM(H76,H83,H130,H164,H165,H172)</f>
        <v>0</v>
      </c>
      <c r="I75" s="440">
        <f t="shared" si="75"/>
        <v>0</v>
      </c>
      <c r="J75" s="438">
        <f>SUM(J76,J83,J130,J164,J165,J172)</f>
        <v>0</v>
      </c>
      <c r="K75" s="439">
        <f t="shared" ref="K75:L75" si="76">SUM(K76,K83,K130,K164,K165,K172)</f>
        <v>0</v>
      </c>
      <c r="L75" s="440">
        <f t="shared" si="76"/>
        <v>0</v>
      </c>
      <c r="M75" s="438">
        <f>SUM(M76,M83,M130,M164,M165,M172)</f>
        <v>0</v>
      </c>
      <c r="N75" s="439">
        <f t="shared" ref="N75:O75" si="77">SUM(N76,N83,N130,N164,N165,N172)</f>
        <v>0</v>
      </c>
      <c r="O75" s="440">
        <f t="shared" si="77"/>
        <v>0</v>
      </c>
      <c r="P75" s="163"/>
    </row>
    <row r="76" spans="1:16" ht="24" hidden="1" x14ac:dyDescent="0.25">
      <c r="A76" s="333">
        <v>2100</v>
      </c>
      <c r="B76" s="441" t="s">
        <v>95</v>
      </c>
      <c r="C76" s="334">
        <f t="shared" si="0"/>
        <v>0</v>
      </c>
      <c r="D76" s="442">
        <f>SUM(D77,D80)</f>
        <v>0</v>
      </c>
      <c r="E76" s="443">
        <f t="shared" ref="E76:F76" si="78">SUM(E77,E80)</f>
        <v>0</v>
      </c>
      <c r="F76" s="337">
        <f t="shared" si="78"/>
        <v>0</v>
      </c>
      <c r="G76" s="442">
        <f>SUM(G77,G80)</f>
        <v>0</v>
      </c>
      <c r="H76" s="443">
        <f t="shared" ref="H76:I76" si="79">SUM(H77,H80)</f>
        <v>0</v>
      </c>
      <c r="I76" s="337">
        <f t="shared" si="79"/>
        <v>0</v>
      </c>
      <c r="J76" s="442">
        <f>SUM(J77,J80)</f>
        <v>0</v>
      </c>
      <c r="K76" s="443">
        <f t="shared" ref="K76:L76" si="80">SUM(K77,K80)</f>
        <v>0</v>
      </c>
      <c r="L76" s="337">
        <f t="shared" si="80"/>
        <v>0</v>
      </c>
      <c r="M76" s="442">
        <f>SUM(M77,M80)</f>
        <v>0</v>
      </c>
      <c r="N76" s="443">
        <f t="shared" ref="N76:O76" si="81">SUM(N77,N80)</f>
        <v>0</v>
      </c>
      <c r="O76" s="337">
        <f t="shared" si="81"/>
        <v>0</v>
      </c>
      <c r="P76" s="341"/>
    </row>
    <row r="77" spans="1:16" ht="24" hidden="1" x14ac:dyDescent="0.25">
      <c r="A77" s="729">
        <v>2110</v>
      </c>
      <c r="B77" s="346" t="s">
        <v>96</v>
      </c>
      <c r="C77" s="347">
        <f t="shared" si="0"/>
        <v>0</v>
      </c>
      <c r="D77" s="451">
        <f>SUM(D78:D79)</f>
        <v>0</v>
      </c>
      <c r="E77" s="452">
        <f t="shared" ref="E77:F77" si="82">SUM(E78:E79)</f>
        <v>0</v>
      </c>
      <c r="F77" s="398">
        <f t="shared" si="82"/>
        <v>0</v>
      </c>
      <c r="G77" s="451">
        <f>SUM(G78:G79)</f>
        <v>0</v>
      </c>
      <c r="H77" s="452">
        <f t="shared" ref="H77:I77" si="83">SUM(H78:H79)</f>
        <v>0</v>
      </c>
      <c r="I77" s="398">
        <f t="shared" si="83"/>
        <v>0</v>
      </c>
      <c r="J77" s="451">
        <f>SUM(J78:J79)</f>
        <v>0</v>
      </c>
      <c r="K77" s="452">
        <f t="shared" ref="K77:L77" si="84">SUM(K78:K79)</f>
        <v>0</v>
      </c>
      <c r="L77" s="398">
        <f t="shared" si="84"/>
        <v>0</v>
      </c>
      <c r="M77" s="451">
        <f>SUM(M78:M79)</f>
        <v>0</v>
      </c>
      <c r="N77" s="452">
        <f t="shared" ref="N77:O77" si="85">SUM(N78:N79)</f>
        <v>0</v>
      </c>
      <c r="O77" s="398">
        <f t="shared" si="85"/>
        <v>0</v>
      </c>
      <c r="P77" s="313"/>
    </row>
    <row r="78" spans="1:16" ht="12" hidden="1" customHeight="1" x14ac:dyDescent="0.25">
      <c r="A78" s="315">
        <v>2111</v>
      </c>
      <c r="B78" s="353" t="s">
        <v>97</v>
      </c>
      <c r="C78" s="354">
        <f t="shared" si="0"/>
        <v>0</v>
      </c>
      <c r="D78" s="453">
        <v>0</v>
      </c>
      <c r="E78" s="454"/>
      <c r="F78" s="319">
        <f t="shared" ref="F78:F79" si="86">D78+E78</f>
        <v>0</v>
      </c>
      <c r="G78" s="317"/>
      <c r="H78" s="320"/>
      <c r="I78" s="319">
        <f t="shared" ref="I78:I79" si="87">G78+H78</f>
        <v>0</v>
      </c>
      <c r="J78" s="317"/>
      <c r="K78" s="320"/>
      <c r="L78" s="319">
        <f t="shared" ref="L78:L79" si="88">K78+J78</f>
        <v>0</v>
      </c>
      <c r="M78" s="317"/>
      <c r="N78" s="320"/>
      <c r="O78" s="319">
        <f t="shared" ref="O78:O79" si="89">N78+M78</f>
        <v>0</v>
      </c>
      <c r="P78" s="322"/>
    </row>
    <row r="79" spans="1:16" ht="24" hidden="1" customHeight="1" x14ac:dyDescent="0.25">
      <c r="A79" s="315">
        <v>2112</v>
      </c>
      <c r="B79" s="353" t="s">
        <v>98</v>
      </c>
      <c r="C79" s="354">
        <f t="shared" si="0"/>
        <v>0</v>
      </c>
      <c r="D79" s="453">
        <v>0</v>
      </c>
      <c r="E79" s="454"/>
      <c r="F79" s="319">
        <f t="shared" si="86"/>
        <v>0</v>
      </c>
      <c r="G79" s="317"/>
      <c r="H79" s="320"/>
      <c r="I79" s="319">
        <f t="shared" si="87"/>
        <v>0</v>
      </c>
      <c r="J79" s="317"/>
      <c r="K79" s="320"/>
      <c r="L79" s="319">
        <f t="shared" si="88"/>
        <v>0</v>
      </c>
      <c r="M79" s="317"/>
      <c r="N79" s="320"/>
      <c r="O79" s="319">
        <f t="shared" si="89"/>
        <v>0</v>
      </c>
      <c r="P79" s="322"/>
    </row>
    <row r="80" spans="1:16" ht="24" hidden="1" x14ac:dyDescent="0.25">
      <c r="A80" s="447">
        <v>2120</v>
      </c>
      <c r="B80" s="353" t="s">
        <v>99</v>
      </c>
      <c r="C80" s="354">
        <f t="shared" si="0"/>
        <v>0</v>
      </c>
      <c r="D80" s="448">
        <f>SUM(D81:D82)</f>
        <v>0</v>
      </c>
      <c r="E80" s="449">
        <f t="shared" ref="E80:F80" si="90">SUM(E81:E82)</f>
        <v>0</v>
      </c>
      <c r="F80" s="319">
        <f t="shared" si="90"/>
        <v>0</v>
      </c>
      <c r="G80" s="448">
        <f>SUM(G81:G82)</f>
        <v>0</v>
      </c>
      <c r="H80" s="449">
        <f t="shared" ref="H80:I80" si="91">SUM(H81:H82)</f>
        <v>0</v>
      </c>
      <c r="I80" s="319">
        <f t="shared" si="91"/>
        <v>0</v>
      </c>
      <c r="J80" s="448">
        <f>SUM(J81:J82)</f>
        <v>0</v>
      </c>
      <c r="K80" s="449">
        <f t="shared" ref="K80:L80" si="92">SUM(K81:K82)</f>
        <v>0</v>
      </c>
      <c r="L80" s="319">
        <f t="shared" si="92"/>
        <v>0</v>
      </c>
      <c r="M80" s="448">
        <f>SUM(M81:M82)</f>
        <v>0</v>
      </c>
      <c r="N80" s="449">
        <f t="shared" ref="N80:O80" si="93">SUM(N81:N82)</f>
        <v>0</v>
      </c>
      <c r="O80" s="319">
        <f t="shared" si="93"/>
        <v>0</v>
      </c>
      <c r="P80" s="322"/>
    </row>
    <row r="81" spans="1:16" ht="12" hidden="1" customHeight="1" x14ac:dyDescent="0.25">
      <c r="A81" s="315">
        <v>2121</v>
      </c>
      <c r="B81" s="353" t="s">
        <v>97</v>
      </c>
      <c r="C81" s="354">
        <f t="shared" si="0"/>
        <v>0</v>
      </c>
      <c r="D81" s="453">
        <v>0</v>
      </c>
      <c r="E81" s="454"/>
      <c r="F81" s="319">
        <f t="shared" ref="F81:F82" si="94">D81+E81</f>
        <v>0</v>
      </c>
      <c r="G81" s="317"/>
      <c r="H81" s="320"/>
      <c r="I81" s="319">
        <f t="shared" ref="I81:I82" si="95">G81+H81</f>
        <v>0</v>
      </c>
      <c r="J81" s="317"/>
      <c r="K81" s="320"/>
      <c r="L81" s="319">
        <f t="shared" ref="L81:L82" si="96">K81+J81</f>
        <v>0</v>
      </c>
      <c r="M81" s="317"/>
      <c r="N81" s="320"/>
      <c r="O81" s="319">
        <f t="shared" ref="O81:O82" si="97">N81+M81</f>
        <v>0</v>
      </c>
      <c r="P81" s="322"/>
    </row>
    <row r="82" spans="1:16" ht="24" hidden="1" customHeight="1" x14ac:dyDescent="0.25">
      <c r="A82" s="315">
        <v>2122</v>
      </c>
      <c r="B82" s="353" t="s">
        <v>98</v>
      </c>
      <c r="C82" s="354">
        <f t="shared" si="0"/>
        <v>0</v>
      </c>
      <c r="D82" s="453">
        <v>0</v>
      </c>
      <c r="E82" s="454"/>
      <c r="F82" s="319">
        <f t="shared" si="94"/>
        <v>0</v>
      </c>
      <c r="G82" s="317"/>
      <c r="H82" s="320"/>
      <c r="I82" s="319">
        <f t="shared" si="95"/>
        <v>0</v>
      </c>
      <c r="J82" s="317"/>
      <c r="K82" s="320"/>
      <c r="L82" s="319">
        <f t="shared" si="96"/>
        <v>0</v>
      </c>
      <c r="M82" s="317"/>
      <c r="N82" s="320"/>
      <c r="O82" s="319">
        <f t="shared" si="97"/>
        <v>0</v>
      </c>
      <c r="P82" s="322"/>
    </row>
    <row r="83" spans="1:16" hidden="1" x14ac:dyDescent="0.25">
      <c r="A83" s="333">
        <v>2200</v>
      </c>
      <c r="B83" s="441" t="s">
        <v>100</v>
      </c>
      <c r="C83" s="334">
        <f t="shared" si="0"/>
        <v>0</v>
      </c>
      <c r="D83" s="442">
        <f>SUM(D84,D89,D95,D103,D112,D116,D122,D128)</f>
        <v>0</v>
      </c>
      <c r="E83" s="443">
        <f t="shared" ref="E83:F83" si="98">SUM(E84,E89,E95,E103,E112,E116,E122,E128)</f>
        <v>0</v>
      </c>
      <c r="F83" s="337">
        <f t="shared" si="98"/>
        <v>0</v>
      </c>
      <c r="G83" s="442">
        <f>SUM(G84,G89,G95,G103,G112,G116,G122,G128)</f>
        <v>0</v>
      </c>
      <c r="H83" s="443">
        <f t="shared" ref="H83:I83" si="99">SUM(H84,H89,H95,H103,H112,H116,H122,H128)</f>
        <v>0</v>
      </c>
      <c r="I83" s="337">
        <f t="shared" si="99"/>
        <v>0</v>
      </c>
      <c r="J83" s="442">
        <f>SUM(J84,J89,J95,J103,J112,J116,J122,J128)</f>
        <v>0</v>
      </c>
      <c r="K83" s="443">
        <f t="shared" ref="K83:L83" si="100">SUM(K84,K89,K95,K103,K112,K116,K122,K128)</f>
        <v>0</v>
      </c>
      <c r="L83" s="337">
        <f t="shared" si="100"/>
        <v>0</v>
      </c>
      <c r="M83" s="442">
        <f>SUM(M84,M89,M95,M103,M112,M116,M122,M128)</f>
        <v>0</v>
      </c>
      <c r="N83" s="443">
        <f t="shared" ref="N83:O83" si="101">SUM(N84,N89,N95,N103,N112,N116,N122,N128)</f>
        <v>0</v>
      </c>
      <c r="O83" s="337">
        <f t="shared" si="101"/>
        <v>0</v>
      </c>
      <c r="P83" s="341"/>
    </row>
    <row r="84" spans="1:16" hidden="1" x14ac:dyDescent="0.25">
      <c r="A84" s="444">
        <v>2210</v>
      </c>
      <c r="B84" s="402" t="s">
        <v>101</v>
      </c>
      <c r="C84" s="407">
        <f t="shared" ref="C84:C147" si="102">F84+I84+L84+O84</f>
        <v>0</v>
      </c>
      <c r="D84" s="445">
        <f>SUM(D85:D88)</f>
        <v>0</v>
      </c>
      <c r="E84" s="446">
        <f t="shared" ref="E84:F84" si="103">SUM(E85:E88)</f>
        <v>0</v>
      </c>
      <c r="F84" s="405">
        <f t="shared" si="103"/>
        <v>0</v>
      </c>
      <c r="G84" s="445">
        <f>SUM(G85:G88)</f>
        <v>0</v>
      </c>
      <c r="H84" s="446">
        <f t="shared" ref="H84:I84" si="104">SUM(H85:H88)</f>
        <v>0</v>
      </c>
      <c r="I84" s="405">
        <f t="shared" si="104"/>
        <v>0</v>
      </c>
      <c r="J84" s="445">
        <f>SUM(J85:J88)</f>
        <v>0</v>
      </c>
      <c r="K84" s="446">
        <f t="shared" ref="K84:L84" si="105">SUM(K85:K88)</f>
        <v>0</v>
      </c>
      <c r="L84" s="405">
        <f t="shared" si="105"/>
        <v>0</v>
      </c>
      <c r="M84" s="445">
        <f>SUM(M85:M88)</f>
        <v>0</v>
      </c>
      <c r="N84" s="446">
        <f t="shared" ref="N84:O84" si="106">SUM(N85:N88)</f>
        <v>0</v>
      </c>
      <c r="O84" s="405">
        <f t="shared" si="106"/>
        <v>0</v>
      </c>
      <c r="P84" s="393"/>
    </row>
    <row r="85" spans="1:16" ht="24" hidden="1" customHeight="1" x14ac:dyDescent="0.25">
      <c r="A85" s="308">
        <v>2211</v>
      </c>
      <c r="B85" s="346" t="s">
        <v>102</v>
      </c>
      <c r="C85" s="347">
        <f t="shared" si="102"/>
        <v>0</v>
      </c>
      <c r="D85" s="455">
        <v>0</v>
      </c>
      <c r="E85" s="456"/>
      <c r="F85" s="398">
        <f t="shared" ref="F85:F88" si="107">D85+E85</f>
        <v>0</v>
      </c>
      <c r="G85" s="310"/>
      <c r="H85" s="311"/>
      <c r="I85" s="398">
        <f t="shared" ref="I85:I88" si="108">G85+H85</f>
        <v>0</v>
      </c>
      <c r="J85" s="310"/>
      <c r="K85" s="311"/>
      <c r="L85" s="398">
        <f t="shared" ref="L85:L88" si="109">K85+J85</f>
        <v>0</v>
      </c>
      <c r="M85" s="310"/>
      <c r="N85" s="311"/>
      <c r="O85" s="398">
        <f t="shared" ref="O85:O88" si="110">N85+M85</f>
        <v>0</v>
      </c>
      <c r="P85" s="313"/>
    </row>
    <row r="86" spans="1:16" ht="36" hidden="1" customHeight="1" x14ac:dyDescent="0.25">
      <c r="A86" s="315">
        <v>2212</v>
      </c>
      <c r="B86" s="353" t="s">
        <v>103</v>
      </c>
      <c r="C86" s="354">
        <f t="shared" si="102"/>
        <v>0</v>
      </c>
      <c r="D86" s="453">
        <v>0</v>
      </c>
      <c r="E86" s="454"/>
      <c r="F86" s="319">
        <f t="shared" si="107"/>
        <v>0</v>
      </c>
      <c r="G86" s="317"/>
      <c r="H86" s="320"/>
      <c r="I86" s="319">
        <f t="shared" si="108"/>
        <v>0</v>
      </c>
      <c r="J86" s="317"/>
      <c r="K86" s="320"/>
      <c r="L86" s="319">
        <f t="shared" si="109"/>
        <v>0</v>
      </c>
      <c r="M86" s="317"/>
      <c r="N86" s="320"/>
      <c r="O86" s="319">
        <f t="shared" si="110"/>
        <v>0</v>
      </c>
      <c r="P86" s="322"/>
    </row>
    <row r="87" spans="1:16" ht="24" hidden="1" customHeight="1" x14ac:dyDescent="0.25">
      <c r="A87" s="315">
        <v>2214</v>
      </c>
      <c r="B87" s="353" t="s">
        <v>104</v>
      </c>
      <c r="C87" s="354">
        <f t="shared" si="102"/>
        <v>0</v>
      </c>
      <c r="D87" s="453">
        <v>0</v>
      </c>
      <c r="E87" s="454"/>
      <c r="F87" s="319">
        <f t="shared" si="107"/>
        <v>0</v>
      </c>
      <c r="G87" s="317"/>
      <c r="H87" s="320"/>
      <c r="I87" s="319">
        <f t="shared" si="108"/>
        <v>0</v>
      </c>
      <c r="J87" s="317"/>
      <c r="K87" s="320"/>
      <c r="L87" s="319">
        <f t="shared" si="109"/>
        <v>0</v>
      </c>
      <c r="M87" s="317"/>
      <c r="N87" s="320"/>
      <c r="O87" s="319">
        <f t="shared" si="110"/>
        <v>0</v>
      </c>
      <c r="P87" s="322"/>
    </row>
    <row r="88" spans="1:16" ht="12" hidden="1" customHeight="1" x14ac:dyDescent="0.25">
      <c r="A88" s="315">
        <v>2219</v>
      </c>
      <c r="B88" s="353" t="s">
        <v>105</v>
      </c>
      <c r="C88" s="354">
        <f t="shared" si="102"/>
        <v>0</v>
      </c>
      <c r="D88" s="453">
        <v>0</v>
      </c>
      <c r="E88" s="454"/>
      <c r="F88" s="319">
        <f t="shared" si="107"/>
        <v>0</v>
      </c>
      <c r="G88" s="317"/>
      <c r="H88" s="320"/>
      <c r="I88" s="319">
        <f t="shared" si="108"/>
        <v>0</v>
      </c>
      <c r="J88" s="317"/>
      <c r="K88" s="320"/>
      <c r="L88" s="319">
        <f t="shared" si="109"/>
        <v>0</v>
      </c>
      <c r="M88" s="317"/>
      <c r="N88" s="320"/>
      <c r="O88" s="319">
        <f t="shared" si="110"/>
        <v>0</v>
      </c>
      <c r="P88" s="322"/>
    </row>
    <row r="89" spans="1:16" ht="24" hidden="1" x14ac:dyDescent="0.25">
      <c r="A89" s="447">
        <v>2220</v>
      </c>
      <c r="B89" s="353" t="s">
        <v>106</v>
      </c>
      <c r="C89" s="354">
        <f t="shared" si="102"/>
        <v>0</v>
      </c>
      <c r="D89" s="448">
        <f>SUM(D90:D94)</f>
        <v>0</v>
      </c>
      <c r="E89" s="449">
        <f t="shared" ref="E89:F89" si="111">SUM(E90:E94)</f>
        <v>0</v>
      </c>
      <c r="F89" s="319">
        <f t="shared" si="111"/>
        <v>0</v>
      </c>
      <c r="G89" s="448">
        <f>SUM(G90:G94)</f>
        <v>0</v>
      </c>
      <c r="H89" s="449">
        <f t="shared" ref="H89:I89" si="112">SUM(H90:H94)</f>
        <v>0</v>
      </c>
      <c r="I89" s="319">
        <f t="shared" si="112"/>
        <v>0</v>
      </c>
      <c r="J89" s="448">
        <f>SUM(J90:J94)</f>
        <v>0</v>
      </c>
      <c r="K89" s="449">
        <f t="shared" ref="K89:L89" si="113">SUM(K90:K94)</f>
        <v>0</v>
      </c>
      <c r="L89" s="319">
        <f t="shared" si="113"/>
        <v>0</v>
      </c>
      <c r="M89" s="448">
        <f>SUM(M90:M94)</f>
        <v>0</v>
      </c>
      <c r="N89" s="449">
        <f t="shared" ref="N89:O89" si="114">SUM(N90:N94)</f>
        <v>0</v>
      </c>
      <c r="O89" s="319">
        <f t="shared" si="114"/>
        <v>0</v>
      </c>
      <c r="P89" s="322"/>
    </row>
    <row r="90" spans="1:16" ht="24" hidden="1" customHeight="1" x14ac:dyDescent="0.25">
      <c r="A90" s="315">
        <v>2221</v>
      </c>
      <c r="B90" s="353" t="s">
        <v>107</v>
      </c>
      <c r="C90" s="354">
        <f t="shared" si="102"/>
        <v>0</v>
      </c>
      <c r="D90" s="453">
        <v>0</v>
      </c>
      <c r="E90" s="454"/>
      <c r="F90" s="319">
        <f t="shared" ref="F90:F94" si="115">D90+E90</f>
        <v>0</v>
      </c>
      <c r="G90" s="317"/>
      <c r="H90" s="320"/>
      <c r="I90" s="319">
        <f t="shared" ref="I90:I94" si="116">G90+H90</f>
        <v>0</v>
      </c>
      <c r="J90" s="317"/>
      <c r="K90" s="320"/>
      <c r="L90" s="319">
        <f t="shared" ref="L90:L94" si="117">K90+J90</f>
        <v>0</v>
      </c>
      <c r="M90" s="317"/>
      <c r="N90" s="320"/>
      <c r="O90" s="319">
        <f t="shared" ref="O90:O94" si="118">N90+M90</f>
        <v>0</v>
      </c>
      <c r="P90" s="322"/>
    </row>
    <row r="91" spans="1:16" ht="12" hidden="1" customHeight="1" x14ac:dyDescent="0.25">
      <c r="A91" s="315">
        <v>2222</v>
      </c>
      <c r="B91" s="353" t="s">
        <v>108</v>
      </c>
      <c r="C91" s="354">
        <f t="shared" si="102"/>
        <v>0</v>
      </c>
      <c r="D91" s="453">
        <v>0</v>
      </c>
      <c r="E91" s="454"/>
      <c r="F91" s="319">
        <f t="shared" si="115"/>
        <v>0</v>
      </c>
      <c r="G91" s="317"/>
      <c r="H91" s="320"/>
      <c r="I91" s="319">
        <f t="shared" si="116"/>
        <v>0</v>
      </c>
      <c r="J91" s="317"/>
      <c r="K91" s="320"/>
      <c r="L91" s="319">
        <f t="shared" si="117"/>
        <v>0</v>
      </c>
      <c r="M91" s="317"/>
      <c r="N91" s="320"/>
      <c r="O91" s="319">
        <f t="shared" si="118"/>
        <v>0</v>
      </c>
      <c r="P91" s="322"/>
    </row>
    <row r="92" spans="1:16" ht="12" hidden="1" customHeight="1" x14ac:dyDescent="0.25">
      <c r="A92" s="315">
        <v>2223</v>
      </c>
      <c r="B92" s="353" t="s">
        <v>109</v>
      </c>
      <c r="C92" s="354">
        <f t="shared" si="102"/>
        <v>0</v>
      </c>
      <c r="D92" s="453">
        <v>0</v>
      </c>
      <c r="E92" s="454"/>
      <c r="F92" s="319">
        <f t="shared" si="115"/>
        <v>0</v>
      </c>
      <c r="G92" s="317"/>
      <c r="H92" s="320"/>
      <c r="I92" s="319">
        <f t="shared" si="116"/>
        <v>0</v>
      </c>
      <c r="J92" s="317"/>
      <c r="K92" s="320"/>
      <c r="L92" s="319">
        <f t="shared" si="117"/>
        <v>0</v>
      </c>
      <c r="M92" s="317"/>
      <c r="N92" s="320"/>
      <c r="O92" s="319">
        <f t="shared" si="118"/>
        <v>0</v>
      </c>
      <c r="P92" s="322"/>
    </row>
    <row r="93" spans="1:16" ht="48" hidden="1" customHeight="1" x14ac:dyDescent="0.25">
      <c r="A93" s="315">
        <v>2224</v>
      </c>
      <c r="B93" s="353" t="s">
        <v>110</v>
      </c>
      <c r="C93" s="354">
        <f t="shared" si="102"/>
        <v>0</v>
      </c>
      <c r="D93" s="453">
        <v>0</v>
      </c>
      <c r="E93" s="454"/>
      <c r="F93" s="319">
        <f t="shared" si="115"/>
        <v>0</v>
      </c>
      <c r="G93" s="317"/>
      <c r="H93" s="320"/>
      <c r="I93" s="319">
        <f t="shared" si="116"/>
        <v>0</v>
      </c>
      <c r="J93" s="317"/>
      <c r="K93" s="320"/>
      <c r="L93" s="319">
        <f t="shared" si="117"/>
        <v>0</v>
      </c>
      <c r="M93" s="317"/>
      <c r="N93" s="320"/>
      <c r="O93" s="319">
        <f t="shared" si="118"/>
        <v>0</v>
      </c>
      <c r="P93" s="322"/>
    </row>
    <row r="94" spans="1:16" ht="24" hidden="1" customHeight="1" x14ac:dyDescent="0.25">
      <c r="A94" s="315">
        <v>2229</v>
      </c>
      <c r="B94" s="353" t="s">
        <v>111</v>
      </c>
      <c r="C94" s="354">
        <f t="shared" si="102"/>
        <v>0</v>
      </c>
      <c r="D94" s="453">
        <v>0</v>
      </c>
      <c r="E94" s="454"/>
      <c r="F94" s="319">
        <f t="shared" si="115"/>
        <v>0</v>
      </c>
      <c r="G94" s="317"/>
      <c r="H94" s="320"/>
      <c r="I94" s="319">
        <f t="shared" si="116"/>
        <v>0</v>
      </c>
      <c r="J94" s="317"/>
      <c r="K94" s="320"/>
      <c r="L94" s="319">
        <f t="shared" si="117"/>
        <v>0</v>
      </c>
      <c r="M94" s="317"/>
      <c r="N94" s="320"/>
      <c r="O94" s="319">
        <f t="shared" si="118"/>
        <v>0</v>
      </c>
      <c r="P94" s="322"/>
    </row>
    <row r="95" spans="1:16" ht="36" hidden="1" x14ac:dyDescent="0.25">
      <c r="A95" s="447">
        <v>2230</v>
      </c>
      <c r="B95" s="353" t="s">
        <v>112</v>
      </c>
      <c r="C95" s="354">
        <f t="shared" si="102"/>
        <v>0</v>
      </c>
      <c r="D95" s="448">
        <f>SUM(D96:D102)</f>
        <v>0</v>
      </c>
      <c r="E95" s="449">
        <f t="shared" ref="E95:F95" si="119">SUM(E96:E102)</f>
        <v>0</v>
      </c>
      <c r="F95" s="319">
        <f t="shared" si="119"/>
        <v>0</v>
      </c>
      <c r="G95" s="448">
        <f>SUM(G96:G102)</f>
        <v>0</v>
      </c>
      <c r="H95" s="449">
        <f t="shared" ref="H95:I95" si="120">SUM(H96:H102)</f>
        <v>0</v>
      </c>
      <c r="I95" s="319">
        <f t="shared" si="120"/>
        <v>0</v>
      </c>
      <c r="J95" s="448">
        <f>SUM(J96:J102)</f>
        <v>0</v>
      </c>
      <c r="K95" s="449">
        <f t="shared" ref="K95:L95" si="121">SUM(K96:K102)</f>
        <v>0</v>
      </c>
      <c r="L95" s="319">
        <f t="shared" si="121"/>
        <v>0</v>
      </c>
      <c r="M95" s="448">
        <f>SUM(M96:M102)</f>
        <v>0</v>
      </c>
      <c r="N95" s="449">
        <f t="shared" ref="N95:O95" si="122">SUM(N96:N102)</f>
        <v>0</v>
      </c>
      <c r="O95" s="319">
        <f t="shared" si="122"/>
        <v>0</v>
      </c>
      <c r="P95" s="322"/>
    </row>
    <row r="96" spans="1:16" ht="24" hidden="1" customHeight="1" x14ac:dyDescent="0.25">
      <c r="A96" s="315">
        <v>2231</v>
      </c>
      <c r="B96" s="353" t="s">
        <v>113</v>
      </c>
      <c r="C96" s="354">
        <f t="shared" si="102"/>
        <v>0</v>
      </c>
      <c r="D96" s="453">
        <v>0</v>
      </c>
      <c r="E96" s="454"/>
      <c r="F96" s="319">
        <f t="shared" ref="F96:F102" si="123">D96+E96</f>
        <v>0</v>
      </c>
      <c r="G96" s="317"/>
      <c r="H96" s="320"/>
      <c r="I96" s="319">
        <f t="shared" ref="I96:I102" si="124">G96+H96</f>
        <v>0</v>
      </c>
      <c r="J96" s="317"/>
      <c r="K96" s="320"/>
      <c r="L96" s="319">
        <f t="shared" ref="L96:L102" si="125">K96+J96</f>
        <v>0</v>
      </c>
      <c r="M96" s="317"/>
      <c r="N96" s="320"/>
      <c r="O96" s="319">
        <f t="shared" ref="O96:O102" si="126">N96+M96</f>
        <v>0</v>
      </c>
      <c r="P96" s="322"/>
    </row>
    <row r="97" spans="1:16" ht="24.75" hidden="1" customHeight="1" x14ac:dyDescent="0.25">
      <c r="A97" s="315">
        <v>2232</v>
      </c>
      <c r="B97" s="353" t="s">
        <v>114</v>
      </c>
      <c r="C97" s="354">
        <f t="shared" si="102"/>
        <v>0</v>
      </c>
      <c r="D97" s="453">
        <v>0</v>
      </c>
      <c r="E97" s="454"/>
      <c r="F97" s="319">
        <f t="shared" si="123"/>
        <v>0</v>
      </c>
      <c r="G97" s="317"/>
      <c r="H97" s="320"/>
      <c r="I97" s="319">
        <f t="shared" si="124"/>
        <v>0</v>
      </c>
      <c r="J97" s="317"/>
      <c r="K97" s="320"/>
      <c r="L97" s="319">
        <f t="shared" si="125"/>
        <v>0</v>
      </c>
      <c r="M97" s="317"/>
      <c r="N97" s="320"/>
      <c r="O97" s="319">
        <f t="shared" si="126"/>
        <v>0</v>
      </c>
      <c r="P97" s="322"/>
    </row>
    <row r="98" spans="1:16" ht="24" hidden="1" customHeight="1" x14ac:dyDescent="0.25">
      <c r="A98" s="308">
        <v>2233</v>
      </c>
      <c r="B98" s="346" t="s">
        <v>115</v>
      </c>
      <c r="C98" s="347">
        <f t="shared" si="102"/>
        <v>0</v>
      </c>
      <c r="D98" s="455">
        <v>0</v>
      </c>
      <c r="E98" s="456"/>
      <c r="F98" s="398">
        <f t="shared" si="123"/>
        <v>0</v>
      </c>
      <c r="G98" s="310"/>
      <c r="H98" s="311"/>
      <c r="I98" s="398">
        <f t="shared" si="124"/>
        <v>0</v>
      </c>
      <c r="J98" s="310"/>
      <c r="K98" s="311"/>
      <c r="L98" s="398">
        <f t="shared" si="125"/>
        <v>0</v>
      </c>
      <c r="M98" s="310"/>
      <c r="N98" s="311"/>
      <c r="O98" s="398">
        <f t="shared" si="126"/>
        <v>0</v>
      </c>
      <c r="P98" s="313"/>
    </row>
    <row r="99" spans="1:16" ht="36" hidden="1" customHeight="1" x14ac:dyDescent="0.25">
      <c r="A99" s="315">
        <v>2234</v>
      </c>
      <c r="B99" s="353" t="s">
        <v>116</v>
      </c>
      <c r="C99" s="354">
        <f t="shared" si="102"/>
        <v>0</v>
      </c>
      <c r="D99" s="453">
        <v>0</v>
      </c>
      <c r="E99" s="454"/>
      <c r="F99" s="319">
        <f t="shared" si="123"/>
        <v>0</v>
      </c>
      <c r="G99" s="317"/>
      <c r="H99" s="320"/>
      <c r="I99" s="319">
        <f t="shared" si="124"/>
        <v>0</v>
      </c>
      <c r="J99" s="317"/>
      <c r="K99" s="320"/>
      <c r="L99" s="319">
        <f t="shared" si="125"/>
        <v>0</v>
      </c>
      <c r="M99" s="317"/>
      <c r="N99" s="320"/>
      <c r="O99" s="319">
        <f t="shared" si="126"/>
        <v>0</v>
      </c>
      <c r="P99" s="322"/>
    </row>
    <row r="100" spans="1:16" ht="24" hidden="1" customHeight="1" x14ac:dyDescent="0.25">
      <c r="A100" s="315">
        <v>2235</v>
      </c>
      <c r="B100" s="353" t="s">
        <v>117</v>
      </c>
      <c r="C100" s="354">
        <f t="shared" si="102"/>
        <v>0</v>
      </c>
      <c r="D100" s="453">
        <v>0</v>
      </c>
      <c r="E100" s="454"/>
      <c r="F100" s="319">
        <f t="shared" si="123"/>
        <v>0</v>
      </c>
      <c r="G100" s="317"/>
      <c r="H100" s="320"/>
      <c r="I100" s="319">
        <f t="shared" si="124"/>
        <v>0</v>
      </c>
      <c r="J100" s="317"/>
      <c r="K100" s="320"/>
      <c r="L100" s="319">
        <f t="shared" si="125"/>
        <v>0</v>
      </c>
      <c r="M100" s="317"/>
      <c r="N100" s="320"/>
      <c r="O100" s="319">
        <f t="shared" si="126"/>
        <v>0</v>
      </c>
      <c r="P100" s="322"/>
    </row>
    <row r="101" spans="1:16" ht="12" hidden="1" customHeight="1" x14ac:dyDescent="0.25">
      <c r="A101" s="315">
        <v>2236</v>
      </c>
      <c r="B101" s="353" t="s">
        <v>118</v>
      </c>
      <c r="C101" s="354">
        <f t="shared" si="102"/>
        <v>0</v>
      </c>
      <c r="D101" s="453">
        <v>0</v>
      </c>
      <c r="E101" s="454"/>
      <c r="F101" s="319">
        <f t="shared" si="123"/>
        <v>0</v>
      </c>
      <c r="G101" s="317"/>
      <c r="H101" s="320"/>
      <c r="I101" s="319">
        <f t="shared" si="124"/>
        <v>0</v>
      </c>
      <c r="J101" s="317"/>
      <c r="K101" s="320"/>
      <c r="L101" s="319">
        <f t="shared" si="125"/>
        <v>0</v>
      </c>
      <c r="M101" s="317"/>
      <c r="N101" s="320"/>
      <c r="O101" s="319">
        <f t="shared" si="126"/>
        <v>0</v>
      </c>
      <c r="P101" s="322"/>
    </row>
    <row r="102" spans="1:16" ht="24" hidden="1" customHeight="1" x14ac:dyDescent="0.25">
      <c r="A102" s="315">
        <v>2239</v>
      </c>
      <c r="B102" s="353" t="s">
        <v>119</v>
      </c>
      <c r="C102" s="354">
        <f t="shared" si="102"/>
        <v>0</v>
      </c>
      <c r="D102" s="453">
        <v>0</v>
      </c>
      <c r="E102" s="454"/>
      <c r="F102" s="319">
        <f t="shared" si="123"/>
        <v>0</v>
      </c>
      <c r="G102" s="317"/>
      <c r="H102" s="320"/>
      <c r="I102" s="319">
        <f t="shared" si="124"/>
        <v>0</v>
      </c>
      <c r="J102" s="317"/>
      <c r="K102" s="320"/>
      <c r="L102" s="319">
        <f t="shared" si="125"/>
        <v>0</v>
      </c>
      <c r="M102" s="317"/>
      <c r="N102" s="320"/>
      <c r="O102" s="319">
        <f t="shared" si="126"/>
        <v>0</v>
      </c>
      <c r="P102" s="322"/>
    </row>
    <row r="103" spans="1:16" ht="36" hidden="1" x14ac:dyDescent="0.25">
      <c r="A103" s="447">
        <v>2240</v>
      </c>
      <c r="B103" s="353" t="s">
        <v>121</v>
      </c>
      <c r="C103" s="354">
        <f t="shared" si="102"/>
        <v>0</v>
      </c>
      <c r="D103" s="448">
        <f>SUM(D104:D111)</f>
        <v>0</v>
      </c>
      <c r="E103" s="449">
        <f t="shared" ref="E103:F103" si="127">SUM(E104:E111)</f>
        <v>0</v>
      </c>
      <c r="F103" s="319">
        <f t="shared" si="127"/>
        <v>0</v>
      </c>
      <c r="G103" s="448">
        <f>SUM(G104:G111)</f>
        <v>0</v>
      </c>
      <c r="H103" s="449">
        <f t="shared" ref="H103:I103" si="128">SUM(H104:H111)</f>
        <v>0</v>
      </c>
      <c r="I103" s="319">
        <f t="shared" si="128"/>
        <v>0</v>
      </c>
      <c r="J103" s="448">
        <f>SUM(J104:J111)</f>
        <v>0</v>
      </c>
      <c r="K103" s="449">
        <f t="shared" ref="K103:L103" si="129">SUM(K104:K111)</f>
        <v>0</v>
      </c>
      <c r="L103" s="319">
        <f t="shared" si="129"/>
        <v>0</v>
      </c>
      <c r="M103" s="448">
        <f>SUM(M104:M111)</f>
        <v>0</v>
      </c>
      <c r="N103" s="449">
        <f t="shared" ref="N103:O103" si="130">SUM(N104:N111)</f>
        <v>0</v>
      </c>
      <c r="O103" s="319">
        <f t="shared" si="130"/>
        <v>0</v>
      </c>
      <c r="P103" s="322"/>
    </row>
    <row r="104" spans="1:16" ht="12" hidden="1" customHeight="1" x14ac:dyDescent="0.25">
      <c r="A104" s="315">
        <v>2241</v>
      </c>
      <c r="B104" s="353" t="s">
        <v>122</v>
      </c>
      <c r="C104" s="354">
        <f t="shared" si="102"/>
        <v>0</v>
      </c>
      <c r="D104" s="453">
        <v>0</v>
      </c>
      <c r="E104" s="454"/>
      <c r="F104" s="319">
        <f t="shared" ref="F104:F111" si="131">D104+E104</f>
        <v>0</v>
      </c>
      <c r="G104" s="317"/>
      <c r="H104" s="320"/>
      <c r="I104" s="319">
        <f t="shared" ref="I104:I111" si="132">G104+H104</f>
        <v>0</v>
      </c>
      <c r="J104" s="317"/>
      <c r="K104" s="320"/>
      <c r="L104" s="319">
        <f t="shared" ref="L104:L111" si="133">K104+J104</f>
        <v>0</v>
      </c>
      <c r="M104" s="317"/>
      <c r="N104" s="320"/>
      <c r="O104" s="319">
        <f t="shared" ref="O104:O111" si="134">N104+M104</f>
        <v>0</v>
      </c>
      <c r="P104" s="322"/>
    </row>
    <row r="105" spans="1:16" ht="24" hidden="1" customHeight="1" x14ac:dyDescent="0.25">
      <c r="A105" s="315">
        <v>2242</v>
      </c>
      <c r="B105" s="353" t="s">
        <v>124</v>
      </c>
      <c r="C105" s="354">
        <f t="shared" si="102"/>
        <v>0</v>
      </c>
      <c r="D105" s="453">
        <v>0</v>
      </c>
      <c r="E105" s="454"/>
      <c r="F105" s="319">
        <f t="shared" si="131"/>
        <v>0</v>
      </c>
      <c r="G105" s="317"/>
      <c r="H105" s="320"/>
      <c r="I105" s="319">
        <f t="shared" si="132"/>
        <v>0</v>
      </c>
      <c r="J105" s="317"/>
      <c r="K105" s="320"/>
      <c r="L105" s="319">
        <f t="shared" si="133"/>
        <v>0</v>
      </c>
      <c r="M105" s="317"/>
      <c r="N105" s="320"/>
      <c r="O105" s="319">
        <f t="shared" si="134"/>
        <v>0</v>
      </c>
      <c r="P105" s="322"/>
    </row>
    <row r="106" spans="1:16" ht="24" hidden="1" customHeight="1" x14ac:dyDescent="0.25">
      <c r="A106" s="315">
        <v>2243</v>
      </c>
      <c r="B106" s="353" t="s">
        <v>125</v>
      </c>
      <c r="C106" s="354">
        <f t="shared" si="102"/>
        <v>0</v>
      </c>
      <c r="D106" s="453">
        <v>0</v>
      </c>
      <c r="E106" s="454"/>
      <c r="F106" s="319">
        <f t="shared" si="131"/>
        <v>0</v>
      </c>
      <c r="G106" s="317"/>
      <c r="H106" s="320"/>
      <c r="I106" s="319">
        <f t="shared" si="132"/>
        <v>0</v>
      </c>
      <c r="J106" s="317"/>
      <c r="K106" s="320"/>
      <c r="L106" s="319">
        <f t="shared" si="133"/>
        <v>0</v>
      </c>
      <c r="M106" s="317"/>
      <c r="N106" s="320"/>
      <c r="O106" s="319">
        <f t="shared" si="134"/>
        <v>0</v>
      </c>
      <c r="P106" s="322"/>
    </row>
    <row r="107" spans="1:16" ht="12" hidden="1" customHeight="1" x14ac:dyDescent="0.25">
      <c r="A107" s="315">
        <v>2244</v>
      </c>
      <c r="B107" s="353" t="s">
        <v>126</v>
      </c>
      <c r="C107" s="354">
        <f t="shared" si="102"/>
        <v>0</v>
      </c>
      <c r="D107" s="453">
        <v>0</v>
      </c>
      <c r="E107" s="454"/>
      <c r="F107" s="319">
        <f t="shared" si="131"/>
        <v>0</v>
      </c>
      <c r="G107" s="317"/>
      <c r="H107" s="320"/>
      <c r="I107" s="319">
        <f t="shared" si="132"/>
        <v>0</v>
      </c>
      <c r="J107" s="317"/>
      <c r="K107" s="320"/>
      <c r="L107" s="319">
        <f t="shared" si="133"/>
        <v>0</v>
      </c>
      <c r="M107" s="317"/>
      <c r="N107" s="320"/>
      <c r="O107" s="319">
        <f t="shared" si="134"/>
        <v>0</v>
      </c>
      <c r="P107" s="322"/>
    </row>
    <row r="108" spans="1:16" ht="24" hidden="1" customHeight="1" x14ac:dyDescent="0.25">
      <c r="A108" s="315">
        <v>2246</v>
      </c>
      <c r="B108" s="353" t="s">
        <v>127</v>
      </c>
      <c r="C108" s="354">
        <f t="shared" si="102"/>
        <v>0</v>
      </c>
      <c r="D108" s="453">
        <v>0</v>
      </c>
      <c r="E108" s="454"/>
      <c r="F108" s="319">
        <f t="shared" si="131"/>
        <v>0</v>
      </c>
      <c r="G108" s="317"/>
      <c r="H108" s="320"/>
      <c r="I108" s="319">
        <f t="shared" si="132"/>
        <v>0</v>
      </c>
      <c r="J108" s="317"/>
      <c r="K108" s="320"/>
      <c r="L108" s="319">
        <f t="shared" si="133"/>
        <v>0</v>
      </c>
      <c r="M108" s="317"/>
      <c r="N108" s="320"/>
      <c r="O108" s="319">
        <f t="shared" si="134"/>
        <v>0</v>
      </c>
      <c r="P108" s="322"/>
    </row>
    <row r="109" spans="1:16" ht="12" hidden="1" customHeight="1" x14ac:dyDescent="0.25">
      <c r="A109" s="315">
        <v>2247</v>
      </c>
      <c r="B109" s="353" t="s">
        <v>128</v>
      </c>
      <c r="C109" s="354">
        <f t="shared" si="102"/>
        <v>0</v>
      </c>
      <c r="D109" s="453">
        <v>0</v>
      </c>
      <c r="E109" s="454"/>
      <c r="F109" s="319">
        <f t="shared" si="131"/>
        <v>0</v>
      </c>
      <c r="G109" s="317"/>
      <c r="H109" s="320"/>
      <c r="I109" s="319">
        <f t="shared" si="132"/>
        <v>0</v>
      </c>
      <c r="J109" s="317"/>
      <c r="K109" s="320"/>
      <c r="L109" s="319">
        <f t="shared" si="133"/>
        <v>0</v>
      </c>
      <c r="M109" s="317"/>
      <c r="N109" s="320"/>
      <c r="O109" s="319">
        <f t="shared" si="134"/>
        <v>0</v>
      </c>
      <c r="P109" s="322"/>
    </row>
    <row r="110" spans="1:16" ht="24" hidden="1" customHeight="1" x14ac:dyDescent="0.25">
      <c r="A110" s="315">
        <v>2248</v>
      </c>
      <c r="B110" s="353" t="s">
        <v>129</v>
      </c>
      <c r="C110" s="354">
        <f t="shared" si="102"/>
        <v>0</v>
      </c>
      <c r="D110" s="453">
        <v>0</v>
      </c>
      <c r="E110" s="454"/>
      <c r="F110" s="319">
        <f t="shared" si="131"/>
        <v>0</v>
      </c>
      <c r="G110" s="317"/>
      <c r="H110" s="320"/>
      <c r="I110" s="319">
        <f t="shared" si="132"/>
        <v>0</v>
      </c>
      <c r="J110" s="317"/>
      <c r="K110" s="320"/>
      <c r="L110" s="319">
        <f t="shared" si="133"/>
        <v>0</v>
      </c>
      <c r="M110" s="317"/>
      <c r="N110" s="320"/>
      <c r="O110" s="319">
        <f t="shared" si="134"/>
        <v>0</v>
      </c>
      <c r="P110" s="322"/>
    </row>
    <row r="111" spans="1:16" ht="24" hidden="1" customHeight="1" x14ac:dyDescent="0.25">
      <c r="A111" s="315">
        <v>2249</v>
      </c>
      <c r="B111" s="353" t="s">
        <v>130</v>
      </c>
      <c r="C111" s="354">
        <f t="shared" si="102"/>
        <v>0</v>
      </c>
      <c r="D111" s="453">
        <v>0</v>
      </c>
      <c r="E111" s="454"/>
      <c r="F111" s="319">
        <f t="shared" si="131"/>
        <v>0</v>
      </c>
      <c r="G111" s="317"/>
      <c r="H111" s="320"/>
      <c r="I111" s="319">
        <f t="shared" si="132"/>
        <v>0</v>
      </c>
      <c r="J111" s="317"/>
      <c r="K111" s="320"/>
      <c r="L111" s="319">
        <f t="shared" si="133"/>
        <v>0</v>
      </c>
      <c r="M111" s="317"/>
      <c r="N111" s="320"/>
      <c r="O111" s="319">
        <f t="shared" si="134"/>
        <v>0</v>
      </c>
      <c r="P111" s="322"/>
    </row>
    <row r="112" spans="1:16" hidden="1" x14ac:dyDescent="0.25">
      <c r="A112" s="447">
        <v>2250</v>
      </c>
      <c r="B112" s="353" t="s">
        <v>131</v>
      </c>
      <c r="C112" s="354">
        <f t="shared" si="102"/>
        <v>0</v>
      </c>
      <c r="D112" s="448">
        <f>SUM(D113:D115)</f>
        <v>0</v>
      </c>
      <c r="E112" s="449">
        <f t="shared" ref="E112:F112" si="135">SUM(E113:E115)</f>
        <v>0</v>
      </c>
      <c r="F112" s="319">
        <f t="shared" si="135"/>
        <v>0</v>
      </c>
      <c r="G112" s="448">
        <f>SUM(G113:G115)</f>
        <v>0</v>
      </c>
      <c r="H112" s="449">
        <f t="shared" ref="H112:I112" si="136">SUM(H113:H115)</f>
        <v>0</v>
      </c>
      <c r="I112" s="319">
        <f t="shared" si="136"/>
        <v>0</v>
      </c>
      <c r="J112" s="448">
        <f>SUM(J113:J115)</f>
        <v>0</v>
      </c>
      <c r="K112" s="449">
        <f t="shared" ref="K112:L112" si="137">SUM(K113:K115)</f>
        <v>0</v>
      </c>
      <c r="L112" s="319">
        <f t="shared" si="137"/>
        <v>0</v>
      </c>
      <c r="M112" s="448">
        <f>SUM(M113:M115)</f>
        <v>0</v>
      </c>
      <c r="N112" s="449">
        <f t="shared" ref="N112:O112" si="138">SUM(N113:N115)</f>
        <v>0</v>
      </c>
      <c r="O112" s="319">
        <f t="shared" si="138"/>
        <v>0</v>
      </c>
      <c r="P112" s="322"/>
    </row>
    <row r="113" spans="1:16" ht="12" hidden="1" customHeight="1" x14ac:dyDescent="0.25">
      <c r="A113" s="315">
        <v>2251</v>
      </c>
      <c r="B113" s="353" t="s">
        <v>132</v>
      </c>
      <c r="C113" s="354">
        <f t="shared" si="102"/>
        <v>0</v>
      </c>
      <c r="D113" s="453">
        <v>0</v>
      </c>
      <c r="E113" s="454"/>
      <c r="F113" s="319">
        <f t="shared" ref="F113:F115" si="139">D113+E113</f>
        <v>0</v>
      </c>
      <c r="G113" s="317"/>
      <c r="H113" s="320"/>
      <c r="I113" s="319">
        <f t="shared" ref="I113:I115" si="140">G113+H113</f>
        <v>0</v>
      </c>
      <c r="J113" s="317"/>
      <c r="K113" s="320"/>
      <c r="L113" s="319">
        <f t="shared" ref="L113:L115" si="141">K113+J113</f>
        <v>0</v>
      </c>
      <c r="M113" s="317"/>
      <c r="N113" s="320"/>
      <c r="O113" s="319">
        <f t="shared" ref="O113:O115" si="142">N113+M113</f>
        <v>0</v>
      </c>
      <c r="P113" s="322"/>
    </row>
    <row r="114" spans="1:16" ht="24" hidden="1" customHeight="1" x14ac:dyDescent="0.25">
      <c r="A114" s="315">
        <v>2252</v>
      </c>
      <c r="B114" s="353" t="s">
        <v>133</v>
      </c>
      <c r="C114" s="354">
        <f t="shared" si="102"/>
        <v>0</v>
      </c>
      <c r="D114" s="453">
        <v>0</v>
      </c>
      <c r="E114" s="454"/>
      <c r="F114" s="319">
        <f t="shared" si="139"/>
        <v>0</v>
      </c>
      <c r="G114" s="317"/>
      <c r="H114" s="320"/>
      <c r="I114" s="319">
        <f t="shared" si="140"/>
        <v>0</v>
      </c>
      <c r="J114" s="317"/>
      <c r="K114" s="320"/>
      <c r="L114" s="319">
        <f t="shared" si="141"/>
        <v>0</v>
      </c>
      <c r="M114" s="317"/>
      <c r="N114" s="320"/>
      <c r="O114" s="319">
        <f t="shared" si="142"/>
        <v>0</v>
      </c>
      <c r="P114" s="322"/>
    </row>
    <row r="115" spans="1:16" ht="24" hidden="1" customHeight="1" x14ac:dyDescent="0.25">
      <c r="A115" s="315">
        <v>2259</v>
      </c>
      <c r="B115" s="353" t="s">
        <v>134</v>
      </c>
      <c r="C115" s="354">
        <f t="shared" si="102"/>
        <v>0</v>
      </c>
      <c r="D115" s="453">
        <v>0</v>
      </c>
      <c r="E115" s="454"/>
      <c r="F115" s="319">
        <f t="shared" si="139"/>
        <v>0</v>
      </c>
      <c r="G115" s="317"/>
      <c r="H115" s="320"/>
      <c r="I115" s="319">
        <f t="shared" si="140"/>
        <v>0</v>
      </c>
      <c r="J115" s="317"/>
      <c r="K115" s="320"/>
      <c r="L115" s="319">
        <f t="shared" si="141"/>
        <v>0</v>
      </c>
      <c r="M115" s="317"/>
      <c r="N115" s="320"/>
      <c r="O115" s="319">
        <f t="shared" si="142"/>
        <v>0</v>
      </c>
      <c r="P115" s="322"/>
    </row>
    <row r="116" spans="1:16" hidden="1" x14ac:dyDescent="0.25">
      <c r="A116" s="447">
        <v>2260</v>
      </c>
      <c r="B116" s="353" t="s">
        <v>135</v>
      </c>
      <c r="C116" s="354">
        <f t="shared" si="102"/>
        <v>0</v>
      </c>
      <c r="D116" s="448">
        <f>SUM(D117:D121)</f>
        <v>0</v>
      </c>
      <c r="E116" s="449">
        <f t="shared" ref="E116:F116" si="143">SUM(E117:E121)</f>
        <v>0</v>
      </c>
      <c r="F116" s="319">
        <f t="shared" si="143"/>
        <v>0</v>
      </c>
      <c r="G116" s="448">
        <f>SUM(G117:G121)</f>
        <v>0</v>
      </c>
      <c r="H116" s="449">
        <f t="shared" ref="H116:I116" si="144">SUM(H117:H121)</f>
        <v>0</v>
      </c>
      <c r="I116" s="319">
        <f t="shared" si="144"/>
        <v>0</v>
      </c>
      <c r="J116" s="448">
        <f>SUM(J117:J121)</f>
        <v>0</v>
      </c>
      <c r="K116" s="449">
        <f t="shared" ref="K116:L116" si="145">SUM(K117:K121)</f>
        <v>0</v>
      </c>
      <c r="L116" s="319">
        <f t="shared" si="145"/>
        <v>0</v>
      </c>
      <c r="M116" s="448">
        <f>SUM(M117:M121)</f>
        <v>0</v>
      </c>
      <c r="N116" s="449">
        <f t="shared" ref="N116:O116" si="146">SUM(N117:N121)</f>
        <v>0</v>
      </c>
      <c r="O116" s="319">
        <f t="shared" si="146"/>
        <v>0</v>
      </c>
      <c r="P116" s="322"/>
    </row>
    <row r="117" spans="1:16" ht="12" hidden="1" customHeight="1" x14ac:dyDescent="0.25">
      <c r="A117" s="315">
        <v>2261</v>
      </c>
      <c r="B117" s="353" t="s">
        <v>136</v>
      </c>
      <c r="C117" s="354">
        <f t="shared" si="102"/>
        <v>0</v>
      </c>
      <c r="D117" s="453">
        <v>0</v>
      </c>
      <c r="E117" s="454"/>
      <c r="F117" s="319">
        <f t="shared" ref="F117:F121" si="147">D117+E117</f>
        <v>0</v>
      </c>
      <c r="G117" s="317"/>
      <c r="H117" s="320"/>
      <c r="I117" s="319">
        <f t="shared" ref="I117:I121" si="148">G117+H117</f>
        <v>0</v>
      </c>
      <c r="J117" s="317"/>
      <c r="K117" s="320"/>
      <c r="L117" s="319">
        <f t="shared" ref="L117:L121" si="149">K117+J117</f>
        <v>0</v>
      </c>
      <c r="M117" s="317"/>
      <c r="N117" s="320"/>
      <c r="O117" s="319">
        <f t="shared" ref="O117:O121" si="150">N117+M117</f>
        <v>0</v>
      </c>
      <c r="P117" s="322"/>
    </row>
    <row r="118" spans="1:16" ht="12" hidden="1" customHeight="1" x14ac:dyDescent="0.25">
      <c r="A118" s="315">
        <v>2262</v>
      </c>
      <c r="B118" s="353" t="s">
        <v>137</v>
      </c>
      <c r="C118" s="354">
        <f t="shared" si="102"/>
        <v>0</v>
      </c>
      <c r="D118" s="453">
        <v>0</v>
      </c>
      <c r="E118" s="454"/>
      <c r="F118" s="319">
        <f t="shared" si="147"/>
        <v>0</v>
      </c>
      <c r="G118" s="317"/>
      <c r="H118" s="320"/>
      <c r="I118" s="319">
        <f t="shared" si="148"/>
        <v>0</v>
      </c>
      <c r="J118" s="317"/>
      <c r="K118" s="320"/>
      <c r="L118" s="319">
        <f t="shared" si="149"/>
        <v>0</v>
      </c>
      <c r="M118" s="317"/>
      <c r="N118" s="320"/>
      <c r="O118" s="319">
        <f t="shared" si="150"/>
        <v>0</v>
      </c>
      <c r="P118" s="322"/>
    </row>
    <row r="119" spans="1:16" ht="12" hidden="1" customHeight="1" x14ac:dyDescent="0.25">
      <c r="A119" s="315">
        <v>2263</v>
      </c>
      <c r="B119" s="353" t="s">
        <v>138</v>
      </c>
      <c r="C119" s="354">
        <f t="shared" si="102"/>
        <v>0</v>
      </c>
      <c r="D119" s="453">
        <v>0</v>
      </c>
      <c r="E119" s="454"/>
      <c r="F119" s="319">
        <f t="shared" si="147"/>
        <v>0</v>
      </c>
      <c r="G119" s="317"/>
      <c r="H119" s="320"/>
      <c r="I119" s="319">
        <f t="shared" si="148"/>
        <v>0</v>
      </c>
      <c r="J119" s="317"/>
      <c r="K119" s="320"/>
      <c r="L119" s="319">
        <f t="shared" si="149"/>
        <v>0</v>
      </c>
      <c r="M119" s="317"/>
      <c r="N119" s="320"/>
      <c r="O119" s="319">
        <f t="shared" si="150"/>
        <v>0</v>
      </c>
      <c r="P119" s="322"/>
    </row>
    <row r="120" spans="1:16" ht="24" hidden="1" customHeight="1" x14ac:dyDescent="0.25">
      <c r="A120" s="315">
        <v>2264</v>
      </c>
      <c r="B120" s="353" t="s">
        <v>139</v>
      </c>
      <c r="C120" s="354">
        <f t="shared" si="102"/>
        <v>0</v>
      </c>
      <c r="D120" s="453">
        <v>0</v>
      </c>
      <c r="E120" s="454"/>
      <c r="F120" s="319">
        <f t="shared" si="147"/>
        <v>0</v>
      </c>
      <c r="G120" s="317"/>
      <c r="H120" s="320"/>
      <c r="I120" s="319">
        <f t="shared" si="148"/>
        <v>0</v>
      </c>
      <c r="J120" s="317"/>
      <c r="K120" s="320"/>
      <c r="L120" s="319">
        <f t="shared" si="149"/>
        <v>0</v>
      </c>
      <c r="M120" s="317"/>
      <c r="N120" s="320"/>
      <c r="O120" s="319">
        <f t="shared" si="150"/>
        <v>0</v>
      </c>
      <c r="P120" s="322"/>
    </row>
    <row r="121" spans="1:16" ht="12" hidden="1" customHeight="1" x14ac:dyDescent="0.25">
      <c r="A121" s="315">
        <v>2269</v>
      </c>
      <c r="B121" s="353" t="s">
        <v>140</v>
      </c>
      <c r="C121" s="354">
        <f t="shared" si="102"/>
        <v>0</v>
      </c>
      <c r="D121" s="453">
        <v>0</v>
      </c>
      <c r="E121" s="454"/>
      <c r="F121" s="319">
        <f t="shared" si="147"/>
        <v>0</v>
      </c>
      <c r="G121" s="317"/>
      <c r="H121" s="320"/>
      <c r="I121" s="319">
        <f t="shared" si="148"/>
        <v>0</v>
      </c>
      <c r="J121" s="317"/>
      <c r="K121" s="320"/>
      <c r="L121" s="319">
        <f t="shared" si="149"/>
        <v>0</v>
      </c>
      <c r="M121" s="317"/>
      <c r="N121" s="320"/>
      <c r="O121" s="319">
        <f t="shared" si="150"/>
        <v>0</v>
      </c>
      <c r="P121" s="322"/>
    </row>
    <row r="122" spans="1:16" hidden="1" x14ac:dyDescent="0.25">
      <c r="A122" s="447">
        <v>2270</v>
      </c>
      <c r="B122" s="353" t="s">
        <v>141</v>
      </c>
      <c r="C122" s="354">
        <f t="shared" si="102"/>
        <v>0</v>
      </c>
      <c r="D122" s="448">
        <f>SUM(D123:D127)</f>
        <v>0</v>
      </c>
      <c r="E122" s="449">
        <f t="shared" ref="E122:F122" si="151">SUM(E123:E127)</f>
        <v>0</v>
      </c>
      <c r="F122" s="319">
        <f t="shared" si="151"/>
        <v>0</v>
      </c>
      <c r="G122" s="448">
        <f>SUM(G123:G127)</f>
        <v>0</v>
      </c>
      <c r="H122" s="449">
        <f t="shared" ref="H122:I122" si="152">SUM(H123:H127)</f>
        <v>0</v>
      </c>
      <c r="I122" s="319">
        <f t="shared" si="152"/>
        <v>0</v>
      </c>
      <c r="J122" s="448">
        <f>SUM(J123:J127)</f>
        <v>0</v>
      </c>
      <c r="K122" s="449">
        <f t="shared" ref="K122:L122" si="153">SUM(K123:K127)</f>
        <v>0</v>
      </c>
      <c r="L122" s="319">
        <f t="shared" si="153"/>
        <v>0</v>
      </c>
      <c r="M122" s="448">
        <f>SUM(M123:M127)</f>
        <v>0</v>
      </c>
      <c r="N122" s="449">
        <f t="shared" ref="N122:O122" si="154">SUM(N123:N127)</f>
        <v>0</v>
      </c>
      <c r="O122" s="319">
        <f t="shared" si="154"/>
        <v>0</v>
      </c>
      <c r="P122" s="322"/>
    </row>
    <row r="123" spans="1:16" ht="12" hidden="1" customHeight="1" x14ac:dyDescent="0.25">
      <c r="A123" s="315">
        <v>2272</v>
      </c>
      <c r="B123" s="458" t="s">
        <v>142</v>
      </c>
      <c r="C123" s="354">
        <f t="shared" si="102"/>
        <v>0</v>
      </c>
      <c r="D123" s="453">
        <v>0</v>
      </c>
      <c r="E123" s="454"/>
      <c r="F123" s="319">
        <f t="shared" ref="F123:F127" si="155">D123+E123</f>
        <v>0</v>
      </c>
      <c r="G123" s="317"/>
      <c r="H123" s="320"/>
      <c r="I123" s="319">
        <f t="shared" ref="I123:I127" si="156">G123+H123</f>
        <v>0</v>
      </c>
      <c r="J123" s="317"/>
      <c r="K123" s="320"/>
      <c r="L123" s="319">
        <f t="shared" ref="L123:L127" si="157">K123+J123</f>
        <v>0</v>
      </c>
      <c r="M123" s="317"/>
      <c r="N123" s="320"/>
      <c r="O123" s="319">
        <f t="shared" ref="O123:O127" si="158">N123+M123</f>
        <v>0</v>
      </c>
      <c r="P123" s="322"/>
    </row>
    <row r="124" spans="1:16" ht="24" hidden="1" customHeight="1" x14ac:dyDescent="0.25">
      <c r="A124" s="315">
        <v>2274</v>
      </c>
      <c r="B124" s="459" t="s">
        <v>143</v>
      </c>
      <c r="C124" s="354">
        <f t="shared" si="102"/>
        <v>0</v>
      </c>
      <c r="D124" s="453">
        <v>0</v>
      </c>
      <c r="E124" s="454"/>
      <c r="F124" s="319">
        <f t="shared" si="155"/>
        <v>0</v>
      </c>
      <c r="G124" s="317"/>
      <c r="H124" s="320"/>
      <c r="I124" s="319">
        <f t="shared" si="156"/>
        <v>0</v>
      </c>
      <c r="J124" s="317"/>
      <c r="K124" s="320"/>
      <c r="L124" s="319">
        <f t="shared" si="157"/>
        <v>0</v>
      </c>
      <c r="M124" s="317"/>
      <c r="N124" s="320"/>
      <c r="O124" s="319">
        <f t="shared" si="158"/>
        <v>0</v>
      </c>
      <c r="P124" s="322"/>
    </row>
    <row r="125" spans="1:16" ht="24" hidden="1" customHeight="1" x14ac:dyDescent="0.25">
      <c r="A125" s="315">
        <v>2275</v>
      </c>
      <c r="B125" s="353" t="s">
        <v>144</v>
      </c>
      <c r="C125" s="354">
        <f t="shared" si="102"/>
        <v>0</v>
      </c>
      <c r="D125" s="453">
        <v>0</v>
      </c>
      <c r="E125" s="454"/>
      <c r="F125" s="319">
        <f t="shared" si="155"/>
        <v>0</v>
      </c>
      <c r="G125" s="317"/>
      <c r="H125" s="320"/>
      <c r="I125" s="319">
        <f t="shared" si="156"/>
        <v>0</v>
      </c>
      <c r="J125" s="317"/>
      <c r="K125" s="320"/>
      <c r="L125" s="319">
        <f t="shared" si="157"/>
        <v>0</v>
      </c>
      <c r="M125" s="317"/>
      <c r="N125" s="320"/>
      <c r="O125" s="319">
        <f t="shared" si="158"/>
        <v>0</v>
      </c>
      <c r="P125" s="322"/>
    </row>
    <row r="126" spans="1:16" ht="36" hidden="1" customHeight="1" x14ac:dyDescent="0.25">
      <c r="A126" s="315">
        <v>2276</v>
      </c>
      <c r="B126" s="353" t="s">
        <v>145</v>
      </c>
      <c r="C126" s="354">
        <f t="shared" si="102"/>
        <v>0</v>
      </c>
      <c r="D126" s="453">
        <v>0</v>
      </c>
      <c r="E126" s="454"/>
      <c r="F126" s="319">
        <f t="shared" si="155"/>
        <v>0</v>
      </c>
      <c r="G126" s="317"/>
      <c r="H126" s="320"/>
      <c r="I126" s="319">
        <f t="shared" si="156"/>
        <v>0</v>
      </c>
      <c r="J126" s="317"/>
      <c r="K126" s="320"/>
      <c r="L126" s="319">
        <f t="shared" si="157"/>
        <v>0</v>
      </c>
      <c r="M126" s="317"/>
      <c r="N126" s="320"/>
      <c r="O126" s="319">
        <f t="shared" si="158"/>
        <v>0</v>
      </c>
      <c r="P126" s="322"/>
    </row>
    <row r="127" spans="1:16" ht="24" hidden="1" customHeight="1" x14ac:dyDescent="0.25">
      <c r="A127" s="315">
        <v>2279</v>
      </c>
      <c r="B127" s="353" t="s">
        <v>146</v>
      </c>
      <c r="C127" s="354">
        <f t="shared" si="102"/>
        <v>0</v>
      </c>
      <c r="D127" s="453">
        <v>0</v>
      </c>
      <c r="E127" s="454"/>
      <c r="F127" s="319">
        <f t="shared" si="155"/>
        <v>0</v>
      </c>
      <c r="G127" s="317"/>
      <c r="H127" s="320"/>
      <c r="I127" s="319">
        <f t="shared" si="156"/>
        <v>0</v>
      </c>
      <c r="J127" s="317"/>
      <c r="K127" s="320"/>
      <c r="L127" s="319">
        <f t="shared" si="157"/>
        <v>0</v>
      </c>
      <c r="M127" s="317"/>
      <c r="N127" s="320"/>
      <c r="O127" s="319">
        <f t="shared" si="158"/>
        <v>0</v>
      </c>
      <c r="P127" s="322"/>
    </row>
    <row r="128" spans="1:16" ht="48" hidden="1" x14ac:dyDescent="0.25">
      <c r="A128" s="729">
        <v>2280</v>
      </c>
      <c r="B128" s="346" t="s">
        <v>147</v>
      </c>
      <c r="C128" s="347">
        <f t="shared" si="102"/>
        <v>0</v>
      </c>
      <c r="D128" s="451">
        <f t="shared" ref="D128:O128" si="159">SUM(D129)</f>
        <v>0</v>
      </c>
      <c r="E128" s="452">
        <f t="shared" si="159"/>
        <v>0</v>
      </c>
      <c r="F128" s="398">
        <f t="shared" si="159"/>
        <v>0</v>
      </c>
      <c r="G128" s="451">
        <f t="shared" si="159"/>
        <v>0</v>
      </c>
      <c r="H128" s="452">
        <f t="shared" si="159"/>
        <v>0</v>
      </c>
      <c r="I128" s="398">
        <f t="shared" si="159"/>
        <v>0</v>
      </c>
      <c r="J128" s="451">
        <f t="shared" si="159"/>
        <v>0</v>
      </c>
      <c r="K128" s="452">
        <f t="shared" si="159"/>
        <v>0</v>
      </c>
      <c r="L128" s="398">
        <f t="shared" si="159"/>
        <v>0</v>
      </c>
      <c r="M128" s="451">
        <f t="shared" si="159"/>
        <v>0</v>
      </c>
      <c r="N128" s="452">
        <f t="shared" si="159"/>
        <v>0</v>
      </c>
      <c r="O128" s="398">
        <f t="shared" si="159"/>
        <v>0</v>
      </c>
      <c r="P128" s="313"/>
    </row>
    <row r="129" spans="1:16" ht="24" hidden="1" customHeight="1" x14ac:dyDescent="0.25">
      <c r="A129" s="315">
        <v>2283</v>
      </c>
      <c r="B129" s="353" t="s">
        <v>148</v>
      </c>
      <c r="C129" s="354">
        <f t="shared" si="102"/>
        <v>0</v>
      </c>
      <c r="D129" s="453">
        <v>0</v>
      </c>
      <c r="E129" s="454"/>
      <c r="F129" s="319">
        <f>D129+E129</f>
        <v>0</v>
      </c>
      <c r="G129" s="317"/>
      <c r="H129" s="320"/>
      <c r="I129" s="319">
        <f>G129+H129</f>
        <v>0</v>
      </c>
      <c r="J129" s="317"/>
      <c r="K129" s="320"/>
      <c r="L129" s="319">
        <f>K129+J129</f>
        <v>0</v>
      </c>
      <c r="M129" s="317"/>
      <c r="N129" s="320"/>
      <c r="O129" s="319">
        <f>N129+M129</f>
        <v>0</v>
      </c>
      <c r="P129" s="322"/>
    </row>
    <row r="130" spans="1:16" ht="38.25" hidden="1" customHeight="1" x14ac:dyDescent="0.25">
      <c r="A130" s="333">
        <v>2300</v>
      </c>
      <c r="B130" s="441" t="s">
        <v>149</v>
      </c>
      <c r="C130" s="334">
        <f t="shared" si="102"/>
        <v>0</v>
      </c>
      <c r="D130" s="442">
        <f>SUM(D131,D136,D140,D141,D144,D151,D159,D160,D163)</f>
        <v>0</v>
      </c>
      <c r="E130" s="443">
        <f t="shared" ref="E130:F130" si="160">SUM(E131,E136,E140,E141,E144,E151,E159,E160,E163)</f>
        <v>0</v>
      </c>
      <c r="F130" s="337">
        <f t="shared" si="160"/>
        <v>0</v>
      </c>
      <c r="G130" s="442">
        <f>SUM(G131,G136,G140,G141,G144,G151,G159,G160,G163)</f>
        <v>0</v>
      </c>
      <c r="H130" s="443">
        <f t="shared" ref="H130:I130" si="161">SUM(H131,H136,H140,H141,H144,H151,H159,H160,H163)</f>
        <v>0</v>
      </c>
      <c r="I130" s="337">
        <f t="shared" si="161"/>
        <v>0</v>
      </c>
      <c r="J130" s="442">
        <f>SUM(J131,J136,J140,J141,J144,J151,J159,J160,J163)</f>
        <v>0</v>
      </c>
      <c r="K130" s="443">
        <f t="shared" ref="K130:L130" si="162">SUM(K131,K136,K140,K141,K144,K151,K159,K160,K163)</f>
        <v>0</v>
      </c>
      <c r="L130" s="337">
        <f t="shared" si="162"/>
        <v>0</v>
      </c>
      <c r="M130" s="442">
        <f>SUM(M131,M136,M140,M141,M144,M151,M159,M160,M163)</f>
        <v>0</v>
      </c>
      <c r="N130" s="443">
        <f t="shared" ref="N130:O130" si="163">SUM(N131,N136,N140,N141,N144,N151,N159,N160,N163)</f>
        <v>0</v>
      </c>
      <c r="O130" s="337">
        <f t="shared" si="163"/>
        <v>0</v>
      </c>
      <c r="P130" s="341"/>
    </row>
    <row r="131" spans="1:16" ht="24" hidden="1" x14ac:dyDescent="0.25">
      <c r="A131" s="729">
        <v>2310</v>
      </c>
      <c r="B131" s="346" t="s">
        <v>150</v>
      </c>
      <c r="C131" s="347">
        <f t="shared" si="102"/>
        <v>0</v>
      </c>
      <c r="D131" s="451">
        <f t="shared" ref="D131:O131" si="164">SUM(D132:D135)</f>
        <v>0</v>
      </c>
      <c r="E131" s="452">
        <f t="shared" si="164"/>
        <v>0</v>
      </c>
      <c r="F131" s="398">
        <f t="shared" si="164"/>
        <v>0</v>
      </c>
      <c r="G131" s="451">
        <f t="shared" si="164"/>
        <v>0</v>
      </c>
      <c r="H131" s="452">
        <f t="shared" si="164"/>
        <v>0</v>
      </c>
      <c r="I131" s="398">
        <f t="shared" si="164"/>
        <v>0</v>
      </c>
      <c r="J131" s="451">
        <f t="shared" si="164"/>
        <v>0</v>
      </c>
      <c r="K131" s="452">
        <f t="shared" si="164"/>
        <v>0</v>
      </c>
      <c r="L131" s="398">
        <f t="shared" si="164"/>
        <v>0</v>
      </c>
      <c r="M131" s="451">
        <f t="shared" si="164"/>
        <v>0</v>
      </c>
      <c r="N131" s="452">
        <f t="shared" si="164"/>
        <v>0</v>
      </c>
      <c r="O131" s="398">
        <f t="shared" si="164"/>
        <v>0</v>
      </c>
      <c r="P131" s="313"/>
    </row>
    <row r="132" spans="1:16" ht="12" hidden="1" customHeight="1" x14ac:dyDescent="0.25">
      <c r="A132" s="315">
        <v>2311</v>
      </c>
      <c r="B132" s="353" t="s">
        <v>151</v>
      </c>
      <c r="C132" s="354">
        <f t="shared" si="102"/>
        <v>0</v>
      </c>
      <c r="D132" s="453">
        <v>0</v>
      </c>
      <c r="E132" s="454"/>
      <c r="F132" s="319">
        <f t="shared" ref="F132:F135" si="165">D132+E132</f>
        <v>0</v>
      </c>
      <c r="G132" s="317"/>
      <c r="H132" s="320"/>
      <c r="I132" s="319">
        <f t="shared" ref="I132:I135" si="166">G132+H132</f>
        <v>0</v>
      </c>
      <c r="J132" s="317"/>
      <c r="K132" s="320"/>
      <c r="L132" s="319">
        <f t="shared" ref="L132:L135" si="167">K132+J132</f>
        <v>0</v>
      </c>
      <c r="M132" s="317"/>
      <c r="N132" s="320"/>
      <c r="O132" s="319">
        <f t="shared" ref="O132:O135" si="168">N132+M132</f>
        <v>0</v>
      </c>
      <c r="P132" s="322"/>
    </row>
    <row r="133" spans="1:16" ht="12" hidden="1" customHeight="1" x14ac:dyDescent="0.25">
      <c r="A133" s="315">
        <v>2312</v>
      </c>
      <c r="B133" s="353" t="s">
        <v>152</v>
      </c>
      <c r="C133" s="354">
        <f t="shared" si="102"/>
        <v>0</v>
      </c>
      <c r="D133" s="453">
        <v>0</v>
      </c>
      <c r="E133" s="454"/>
      <c r="F133" s="319">
        <f t="shared" si="165"/>
        <v>0</v>
      </c>
      <c r="G133" s="317"/>
      <c r="H133" s="320"/>
      <c r="I133" s="319">
        <f t="shared" si="166"/>
        <v>0</v>
      </c>
      <c r="J133" s="317"/>
      <c r="K133" s="320"/>
      <c r="L133" s="319">
        <f t="shared" si="167"/>
        <v>0</v>
      </c>
      <c r="M133" s="317"/>
      <c r="N133" s="320"/>
      <c r="O133" s="319">
        <f t="shared" si="168"/>
        <v>0</v>
      </c>
      <c r="P133" s="322"/>
    </row>
    <row r="134" spans="1:16" ht="12" hidden="1" customHeight="1" x14ac:dyDescent="0.25">
      <c r="A134" s="315">
        <v>2313</v>
      </c>
      <c r="B134" s="353" t="s">
        <v>153</v>
      </c>
      <c r="C134" s="354">
        <f t="shared" si="102"/>
        <v>0</v>
      </c>
      <c r="D134" s="453">
        <v>0</v>
      </c>
      <c r="E134" s="454"/>
      <c r="F134" s="319">
        <f t="shared" si="165"/>
        <v>0</v>
      </c>
      <c r="G134" s="317"/>
      <c r="H134" s="320"/>
      <c r="I134" s="319">
        <f t="shared" si="166"/>
        <v>0</v>
      </c>
      <c r="J134" s="317"/>
      <c r="K134" s="320"/>
      <c r="L134" s="319">
        <f t="shared" si="167"/>
        <v>0</v>
      </c>
      <c r="M134" s="317"/>
      <c r="N134" s="320"/>
      <c r="O134" s="319">
        <f t="shared" si="168"/>
        <v>0</v>
      </c>
      <c r="P134" s="322"/>
    </row>
    <row r="135" spans="1:16" ht="36" hidden="1" customHeight="1" x14ac:dyDescent="0.25">
      <c r="A135" s="315">
        <v>2314</v>
      </c>
      <c r="B135" s="353" t="s">
        <v>154</v>
      </c>
      <c r="C135" s="354">
        <f t="shared" si="102"/>
        <v>0</v>
      </c>
      <c r="D135" s="453">
        <v>0</v>
      </c>
      <c r="E135" s="454"/>
      <c r="F135" s="319">
        <f t="shared" si="165"/>
        <v>0</v>
      </c>
      <c r="G135" s="317"/>
      <c r="H135" s="320"/>
      <c r="I135" s="319">
        <f t="shared" si="166"/>
        <v>0</v>
      </c>
      <c r="J135" s="317"/>
      <c r="K135" s="320"/>
      <c r="L135" s="319">
        <f t="shared" si="167"/>
        <v>0</v>
      </c>
      <c r="M135" s="317"/>
      <c r="N135" s="320"/>
      <c r="O135" s="319">
        <f t="shared" si="168"/>
        <v>0</v>
      </c>
      <c r="P135" s="322"/>
    </row>
    <row r="136" spans="1:16" hidden="1" x14ac:dyDescent="0.25">
      <c r="A136" s="447">
        <v>2320</v>
      </c>
      <c r="B136" s="353" t="s">
        <v>155</v>
      </c>
      <c r="C136" s="354">
        <f t="shared" si="102"/>
        <v>0</v>
      </c>
      <c r="D136" s="448">
        <f>SUM(D137:D139)</f>
        <v>0</v>
      </c>
      <c r="E136" s="449">
        <f t="shared" ref="E136:F136" si="169">SUM(E137:E139)</f>
        <v>0</v>
      </c>
      <c r="F136" s="319">
        <f t="shared" si="169"/>
        <v>0</v>
      </c>
      <c r="G136" s="448">
        <f>SUM(G137:G139)</f>
        <v>0</v>
      </c>
      <c r="H136" s="449">
        <f t="shared" ref="H136:I136" si="170">SUM(H137:H139)</f>
        <v>0</v>
      </c>
      <c r="I136" s="319">
        <f t="shared" si="170"/>
        <v>0</v>
      </c>
      <c r="J136" s="448">
        <f>SUM(J137:J139)</f>
        <v>0</v>
      </c>
      <c r="K136" s="449">
        <f t="shared" ref="K136:L136" si="171">SUM(K137:K139)</f>
        <v>0</v>
      </c>
      <c r="L136" s="319">
        <f t="shared" si="171"/>
        <v>0</v>
      </c>
      <c r="M136" s="448">
        <f>SUM(M137:M139)</f>
        <v>0</v>
      </c>
      <c r="N136" s="449">
        <f t="shared" ref="N136:O136" si="172">SUM(N137:N139)</f>
        <v>0</v>
      </c>
      <c r="O136" s="319">
        <f t="shared" si="172"/>
        <v>0</v>
      </c>
      <c r="P136" s="322"/>
    </row>
    <row r="137" spans="1:16" ht="12" hidden="1" customHeight="1" x14ac:dyDescent="0.25">
      <c r="A137" s="315">
        <v>2321</v>
      </c>
      <c r="B137" s="353" t="s">
        <v>156</v>
      </c>
      <c r="C137" s="354">
        <f t="shared" si="102"/>
        <v>0</v>
      </c>
      <c r="D137" s="453">
        <v>0</v>
      </c>
      <c r="E137" s="454"/>
      <c r="F137" s="319">
        <f t="shared" ref="F137:F140" si="173">D137+E137</f>
        <v>0</v>
      </c>
      <c r="G137" s="317"/>
      <c r="H137" s="320"/>
      <c r="I137" s="319">
        <f t="shared" ref="I137:I140" si="174">G137+H137</f>
        <v>0</v>
      </c>
      <c r="J137" s="317"/>
      <c r="K137" s="320"/>
      <c r="L137" s="319">
        <f t="shared" ref="L137:L140" si="175">K137+J137</f>
        <v>0</v>
      </c>
      <c r="M137" s="317"/>
      <c r="N137" s="320"/>
      <c r="O137" s="319">
        <f t="shared" ref="O137:O140" si="176">N137+M137</f>
        <v>0</v>
      </c>
      <c r="P137" s="322"/>
    </row>
    <row r="138" spans="1:16" ht="12" hidden="1" customHeight="1" x14ac:dyDescent="0.25">
      <c r="A138" s="315">
        <v>2322</v>
      </c>
      <c r="B138" s="353" t="s">
        <v>157</v>
      </c>
      <c r="C138" s="354">
        <f t="shared" si="102"/>
        <v>0</v>
      </c>
      <c r="D138" s="453">
        <v>0</v>
      </c>
      <c r="E138" s="454"/>
      <c r="F138" s="319">
        <f t="shared" si="173"/>
        <v>0</v>
      </c>
      <c r="G138" s="317"/>
      <c r="H138" s="320"/>
      <c r="I138" s="319">
        <f t="shared" si="174"/>
        <v>0</v>
      </c>
      <c r="J138" s="317"/>
      <c r="K138" s="320"/>
      <c r="L138" s="319">
        <f t="shared" si="175"/>
        <v>0</v>
      </c>
      <c r="M138" s="317"/>
      <c r="N138" s="320"/>
      <c r="O138" s="319">
        <f t="shared" si="176"/>
        <v>0</v>
      </c>
      <c r="P138" s="322"/>
    </row>
    <row r="139" spans="1:16" ht="10.5" hidden="1" customHeight="1" x14ac:dyDescent="0.25">
      <c r="A139" s="315">
        <v>2329</v>
      </c>
      <c r="B139" s="353" t="s">
        <v>158</v>
      </c>
      <c r="C139" s="354">
        <f t="shared" si="102"/>
        <v>0</v>
      </c>
      <c r="D139" s="453">
        <v>0</v>
      </c>
      <c r="E139" s="454"/>
      <c r="F139" s="319">
        <f t="shared" si="173"/>
        <v>0</v>
      </c>
      <c r="G139" s="317"/>
      <c r="H139" s="320"/>
      <c r="I139" s="319">
        <f t="shared" si="174"/>
        <v>0</v>
      </c>
      <c r="J139" s="317"/>
      <c r="K139" s="320"/>
      <c r="L139" s="319">
        <f t="shared" si="175"/>
        <v>0</v>
      </c>
      <c r="M139" s="317"/>
      <c r="N139" s="320"/>
      <c r="O139" s="319">
        <f t="shared" si="176"/>
        <v>0</v>
      </c>
      <c r="P139" s="322"/>
    </row>
    <row r="140" spans="1:16" ht="12" hidden="1" customHeight="1" x14ac:dyDescent="0.25">
      <c r="A140" s="447">
        <v>2330</v>
      </c>
      <c r="B140" s="353" t="s">
        <v>159</v>
      </c>
      <c r="C140" s="354">
        <f t="shared" si="102"/>
        <v>0</v>
      </c>
      <c r="D140" s="453">
        <v>0</v>
      </c>
      <c r="E140" s="454"/>
      <c r="F140" s="319">
        <f t="shared" si="173"/>
        <v>0</v>
      </c>
      <c r="G140" s="317"/>
      <c r="H140" s="320"/>
      <c r="I140" s="319">
        <f t="shared" si="174"/>
        <v>0</v>
      </c>
      <c r="J140" s="317"/>
      <c r="K140" s="320"/>
      <c r="L140" s="319">
        <f t="shared" si="175"/>
        <v>0</v>
      </c>
      <c r="M140" s="317"/>
      <c r="N140" s="320"/>
      <c r="O140" s="319">
        <f t="shared" si="176"/>
        <v>0</v>
      </c>
      <c r="P140" s="322"/>
    </row>
    <row r="141" spans="1:16" ht="48" hidden="1" x14ac:dyDescent="0.25">
      <c r="A141" s="447">
        <v>2340</v>
      </c>
      <c r="B141" s="353" t="s">
        <v>160</v>
      </c>
      <c r="C141" s="354">
        <f t="shared" si="102"/>
        <v>0</v>
      </c>
      <c r="D141" s="448">
        <f>SUM(D142:D143)</f>
        <v>0</v>
      </c>
      <c r="E141" s="449">
        <f t="shared" ref="E141:F141" si="177">SUM(E142:E143)</f>
        <v>0</v>
      </c>
      <c r="F141" s="319">
        <f t="shared" si="177"/>
        <v>0</v>
      </c>
      <c r="G141" s="448">
        <f>SUM(G142:G143)</f>
        <v>0</v>
      </c>
      <c r="H141" s="449">
        <f t="shared" ref="H141:I141" si="178">SUM(H142:H143)</f>
        <v>0</v>
      </c>
      <c r="I141" s="319">
        <f t="shared" si="178"/>
        <v>0</v>
      </c>
      <c r="J141" s="448">
        <f>SUM(J142:J143)</f>
        <v>0</v>
      </c>
      <c r="K141" s="449">
        <f t="shared" ref="K141:L141" si="179">SUM(K142:K143)</f>
        <v>0</v>
      </c>
      <c r="L141" s="319">
        <f t="shared" si="179"/>
        <v>0</v>
      </c>
      <c r="M141" s="448">
        <f>SUM(M142:M143)</f>
        <v>0</v>
      </c>
      <c r="N141" s="449">
        <f t="shared" ref="N141:O141" si="180">SUM(N142:N143)</f>
        <v>0</v>
      </c>
      <c r="O141" s="319">
        <f t="shared" si="180"/>
        <v>0</v>
      </c>
      <c r="P141" s="322"/>
    </row>
    <row r="142" spans="1:16" ht="12" hidden="1" customHeight="1" x14ac:dyDescent="0.25">
      <c r="A142" s="315">
        <v>2341</v>
      </c>
      <c r="B142" s="353" t="s">
        <v>161</v>
      </c>
      <c r="C142" s="354">
        <f t="shared" si="102"/>
        <v>0</v>
      </c>
      <c r="D142" s="453">
        <v>0</v>
      </c>
      <c r="E142" s="454"/>
      <c r="F142" s="319">
        <f t="shared" ref="F142:F143" si="181">D142+E142</f>
        <v>0</v>
      </c>
      <c r="G142" s="317"/>
      <c r="H142" s="320"/>
      <c r="I142" s="319">
        <f t="shared" ref="I142:I143" si="182">G142+H142</f>
        <v>0</v>
      </c>
      <c r="J142" s="317"/>
      <c r="K142" s="320"/>
      <c r="L142" s="319">
        <f t="shared" ref="L142:L143" si="183">K142+J142</f>
        <v>0</v>
      </c>
      <c r="M142" s="317"/>
      <c r="N142" s="320"/>
      <c r="O142" s="319">
        <f t="shared" ref="O142:O143" si="184">N142+M142</f>
        <v>0</v>
      </c>
      <c r="P142" s="322"/>
    </row>
    <row r="143" spans="1:16" ht="24" hidden="1" customHeight="1" x14ac:dyDescent="0.25">
      <c r="A143" s="315">
        <v>2344</v>
      </c>
      <c r="B143" s="353" t="s">
        <v>162</v>
      </c>
      <c r="C143" s="354">
        <f t="shared" si="102"/>
        <v>0</v>
      </c>
      <c r="D143" s="453">
        <v>0</v>
      </c>
      <c r="E143" s="454"/>
      <c r="F143" s="319">
        <f t="shared" si="181"/>
        <v>0</v>
      </c>
      <c r="G143" s="317"/>
      <c r="H143" s="320"/>
      <c r="I143" s="319">
        <f t="shared" si="182"/>
        <v>0</v>
      </c>
      <c r="J143" s="317"/>
      <c r="K143" s="320"/>
      <c r="L143" s="319">
        <f t="shared" si="183"/>
        <v>0</v>
      </c>
      <c r="M143" s="317"/>
      <c r="N143" s="320"/>
      <c r="O143" s="319">
        <f t="shared" si="184"/>
        <v>0</v>
      </c>
      <c r="P143" s="322"/>
    </row>
    <row r="144" spans="1:16" ht="24" hidden="1" x14ac:dyDescent="0.25">
      <c r="A144" s="444">
        <v>2350</v>
      </c>
      <c r="B144" s="402" t="s">
        <v>163</v>
      </c>
      <c r="C144" s="407">
        <f t="shared" si="102"/>
        <v>0</v>
      </c>
      <c r="D144" s="445">
        <f>SUM(D145:D150)</f>
        <v>0</v>
      </c>
      <c r="E144" s="446">
        <f t="shared" ref="E144:F144" si="185">SUM(E145:E150)</f>
        <v>0</v>
      </c>
      <c r="F144" s="405">
        <f t="shared" si="185"/>
        <v>0</v>
      </c>
      <c r="G144" s="445">
        <f>SUM(G145:G150)</f>
        <v>0</v>
      </c>
      <c r="H144" s="446">
        <f t="shared" ref="H144:I144" si="186">SUM(H145:H150)</f>
        <v>0</v>
      </c>
      <c r="I144" s="405">
        <f t="shared" si="186"/>
        <v>0</v>
      </c>
      <c r="J144" s="445">
        <f>SUM(J145:J150)</f>
        <v>0</v>
      </c>
      <c r="K144" s="446">
        <f t="shared" ref="K144:L144" si="187">SUM(K145:K150)</f>
        <v>0</v>
      </c>
      <c r="L144" s="405">
        <f t="shared" si="187"/>
        <v>0</v>
      </c>
      <c r="M144" s="445">
        <f>SUM(M145:M150)</f>
        <v>0</v>
      </c>
      <c r="N144" s="446">
        <f t="shared" ref="N144:O144" si="188">SUM(N145:N150)</f>
        <v>0</v>
      </c>
      <c r="O144" s="405">
        <f t="shared" si="188"/>
        <v>0</v>
      </c>
      <c r="P144" s="393"/>
    </row>
    <row r="145" spans="1:16" ht="12" hidden="1" customHeight="1" x14ac:dyDescent="0.25">
      <c r="A145" s="308">
        <v>2351</v>
      </c>
      <c r="B145" s="346" t="s">
        <v>164</v>
      </c>
      <c r="C145" s="347">
        <f t="shared" si="102"/>
        <v>0</v>
      </c>
      <c r="D145" s="455">
        <v>0</v>
      </c>
      <c r="E145" s="456"/>
      <c r="F145" s="398">
        <f t="shared" ref="F145:F150" si="189">D145+E145</f>
        <v>0</v>
      </c>
      <c r="G145" s="310"/>
      <c r="H145" s="311"/>
      <c r="I145" s="398">
        <f t="shared" ref="I145:I150" si="190">G145+H145</f>
        <v>0</v>
      </c>
      <c r="J145" s="310"/>
      <c r="K145" s="311"/>
      <c r="L145" s="398">
        <f t="shared" ref="L145:L150" si="191">K145+J145</f>
        <v>0</v>
      </c>
      <c r="M145" s="310"/>
      <c r="N145" s="311"/>
      <c r="O145" s="398">
        <f t="shared" ref="O145:O150" si="192">N145+M145</f>
        <v>0</v>
      </c>
      <c r="P145" s="313"/>
    </row>
    <row r="146" spans="1:16" ht="12" hidden="1" customHeight="1" x14ac:dyDescent="0.25">
      <c r="A146" s="315">
        <v>2352</v>
      </c>
      <c r="B146" s="353" t="s">
        <v>166</v>
      </c>
      <c r="C146" s="354">
        <f t="shared" si="102"/>
        <v>0</v>
      </c>
      <c r="D146" s="453">
        <v>0</v>
      </c>
      <c r="E146" s="454"/>
      <c r="F146" s="319">
        <f t="shared" si="189"/>
        <v>0</v>
      </c>
      <c r="G146" s="317"/>
      <c r="H146" s="320"/>
      <c r="I146" s="319">
        <f t="shared" si="190"/>
        <v>0</v>
      </c>
      <c r="J146" s="317"/>
      <c r="K146" s="320"/>
      <c r="L146" s="319">
        <f t="shared" si="191"/>
        <v>0</v>
      </c>
      <c r="M146" s="317"/>
      <c r="N146" s="320"/>
      <c r="O146" s="319">
        <f t="shared" si="192"/>
        <v>0</v>
      </c>
      <c r="P146" s="322"/>
    </row>
    <row r="147" spans="1:16" ht="24" hidden="1" customHeight="1" x14ac:dyDescent="0.25">
      <c r="A147" s="315">
        <v>2353</v>
      </c>
      <c r="B147" s="353" t="s">
        <v>167</v>
      </c>
      <c r="C147" s="354">
        <f t="shared" si="102"/>
        <v>0</v>
      </c>
      <c r="D147" s="453">
        <v>0</v>
      </c>
      <c r="E147" s="454"/>
      <c r="F147" s="319">
        <f t="shared" si="189"/>
        <v>0</v>
      </c>
      <c r="G147" s="317"/>
      <c r="H147" s="320"/>
      <c r="I147" s="319">
        <f t="shared" si="190"/>
        <v>0</v>
      </c>
      <c r="J147" s="317"/>
      <c r="K147" s="320"/>
      <c r="L147" s="319">
        <f t="shared" si="191"/>
        <v>0</v>
      </c>
      <c r="M147" s="317"/>
      <c r="N147" s="320"/>
      <c r="O147" s="319">
        <f t="shared" si="192"/>
        <v>0</v>
      </c>
      <c r="P147" s="322"/>
    </row>
    <row r="148" spans="1:16" ht="24" hidden="1" customHeight="1" x14ac:dyDescent="0.25">
      <c r="A148" s="315">
        <v>2354</v>
      </c>
      <c r="B148" s="353" t="s">
        <v>168</v>
      </c>
      <c r="C148" s="354">
        <f t="shared" ref="C148:C211" si="193">F148+I148+L148+O148</f>
        <v>0</v>
      </c>
      <c r="D148" s="453">
        <v>0</v>
      </c>
      <c r="E148" s="454"/>
      <c r="F148" s="319">
        <f t="shared" si="189"/>
        <v>0</v>
      </c>
      <c r="G148" s="317"/>
      <c r="H148" s="320"/>
      <c r="I148" s="319">
        <f t="shared" si="190"/>
        <v>0</v>
      </c>
      <c r="J148" s="317"/>
      <c r="K148" s="320"/>
      <c r="L148" s="319">
        <f t="shared" si="191"/>
        <v>0</v>
      </c>
      <c r="M148" s="317"/>
      <c r="N148" s="320"/>
      <c r="O148" s="319">
        <f t="shared" si="192"/>
        <v>0</v>
      </c>
      <c r="P148" s="322"/>
    </row>
    <row r="149" spans="1:16" ht="24" hidden="1" customHeight="1" x14ac:dyDescent="0.25">
      <c r="A149" s="315">
        <v>2355</v>
      </c>
      <c r="B149" s="353" t="s">
        <v>169</v>
      </c>
      <c r="C149" s="354">
        <f t="shared" si="193"/>
        <v>0</v>
      </c>
      <c r="D149" s="453">
        <v>0</v>
      </c>
      <c r="E149" s="454"/>
      <c r="F149" s="319">
        <f t="shared" si="189"/>
        <v>0</v>
      </c>
      <c r="G149" s="317"/>
      <c r="H149" s="320"/>
      <c r="I149" s="319">
        <f t="shared" si="190"/>
        <v>0</v>
      </c>
      <c r="J149" s="317"/>
      <c r="K149" s="320"/>
      <c r="L149" s="319">
        <f t="shared" si="191"/>
        <v>0</v>
      </c>
      <c r="M149" s="317"/>
      <c r="N149" s="320"/>
      <c r="O149" s="319">
        <f t="shared" si="192"/>
        <v>0</v>
      </c>
      <c r="P149" s="322"/>
    </row>
    <row r="150" spans="1:16" ht="24" hidden="1" customHeight="1" x14ac:dyDescent="0.25">
      <c r="A150" s="315">
        <v>2359</v>
      </c>
      <c r="B150" s="353" t="s">
        <v>170</v>
      </c>
      <c r="C150" s="354">
        <f t="shared" si="193"/>
        <v>0</v>
      </c>
      <c r="D150" s="453">
        <v>0</v>
      </c>
      <c r="E150" s="454"/>
      <c r="F150" s="319">
        <f t="shared" si="189"/>
        <v>0</v>
      </c>
      <c r="G150" s="317"/>
      <c r="H150" s="320"/>
      <c r="I150" s="319">
        <f t="shared" si="190"/>
        <v>0</v>
      </c>
      <c r="J150" s="317"/>
      <c r="K150" s="320"/>
      <c r="L150" s="319">
        <f t="shared" si="191"/>
        <v>0</v>
      </c>
      <c r="M150" s="317"/>
      <c r="N150" s="320"/>
      <c r="O150" s="319">
        <f t="shared" si="192"/>
        <v>0</v>
      </c>
      <c r="P150" s="322"/>
    </row>
    <row r="151" spans="1:16" ht="24.75" hidden="1" customHeight="1" x14ac:dyDescent="0.25">
      <c r="A151" s="447">
        <v>2360</v>
      </c>
      <c r="B151" s="353" t="s">
        <v>171</v>
      </c>
      <c r="C151" s="354">
        <f t="shared" si="193"/>
        <v>0</v>
      </c>
      <c r="D151" s="448">
        <f>SUM(D152:D158)</f>
        <v>0</v>
      </c>
      <c r="E151" s="449">
        <f t="shared" ref="E151:F151" si="194">SUM(E152:E158)</f>
        <v>0</v>
      </c>
      <c r="F151" s="319">
        <f t="shared" si="194"/>
        <v>0</v>
      </c>
      <c r="G151" s="448">
        <f>SUM(G152:G158)</f>
        <v>0</v>
      </c>
      <c r="H151" s="449">
        <f t="shared" ref="H151:I151" si="195">SUM(H152:H158)</f>
        <v>0</v>
      </c>
      <c r="I151" s="319">
        <f t="shared" si="195"/>
        <v>0</v>
      </c>
      <c r="J151" s="448">
        <f>SUM(J152:J158)</f>
        <v>0</v>
      </c>
      <c r="K151" s="449">
        <f t="shared" ref="K151:L151" si="196">SUM(K152:K158)</f>
        <v>0</v>
      </c>
      <c r="L151" s="319">
        <f t="shared" si="196"/>
        <v>0</v>
      </c>
      <c r="M151" s="448">
        <f>SUM(M152:M158)</f>
        <v>0</v>
      </c>
      <c r="N151" s="449">
        <f t="shared" ref="N151:O151" si="197">SUM(N152:N158)</f>
        <v>0</v>
      </c>
      <c r="O151" s="319">
        <f t="shared" si="197"/>
        <v>0</v>
      </c>
      <c r="P151" s="322"/>
    </row>
    <row r="152" spans="1:16" ht="12" hidden="1" customHeight="1" x14ac:dyDescent="0.25">
      <c r="A152" s="314">
        <v>2361</v>
      </c>
      <c r="B152" s="353" t="s">
        <v>172</v>
      </c>
      <c r="C152" s="354">
        <f t="shared" si="193"/>
        <v>0</v>
      </c>
      <c r="D152" s="453">
        <v>0</v>
      </c>
      <c r="E152" s="454"/>
      <c r="F152" s="319">
        <f t="shared" ref="F152:F159" si="198">D152+E152</f>
        <v>0</v>
      </c>
      <c r="G152" s="317"/>
      <c r="H152" s="320"/>
      <c r="I152" s="319">
        <f t="shared" ref="I152:I159" si="199">G152+H152</f>
        <v>0</v>
      </c>
      <c r="J152" s="317"/>
      <c r="K152" s="320"/>
      <c r="L152" s="319">
        <f t="shared" ref="L152:L159" si="200">K152+J152</f>
        <v>0</v>
      </c>
      <c r="M152" s="317"/>
      <c r="N152" s="320"/>
      <c r="O152" s="319">
        <f t="shared" ref="O152:O159" si="201">N152+M152</f>
        <v>0</v>
      </c>
      <c r="P152" s="322"/>
    </row>
    <row r="153" spans="1:16" ht="24" hidden="1" customHeight="1" x14ac:dyDescent="0.25">
      <c r="A153" s="314">
        <v>2362</v>
      </c>
      <c r="B153" s="353" t="s">
        <v>173</v>
      </c>
      <c r="C153" s="354">
        <f t="shared" si="193"/>
        <v>0</v>
      </c>
      <c r="D153" s="453">
        <v>0</v>
      </c>
      <c r="E153" s="454"/>
      <c r="F153" s="319">
        <f t="shared" si="198"/>
        <v>0</v>
      </c>
      <c r="G153" s="317"/>
      <c r="H153" s="320"/>
      <c r="I153" s="319">
        <f t="shared" si="199"/>
        <v>0</v>
      </c>
      <c r="J153" s="317"/>
      <c r="K153" s="320"/>
      <c r="L153" s="319">
        <f t="shared" si="200"/>
        <v>0</v>
      </c>
      <c r="M153" s="317"/>
      <c r="N153" s="320"/>
      <c r="O153" s="319">
        <f t="shared" si="201"/>
        <v>0</v>
      </c>
      <c r="P153" s="322"/>
    </row>
    <row r="154" spans="1:16" ht="12" hidden="1" customHeight="1" x14ac:dyDescent="0.25">
      <c r="A154" s="314">
        <v>2363</v>
      </c>
      <c r="B154" s="353" t="s">
        <v>174</v>
      </c>
      <c r="C154" s="354">
        <f t="shared" si="193"/>
        <v>0</v>
      </c>
      <c r="D154" s="453">
        <v>0</v>
      </c>
      <c r="E154" s="454"/>
      <c r="F154" s="319">
        <f t="shared" si="198"/>
        <v>0</v>
      </c>
      <c r="G154" s="317"/>
      <c r="H154" s="320"/>
      <c r="I154" s="319">
        <f t="shared" si="199"/>
        <v>0</v>
      </c>
      <c r="J154" s="317"/>
      <c r="K154" s="320"/>
      <c r="L154" s="319">
        <f t="shared" si="200"/>
        <v>0</v>
      </c>
      <c r="M154" s="317"/>
      <c r="N154" s="320"/>
      <c r="O154" s="319">
        <f t="shared" si="201"/>
        <v>0</v>
      </c>
      <c r="P154" s="322"/>
    </row>
    <row r="155" spans="1:16" ht="12" hidden="1" customHeight="1" x14ac:dyDescent="0.25">
      <c r="A155" s="314">
        <v>2364</v>
      </c>
      <c r="B155" s="353" t="s">
        <v>175</v>
      </c>
      <c r="C155" s="354">
        <f t="shared" si="193"/>
        <v>0</v>
      </c>
      <c r="D155" s="453">
        <v>0</v>
      </c>
      <c r="E155" s="454"/>
      <c r="F155" s="319">
        <f t="shared" si="198"/>
        <v>0</v>
      </c>
      <c r="G155" s="317"/>
      <c r="H155" s="320"/>
      <c r="I155" s="319">
        <f t="shared" si="199"/>
        <v>0</v>
      </c>
      <c r="J155" s="317"/>
      <c r="K155" s="320"/>
      <c r="L155" s="319">
        <f t="shared" si="200"/>
        <v>0</v>
      </c>
      <c r="M155" s="317"/>
      <c r="N155" s="320"/>
      <c r="O155" s="319">
        <f t="shared" si="201"/>
        <v>0</v>
      </c>
      <c r="P155" s="322"/>
    </row>
    <row r="156" spans="1:16" ht="12.75" hidden="1" customHeight="1" x14ac:dyDescent="0.25">
      <c r="A156" s="314">
        <v>2365</v>
      </c>
      <c r="B156" s="353" t="s">
        <v>176</v>
      </c>
      <c r="C156" s="354">
        <f t="shared" si="193"/>
        <v>0</v>
      </c>
      <c r="D156" s="453">
        <v>0</v>
      </c>
      <c r="E156" s="454"/>
      <c r="F156" s="319">
        <f t="shared" si="198"/>
        <v>0</v>
      </c>
      <c r="G156" s="317"/>
      <c r="H156" s="320"/>
      <c r="I156" s="319">
        <f t="shared" si="199"/>
        <v>0</v>
      </c>
      <c r="J156" s="317"/>
      <c r="K156" s="320"/>
      <c r="L156" s="319">
        <f t="shared" si="200"/>
        <v>0</v>
      </c>
      <c r="M156" s="317"/>
      <c r="N156" s="320"/>
      <c r="O156" s="319">
        <f t="shared" si="201"/>
        <v>0</v>
      </c>
      <c r="P156" s="322"/>
    </row>
    <row r="157" spans="1:16" ht="36" hidden="1" customHeight="1" x14ac:dyDescent="0.25">
      <c r="A157" s="314">
        <v>2366</v>
      </c>
      <c r="B157" s="353" t="s">
        <v>177</v>
      </c>
      <c r="C157" s="354">
        <f t="shared" si="193"/>
        <v>0</v>
      </c>
      <c r="D157" s="453">
        <v>0</v>
      </c>
      <c r="E157" s="454"/>
      <c r="F157" s="319">
        <f t="shared" si="198"/>
        <v>0</v>
      </c>
      <c r="G157" s="317"/>
      <c r="H157" s="320"/>
      <c r="I157" s="319">
        <f t="shared" si="199"/>
        <v>0</v>
      </c>
      <c r="J157" s="317"/>
      <c r="K157" s="320"/>
      <c r="L157" s="319">
        <f t="shared" si="200"/>
        <v>0</v>
      </c>
      <c r="M157" s="317"/>
      <c r="N157" s="320"/>
      <c r="O157" s="319">
        <f t="shared" si="201"/>
        <v>0</v>
      </c>
      <c r="P157" s="322"/>
    </row>
    <row r="158" spans="1:16" ht="48" hidden="1" customHeight="1" x14ac:dyDescent="0.25">
      <c r="A158" s="314">
        <v>2369</v>
      </c>
      <c r="B158" s="353" t="s">
        <v>178</v>
      </c>
      <c r="C158" s="354">
        <f t="shared" si="193"/>
        <v>0</v>
      </c>
      <c r="D158" s="453">
        <v>0</v>
      </c>
      <c r="E158" s="454"/>
      <c r="F158" s="319">
        <f t="shared" si="198"/>
        <v>0</v>
      </c>
      <c r="G158" s="317"/>
      <c r="H158" s="320"/>
      <c r="I158" s="319">
        <f t="shared" si="199"/>
        <v>0</v>
      </c>
      <c r="J158" s="317"/>
      <c r="K158" s="320"/>
      <c r="L158" s="319">
        <f t="shared" si="200"/>
        <v>0</v>
      </c>
      <c r="M158" s="317"/>
      <c r="N158" s="320"/>
      <c r="O158" s="319">
        <f t="shared" si="201"/>
        <v>0</v>
      </c>
      <c r="P158" s="322"/>
    </row>
    <row r="159" spans="1:16" ht="12" hidden="1" customHeight="1" x14ac:dyDescent="0.25">
      <c r="A159" s="444">
        <v>2370</v>
      </c>
      <c r="B159" s="402" t="s">
        <v>179</v>
      </c>
      <c r="C159" s="407">
        <f t="shared" si="193"/>
        <v>0</v>
      </c>
      <c r="D159" s="460">
        <v>0</v>
      </c>
      <c r="E159" s="461"/>
      <c r="F159" s="405">
        <f t="shared" si="198"/>
        <v>0</v>
      </c>
      <c r="G159" s="408"/>
      <c r="H159" s="409"/>
      <c r="I159" s="405">
        <f t="shared" si="199"/>
        <v>0</v>
      </c>
      <c r="J159" s="408"/>
      <c r="K159" s="409"/>
      <c r="L159" s="405">
        <f t="shared" si="200"/>
        <v>0</v>
      </c>
      <c r="M159" s="408"/>
      <c r="N159" s="409"/>
      <c r="O159" s="405">
        <f t="shared" si="201"/>
        <v>0</v>
      </c>
      <c r="P159" s="393"/>
    </row>
    <row r="160" spans="1:16" hidden="1" x14ac:dyDescent="0.25">
      <c r="A160" s="444">
        <v>2380</v>
      </c>
      <c r="B160" s="402" t="s">
        <v>180</v>
      </c>
      <c r="C160" s="407">
        <f t="shared" si="193"/>
        <v>0</v>
      </c>
      <c r="D160" s="445">
        <f>SUM(D161:D162)</f>
        <v>0</v>
      </c>
      <c r="E160" s="446">
        <f t="shared" ref="E160:F160" si="202">SUM(E161:E162)</f>
        <v>0</v>
      </c>
      <c r="F160" s="405">
        <f t="shared" si="202"/>
        <v>0</v>
      </c>
      <c r="G160" s="445">
        <f>SUM(G161:G162)</f>
        <v>0</v>
      </c>
      <c r="H160" s="446">
        <f t="shared" ref="H160:I160" si="203">SUM(H161:H162)</f>
        <v>0</v>
      </c>
      <c r="I160" s="405">
        <f t="shared" si="203"/>
        <v>0</v>
      </c>
      <c r="J160" s="445">
        <f>SUM(J161:J162)</f>
        <v>0</v>
      </c>
      <c r="K160" s="446">
        <f t="shared" ref="K160:L160" si="204">SUM(K161:K162)</f>
        <v>0</v>
      </c>
      <c r="L160" s="405">
        <f t="shared" si="204"/>
        <v>0</v>
      </c>
      <c r="M160" s="445">
        <f>SUM(M161:M162)</f>
        <v>0</v>
      </c>
      <c r="N160" s="446">
        <f t="shared" ref="N160:O160" si="205">SUM(N161:N162)</f>
        <v>0</v>
      </c>
      <c r="O160" s="405">
        <f t="shared" si="205"/>
        <v>0</v>
      </c>
      <c r="P160" s="393"/>
    </row>
    <row r="161" spans="1:16" ht="12" hidden="1" customHeight="1" x14ac:dyDescent="0.25">
      <c r="A161" s="307">
        <v>2381</v>
      </c>
      <c r="B161" s="346" t="s">
        <v>181</v>
      </c>
      <c r="C161" s="347">
        <f t="shared" si="193"/>
        <v>0</v>
      </c>
      <c r="D161" s="455">
        <v>0</v>
      </c>
      <c r="E161" s="456"/>
      <c r="F161" s="398">
        <f t="shared" ref="F161:F164" si="206">D161+E161</f>
        <v>0</v>
      </c>
      <c r="G161" s="310"/>
      <c r="H161" s="311"/>
      <c r="I161" s="398">
        <f t="shared" ref="I161:I164" si="207">G161+H161</f>
        <v>0</v>
      </c>
      <c r="J161" s="310"/>
      <c r="K161" s="311"/>
      <c r="L161" s="398">
        <f t="shared" ref="L161:L164" si="208">K161+J161</f>
        <v>0</v>
      </c>
      <c r="M161" s="310"/>
      <c r="N161" s="311"/>
      <c r="O161" s="398">
        <f t="shared" ref="O161:O164" si="209">N161+M161</f>
        <v>0</v>
      </c>
      <c r="P161" s="313"/>
    </row>
    <row r="162" spans="1:16" ht="24" hidden="1" customHeight="1" x14ac:dyDescent="0.25">
      <c r="A162" s="314">
        <v>2389</v>
      </c>
      <c r="B162" s="353" t="s">
        <v>182</v>
      </c>
      <c r="C162" s="354">
        <f t="shared" si="193"/>
        <v>0</v>
      </c>
      <c r="D162" s="453">
        <v>0</v>
      </c>
      <c r="E162" s="454"/>
      <c r="F162" s="319">
        <f t="shared" si="206"/>
        <v>0</v>
      </c>
      <c r="G162" s="317"/>
      <c r="H162" s="320"/>
      <c r="I162" s="319">
        <f t="shared" si="207"/>
        <v>0</v>
      </c>
      <c r="J162" s="317"/>
      <c r="K162" s="320"/>
      <c r="L162" s="319">
        <f t="shared" si="208"/>
        <v>0</v>
      </c>
      <c r="M162" s="317"/>
      <c r="N162" s="320"/>
      <c r="O162" s="319">
        <f t="shared" si="209"/>
        <v>0</v>
      </c>
      <c r="P162" s="322"/>
    </row>
    <row r="163" spans="1:16" ht="12" hidden="1" customHeight="1" x14ac:dyDescent="0.25">
      <c r="A163" s="444">
        <v>2390</v>
      </c>
      <c r="B163" s="402" t="s">
        <v>183</v>
      </c>
      <c r="C163" s="407">
        <f t="shared" si="193"/>
        <v>0</v>
      </c>
      <c r="D163" s="460">
        <v>0</v>
      </c>
      <c r="E163" s="461"/>
      <c r="F163" s="405">
        <f t="shared" si="206"/>
        <v>0</v>
      </c>
      <c r="G163" s="408"/>
      <c r="H163" s="409"/>
      <c r="I163" s="405">
        <f t="shared" si="207"/>
        <v>0</v>
      </c>
      <c r="J163" s="408"/>
      <c r="K163" s="409"/>
      <c r="L163" s="405">
        <f t="shared" si="208"/>
        <v>0</v>
      </c>
      <c r="M163" s="408"/>
      <c r="N163" s="409"/>
      <c r="O163" s="405">
        <f t="shared" si="209"/>
        <v>0</v>
      </c>
      <c r="P163" s="393"/>
    </row>
    <row r="164" spans="1:16" ht="12" hidden="1" customHeight="1" x14ac:dyDescent="0.25">
      <c r="A164" s="333">
        <v>2400</v>
      </c>
      <c r="B164" s="441" t="s">
        <v>184</v>
      </c>
      <c r="C164" s="334">
        <f t="shared" si="193"/>
        <v>0</v>
      </c>
      <c r="D164" s="462">
        <v>0</v>
      </c>
      <c r="E164" s="463"/>
      <c r="F164" s="337">
        <f t="shared" si="206"/>
        <v>0</v>
      </c>
      <c r="G164" s="335"/>
      <c r="H164" s="336"/>
      <c r="I164" s="337">
        <f t="shared" si="207"/>
        <v>0</v>
      </c>
      <c r="J164" s="335"/>
      <c r="K164" s="336"/>
      <c r="L164" s="337">
        <f t="shared" si="208"/>
        <v>0</v>
      </c>
      <c r="M164" s="335"/>
      <c r="N164" s="336"/>
      <c r="O164" s="337">
        <f t="shared" si="209"/>
        <v>0</v>
      </c>
      <c r="P164" s="341"/>
    </row>
    <row r="165" spans="1:16" ht="24" hidden="1" x14ac:dyDescent="0.25">
      <c r="A165" s="333">
        <v>2500</v>
      </c>
      <c r="B165" s="441" t="s">
        <v>185</v>
      </c>
      <c r="C165" s="334">
        <f t="shared" si="193"/>
        <v>0</v>
      </c>
      <c r="D165" s="442">
        <f>SUM(D166,D171)</f>
        <v>0</v>
      </c>
      <c r="E165" s="443">
        <f t="shared" ref="E165:O165" si="210">SUM(E166,E171)</f>
        <v>0</v>
      </c>
      <c r="F165" s="337">
        <f t="shared" si="210"/>
        <v>0</v>
      </c>
      <c r="G165" s="442">
        <f t="shared" si="210"/>
        <v>0</v>
      </c>
      <c r="H165" s="443">
        <f t="shared" si="210"/>
        <v>0</v>
      </c>
      <c r="I165" s="337">
        <f t="shared" si="210"/>
        <v>0</v>
      </c>
      <c r="J165" s="442">
        <f t="shared" si="210"/>
        <v>0</v>
      </c>
      <c r="K165" s="443">
        <f t="shared" si="210"/>
        <v>0</v>
      </c>
      <c r="L165" s="337">
        <f t="shared" si="210"/>
        <v>0</v>
      </c>
      <c r="M165" s="442">
        <f t="shared" si="210"/>
        <v>0</v>
      </c>
      <c r="N165" s="443">
        <f t="shared" si="210"/>
        <v>0</v>
      </c>
      <c r="O165" s="337">
        <f t="shared" si="210"/>
        <v>0</v>
      </c>
      <c r="P165" s="341"/>
    </row>
    <row r="166" spans="1:16" ht="16.5" hidden="1" customHeight="1" x14ac:dyDescent="0.25">
      <c r="A166" s="729">
        <v>2510</v>
      </c>
      <c r="B166" s="346" t="s">
        <v>186</v>
      </c>
      <c r="C166" s="347">
        <f t="shared" si="193"/>
        <v>0</v>
      </c>
      <c r="D166" s="451">
        <f>SUM(D167:D170)</f>
        <v>0</v>
      </c>
      <c r="E166" s="452">
        <f t="shared" ref="E166:O166" si="211">SUM(E167:E170)</f>
        <v>0</v>
      </c>
      <c r="F166" s="398">
        <f t="shared" si="211"/>
        <v>0</v>
      </c>
      <c r="G166" s="451">
        <f t="shared" si="211"/>
        <v>0</v>
      </c>
      <c r="H166" s="452">
        <f t="shared" si="211"/>
        <v>0</v>
      </c>
      <c r="I166" s="398">
        <f t="shared" si="211"/>
        <v>0</v>
      </c>
      <c r="J166" s="451">
        <f t="shared" si="211"/>
        <v>0</v>
      </c>
      <c r="K166" s="452">
        <f t="shared" si="211"/>
        <v>0</v>
      </c>
      <c r="L166" s="398">
        <f t="shared" si="211"/>
        <v>0</v>
      </c>
      <c r="M166" s="451">
        <f t="shared" si="211"/>
        <v>0</v>
      </c>
      <c r="N166" s="452">
        <f t="shared" si="211"/>
        <v>0</v>
      </c>
      <c r="O166" s="398">
        <f t="shared" si="211"/>
        <v>0</v>
      </c>
      <c r="P166" s="313"/>
    </row>
    <row r="167" spans="1:16" ht="24" hidden="1" customHeight="1" x14ac:dyDescent="0.25">
      <c r="A167" s="315">
        <v>2512</v>
      </c>
      <c r="B167" s="353" t="s">
        <v>187</v>
      </c>
      <c r="C167" s="354">
        <f t="shared" si="193"/>
        <v>0</v>
      </c>
      <c r="D167" s="453">
        <v>0</v>
      </c>
      <c r="E167" s="454"/>
      <c r="F167" s="319">
        <f t="shared" ref="F167:F172" si="212">D167+E167</f>
        <v>0</v>
      </c>
      <c r="G167" s="317"/>
      <c r="H167" s="320"/>
      <c r="I167" s="319">
        <f t="shared" ref="I167:I172" si="213">G167+H167</f>
        <v>0</v>
      </c>
      <c r="J167" s="317"/>
      <c r="K167" s="320"/>
      <c r="L167" s="319">
        <f t="shared" ref="L167:L172" si="214">K167+J167</f>
        <v>0</v>
      </c>
      <c r="M167" s="317"/>
      <c r="N167" s="320"/>
      <c r="O167" s="319">
        <f t="shared" ref="O167:O172" si="215">N167+M167</f>
        <v>0</v>
      </c>
      <c r="P167" s="322"/>
    </row>
    <row r="168" spans="1:16" ht="36" hidden="1" customHeight="1" x14ac:dyDescent="0.25">
      <c r="A168" s="315">
        <v>2513</v>
      </c>
      <c r="B168" s="353" t="s">
        <v>188</v>
      </c>
      <c r="C168" s="354">
        <f t="shared" si="193"/>
        <v>0</v>
      </c>
      <c r="D168" s="453">
        <v>0</v>
      </c>
      <c r="E168" s="454"/>
      <c r="F168" s="319">
        <f t="shared" si="212"/>
        <v>0</v>
      </c>
      <c r="G168" s="317"/>
      <c r="H168" s="320"/>
      <c r="I168" s="319">
        <f t="shared" si="213"/>
        <v>0</v>
      </c>
      <c r="J168" s="317"/>
      <c r="K168" s="320"/>
      <c r="L168" s="319">
        <f t="shared" si="214"/>
        <v>0</v>
      </c>
      <c r="M168" s="317"/>
      <c r="N168" s="320"/>
      <c r="O168" s="319">
        <f t="shared" si="215"/>
        <v>0</v>
      </c>
      <c r="P168" s="322"/>
    </row>
    <row r="169" spans="1:16" ht="24" hidden="1" customHeight="1" x14ac:dyDescent="0.25">
      <c r="A169" s="315">
        <v>2515</v>
      </c>
      <c r="B169" s="353" t="s">
        <v>189</v>
      </c>
      <c r="C169" s="354">
        <f t="shared" si="193"/>
        <v>0</v>
      </c>
      <c r="D169" s="453">
        <v>0</v>
      </c>
      <c r="E169" s="454"/>
      <c r="F169" s="319">
        <f t="shared" si="212"/>
        <v>0</v>
      </c>
      <c r="G169" s="317"/>
      <c r="H169" s="320"/>
      <c r="I169" s="319">
        <f t="shared" si="213"/>
        <v>0</v>
      </c>
      <c r="J169" s="317"/>
      <c r="K169" s="320"/>
      <c r="L169" s="319">
        <f t="shared" si="214"/>
        <v>0</v>
      </c>
      <c r="M169" s="317"/>
      <c r="N169" s="320"/>
      <c r="O169" s="319">
        <f t="shared" si="215"/>
        <v>0</v>
      </c>
      <c r="P169" s="322"/>
    </row>
    <row r="170" spans="1:16" ht="24" hidden="1" customHeight="1" x14ac:dyDescent="0.25">
      <c r="A170" s="315">
        <v>2519</v>
      </c>
      <c r="B170" s="353" t="s">
        <v>190</v>
      </c>
      <c r="C170" s="354">
        <f t="shared" si="193"/>
        <v>0</v>
      </c>
      <c r="D170" s="453">
        <v>0</v>
      </c>
      <c r="E170" s="454"/>
      <c r="F170" s="319">
        <f t="shared" si="212"/>
        <v>0</v>
      </c>
      <c r="G170" s="317"/>
      <c r="H170" s="320"/>
      <c r="I170" s="319">
        <f t="shared" si="213"/>
        <v>0</v>
      </c>
      <c r="J170" s="317"/>
      <c r="K170" s="320"/>
      <c r="L170" s="319">
        <f t="shared" si="214"/>
        <v>0</v>
      </c>
      <c r="M170" s="317"/>
      <c r="N170" s="320"/>
      <c r="O170" s="319">
        <f t="shared" si="215"/>
        <v>0</v>
      </c>
      <c r="P170" s="322"/>
    </row>
    <row r="171" spans="1:16" ht="24" hidden="1" customHeight="1" x14ac:dyDescent="0.25">
      <c r="A171" s="447">
        <v>2520</v>
      </c>
      <c r="B171" s="353" t="s">
        <v>191</v>
      </c>
      <c r="C171" s="354">
        <f t="shared" si="193"/>
        <v>0</v>
      </c>
      <c r="D171" s="453">
        <v>0</v>
      </c>
      <c r="E171" s="454"/>
      <c r="F171" s="319">
        <f t="shared" si="212"/>
        <v>0</v>
      </c>
      <c r="G171" s="317"/>
      <c r="H171" s="320"/>
      <c r="I171" s="319">
        <f t="shared" si="213"/>
        <v>0</v>
      </c>
      <c r="J171" s="317"/>
      <c r="K171" s="320"/>
      <c r="L171" s="319">
        <f t="shared" si="214"/>
        <v>0</v>
      </c>
      <c r="M171" s="317"/>
      <c r="N171" s="320"/>
      <c r="O171" s="319">
        <f t="shared" si="215"/>
        <v>0</v>
      </c>
      <c r="P171" s="322"/>
    </row>
    <row r="172" spans="1:16" s="464" customFormat="1" ht="36" hidden="1" customHeight="1" x14ac:dyDescent="0.25">
      <c r="A172" s="287">
        <v>2800</v>
      </c>
      <c r="B172" s="346" t="s">
        <v>192</v>
      </c>
      <c r="C172" s="347">
        <f t="shared" si="193"/>
        <v>0</v>
      </c>
      <c r="D172" s="310">
        <v>0</v>
      </c>
      <c r="E172" s="311"/>
      <c r="F172" s="398">
        <f t="shared" si="212"/>
        <v>0</v>
      </c>
      <c r="G172" s="310"/>
      <c r="H172" s="311"/>
      <c r="I172" s="398">
        <f t="shared" si="213"/>
        <v>0</v>
      </c>
      <c r="J172" s="310"/>
      <c r="K172" s="311"/>
      <c r="L172" s="398">
        <f t="shared" si="214"/>
        <v>0</v>
      </c>
      <c r="M172" s="310"/>
      <c r="N172" s="311"/>
      <c r="O172" s="398">
        <f t="shared" si="215"/>
        <v>0</v>
      </c>
      <c r="P172" s="313"/>
    </row>
    <row r="173" spans="1:16" hidden="1" x14ac:dyDescent="0.25">
      <c r="A173" s="436">
        <v>3000</v>
      </c>
      <c r="B173" s="436" t="s">
        <v>193</v>
      </c>
      <c r="C173" s="437">
        <f t="shared" si="193"/>
        <v>0</v>
      </c>
      <c r="D173" s="438">
        <f>SUM(D174,D184)</f>
        <v>0</v>
      </c>
      <c r="E173" s="439">
        <f t="shared" ref="E173:F173" si="216">SUM(E174,E184)</f>
        <v>0</v>
      </c>
      <c r="F173" s="440">
        <f t="shared" si="216"/>
        <v>0</v>
      </c>
      <c r="G173" s="438">
        <f>SUM(G174,G184)</f>
        <v>0</v>
      </c>
      <c r="H173" s="439">
        <f t="shared" ref="H173:I173" si="217">SUM(H174,H184)</f>
        <v>0</v>
      </c>
      <c r="I173" s="440">
        <f t="shared" si="217"/>
        <v>0</v>
      </c>
      <c r="J173" s="438">
        <f>SUM(J174,J184)</f>
        <v>0</v>
      </c>
      <c r="K173" s="439">
        <f t="shared" ref="K173:L173" si="218">SUM(K174,K184)</f>
        <v>0</v>
      </c>
      <c r="L173" s="440">
        <f t="shared" si="218"/>
        <v>0</v>
      </c>
      <c r="M173" s="438">
        <f>SUM(M174,M184)</f>
        <v>0</v>
      </c>
      <c r="N173" s="439">
        <f t="shared" ref="N173:O173" si="219">SUM(N174,N184)</f>
        <v>0</v>
      </c>
      <c r="O173" s="440">
        <f t="shared" si="219"/>
        <v>0</v>
      </c>
      <c r="P173" s="163"/>
    </row>
    <row r="174" spans="1:16" ht="24" hidden="1" x14ac:dyDescent="0.25">
      <c r="A174" s="333">
        <v>3200</v>
      </c>
      <c r="B174" s="465" t="s">
        <v>194</v>
      </c>
      <c r="C174" s="334">
        <f t="shared" si="193"/>
        <v>0</v>
      </c>
      <c r="D174" s="442">
        <f>SUM(D175,D179)</f>
        <v>0</v>
      </c>
      <c r="E174" s="443">
        <f t="shared" ref="E174:O174" si="220">SUM(E175,E179)</f>
        <v>0</v>
      </c>
      <c r="F174" s="337">
        <f t="shared" si="220"/>
        <v>0</v>
      </c>
      <c r="G174" s="442">
        <f t="shared" si="220"/>
        <v>0</v>
      </c>
      <c r="H174" s="443">
        <f t="shared" si="220"/>
        <v>0</v>
      </c>
      <c r="I174" s="337">
        <f t="shared" si="220"/>
        <v>0</v>
      </c>
      <c r="J174" s="442">
        <f t="shared" si="220"/>
        <v>0</v>
      </c>
      <c r="K174" s="443">
        <f t="shared" si="220"/>
        <v>0</v>
      </c>
      <c r="L174" s="337">
        <f t="shared" si="220"/>
        <v>0</v>
      </c>
      <c r="M174" s="442">
        <f t="shared" si="220"/>
        <v>0</v>
      </c>
      <c r="N174" s="443">
        <f t="shared" si="220"/>
        <v>0</v>
      </c>
      <c r="O174" s="337">
        <f t="shared" si="220"/>
        <v>0</v>
      </c>
      <c r="P174" s="341"/>
    </row>
    <row r="175" spans="1:16" ht="36" hidden="1" x14ac:dyDescent="0.25">
      <c r="A175" s="729">
        <v>3260</v>
      </c>
      <c r="B175" s="346" t="s">
        <v>195</v>
      </c>
      <c r="C175" s="347">
        <f t="shared" si="193"/>
        <v>0</v>
      </c>
      <c r="D175" s="451">
        <f>SUM(D176:D178)</f>
        <v>0</v>
      </c>
      <c r="E175" s="452">
        <f t="shared" ref="E175:F175" si="221">SUM(E176:E178)</f>
        <v>0</v>
      </c>
      <c r="F175" s="398">
        <f t="shared" si="221"/>
        <v>0</v>
      </c>
      <c r="G175" s="451">
        <f>SUM(G176:G178)</f>
        <v>0</v>
      </c>
      <c r="H175" s="452">
        <f t="shared" ref="H175:I175" si="222">SUM(H176:H178)</f>
        <v>0</v>
      </c>
      <c r="I175" s="398">
        <f t="shared" si="222"/>
        <v>0</v>
      </c>
      <c r="J175" s="451">
        <f>SUM(J176:J178)</f>
        <v>0</v>
      </c>
      <c r="K175" s="452">
        <f t="shared" ref="K175:L175" si="223">SUM(K176:K178)</f>
        <v>0</v>
      </c>
      <c r="L175" s="398">
        <f t="shared" si="223"/>
        <v>0</v>
      </c>
      <c r="M175" s="451">
        <f>SUM(M176:M178)</f>
        <v>0</v>
      </c>
      <c r="N175" s="452">
        <f t="shared" ref="N175:O175" si="224">SUM(N176:N178)</f>
        <v>0</v>
      </c>
      <c r="O175" s="398">
        <f t="shared" si="224"/>
        <v>0</v>
      </c>
      <c r="P175" s="313"/>
    </row>
    <row r="176" spans="1:16" ht="24" hidden="1" customHeight="1" x14ac:dyDescent="0.25">
      <c r="A176" s="315">
        <v>3261</v>
      </c>
      <c r="B176" s="353" t="s">
        <v>196</v>
      </c>
      <c r="C176" s="354">
        <f t="shared" si="193"/>
        <v>0</v>
      </c>
      <c r="D176" s="453">
        <v>0</v>
      </c>
      <c r="E176" s="454"/>
      <c r="F176" s="319">
        <f t="shared" ref="F176:F178" si="225">D176+E176</f>
        <v>0</v>
      </c>
      <c r="G176" s="317"/>
      <c r="H176" s="320"/>
      <c r="I176" s="319">
        <f t="shared" ref="I176:I178" si="226">G176+H176</f>
        <v>0</v>
      </c>
      <c r="J176" s="317"/>
      <c r="K176" s="320"/>
      <c r="L176" s="319">
        <f t="shared" ref="L176:L178" si="227">K176+J176</f>
        <v>0</v>
      </c>
      <c r="M176" s="317"/>
      <c r="N176" s="320"/>
      <c r="O176" s="319">
        <f t="shared" ref="O176:O178" si="228">N176+M176</f>
        <v>0</v>
      </c>
      <c r="P176" s="322"/>
    </row>
    <row r="177" spans="1:16" ht="36" hidden="1" customHeight="1" x14ac:dyDescent="0.25">
      <c r="A177" s="315">
        <v>3262</v>
      </c>
      <c r="B177" s="353" t="s">
        <v>197</v>
      </c>
      <c r="C177" s="354">
        <f t="shared" si="193"/>
        <v>0</v>
      </c>
      <c r="D177" s="453">
        <v>0</v>
      </c>
      <c r="E177" s="454"/>
      <c r="F177" s="319">
        <f t="shared" si="225"/>
        <v>0</v>
      </c>
      <c r="G177" s="317"/>
      <c r="H177" s="320"/>
      <c r="I177" s="319">
        <f t="shared" si="226"/>
        <v>0</v>
      </c>
      <c r="J177" s="317"/>
      <c r="K177" s="320"/>
      <c r="L177" s="319">
        <f t="shared" si="227"/>
        <v>0</v>
      </c>
      <c r="M177" s="317"/>
      <c r="N177" s="320"/>
      <c r="O177" s="319">
        <f t="shared" si="228"/>
        <v>0</v>
      </c>
      <c r="P177" s="322"/>
    </row>
    <row r="178" spans="1:16" ht="24" hidden="1" customHeight="1" x14ac:dyDescent="0.25">
      <c r="A178" s="315">
        <v>3263</v>
      </c>
      <c r="B178" s="353" t="s">
        <v>198</v>
      </c>
      <c r="C178" s="354">
        <f t="shared" si="193"/>
        <v>0</v>
      </c>
      <c r="D178" s="453">
        <v>0</v>
      </c>
      <c r="E178" s="454"/>
      <c r="F178" s="319">
        <f t="shared" si="225"/>
        <v>0</v>
      </c>
      <c r="G178" s="317"/>
      <c r="H178" s="320"/>
      <c r="I178" s="319">
        <f t="shared" si="226"/>
        <v>0</v>
      </c>
      <c r="J178" s="317"/>
      <c r="K178" s="320"/>
      <c r="L178" s="319">
        <f t="shared" si="227"/>
        <v>0</v>
      </c>
      <c r="M178" s="317"/>
      <c r="N178" s="320"/>
      <c r="O178" s="319">
        <f t="shared" si="228"/>
        <v>0</v>
      </c>
      <c r="P178" s="322"/>
    </row>
    <row r="179" spans="1:16" ht="84" hidden="1" x14ac:dyDescent="0.25">
      <c r="A179" s="729">
        <v>3290</v>
      </c>
      <c r="B179" s="346" t="s">
        <v>199</v>
      </c>
      <c r="C179" s="466">
        <f t="shared" si="193"/>
        <v>0</v>
      </c>
      <c r="D179" s="451">
        <f>SUM(D180:D183)</f>
        <v>0</v>
      </c>
      <c r="E179" s="452">
        <f t="shared" ref="E179:O179" si="229">SUM(E180:E183)</f>
        <v>0</v>
      </c>
      <c r="F179" s="398">
        <f t="shared" si="229"/>
        <v>0</v>
      </c>
      <c r="G179" s="451">
        <f t="shared" si="229"/>
        <v>0</v>
      </c>
      <c r="H179" s="452">
        <f t="shared" si="229"/>
        <v>0</v>
      </c>
      <c r="I179" s="398">
        <f t="shared" si="229"/>
        <v>0</v>
      </c>
      <c r="J179" s="451">
        <f t="shared" si="229"/>
        <v>0</v>
      </c>
      <c r="K179" s="452">
        <f t="shared" si="229"/>
        <v>0</v>
      </c>
      <c r="L179" s="398">
        <f t="shared" si="229"/>
        <v>0</v>
      </c>
      <c r="M179" s="451">
        <f t="shared" si="229"/>
        <v>0</v>
      </c>
      <c r="N179" s="452">
        <f t="shared" si="229"/>
        <v>0</v>
      </c>
      <c r="O179" s="398">
        <f t="shared" si="229"/>
        <v>0</v>
      </c>
      <c r="P179" s="313"/>
    </row>
    <row r="180" spans="1:16" ht="72" hidden="1" customHeight="1" x14ac:dyDescent="0.25">
      <c r="A180" s="315">
        <v>3291</v>
      </c>
      <c r="B180" s="353" t="s">
        <v>200</v>
      </c>
      <c r="C180" s="354">
        <f t="shared" si="193"/>
        <v>0</v>
      </c>
      <c r="D180" s="453">
        <v>0</v>
      </c>
      <c r="E180" s="454"/>
      <c r="F180" s="319">
        <f t="shared" ref="F180:F183" si="230">D180+E180</f>
        <v>0</v>
      </c>
      <c r="G180" s="317"/>
      <c r="H180" s="320"/>
      <c r="I180" s="319">
        <f t="shared" ref="I180:I183" si="231">G180+H180</f>
        <v>0</v>
      </c>
      <c r="J180" s="317"/>
      <c r="K180" s="320"/>
      <c r="L180" s="319">
        <f t="shared" ref="L180:L183" si="232">K180+J180</f>
        <v>0</v>
      </c>
      <c r="M180" s="317"/>
      <c r="N180" s="320"/>
      <c r="O180" s="319">
        <f t="shared" ref="O180:O183" si="233">N180+M180</f>
        <v>0</v>
      </c>
      <c r="P180" s="322"/>
    </row>
    <row r="181" spans="1:16" ht="72" hidden="1" customHeight="1" x14ac:dyDescent="0.25">
      <c r="A181" s="315">
        <v>3292</v>
      </c>
      <c r="B181" s="353" t="s">
        <v>201</v>
      </c>
      <c r="C181" s="354">
        <f t="shared" si="193"/>
        <v>0</v>
      </c>
      <c r="D181" s="453">
        <v>0</v>
      </c>
      <c r="E181" s="454"/>
      <c r="F181" s="319">
        <f t="shared" si="230"/>
        <v>0</v>
      </c>
      <c r="G181" s="317"/>
      <c r="H181" s="320"/>
      <c r="I181" s="319">
        <f t="shared" si="231"/>
        <v>0</v>
      </c>
      <c r="J181" s="317"/>
      <c r="K181" s="320"/>
      <c r="L181" s="319">
        <f t="shared" si="232"/>
        <v>0</v>
      </c>
      <c r="M181" s="317"/>
      <c r="N181" s="320"/>
      <c r="O181" s="319">
        <f t="shared" si="233"/>
        <v>0</v>
      </c>
      <c r="P181" s="322"/>
    </row>
    <row r="182" spans="1:16" ht="72" hidden="1" customHeight="1" x14ac:dyDescent="0.25">
      <c r="A182" s="315">
        <v>3293</v>
      </c>
      <c r="B182" s="353" t="s">
        <v>202</v>
      </c>
      <c r="C182" s="354">
        <f t="shared" si="193"/>
        <v>0</v>
      </c>
      <c r="D182" s="453">
        <v>0</v>
      </c>
      <c r="E182" s="454"/>
      <c r="F182" s="319">
        <f t="shared" si="230"/>
        <v>0</v>
      </c>
      <c r="G182" s="317"/>
      <c r="H182" s="320"/>
      <c r="I182" s="319">
        <f t="shared" si="231"/>
        <v>0</v>
      </c>
      <c r="J182" s="317"/>
      <c r="K182" s="320"/>
      <c r="L182" s="319">
        <f t="shared" si="232"/>
        <v>0</v>
      </c>
      <c r="M182" s="317"/>
      <c r="N182" s="320"/>
      <c r="O182" s="319">
        <f t="shared" si="233"/>
        <v>0</v>
      </c>
      <c r="P182" s="322"/>
    </row>
    <row r="183" spans="1:16" ht="60" hidden="1" customHeight="1" x14ac:dyDescent="0.25">
      <c r="A183" s="467">
        <v>3294</v>
      </c>
      <c r="B183" s="353" t="s">
        <v>203</v>
      </c>
      <c r="C183" s="466">
        <f t="shared" si="193"/>
        <v>0</v>
      </c>
      <c r="D183" s="468">
        <v>0</v>
      </c>
      <c r="E183" s="469"/>
      <c r="F183" s="470">
        <f t="shared" si="230"/>
        <v>0</v>
      </c>
      <c r="G183" s="471"/>
      <c r="H183" s="472"/>
      <c r="I183" s="470">
        <f t="shared" si="231"/>
        <v>0</v>
      </c>
      <c r="J183" s="471"/>
      <c r="K183" s="472"/>
      <c r="L183" s="470">
        <f t="shared" si="232"/>
        <v>0</v>
      </c>
      <c r="M183" s="471"/>
      <c r="N183" s="472"/>
      <c r="O183" s="470">
        <f t="shared" si="233"/>
        <v>0</v>
      </c>
      <c r="P183" s="473"/>
    </row>
    <row r="184" spans="1:16" ht="48" hidden="1" x14ac:dyDescent="0.25">
      <c r="A184" s="474">
        <v>3300</v>
      </c>
      <c r="B184" s="465" t="s">
        <v>204</v>
      </c>
      <c r="C184" s="475">
        <f t="shared" si="193"/>
        <v>0</v>
      </c>
      <c r="D184" s="476">
        <f>SUM(D185:D186)</f>
        <v>0</v>
      </c>
      <c r="E184" s="477">
        <f t="shared" ref="E184:O184" si="234">SUM(E185:E186)</f>
        <v>0</v>
      </c>
      <c r="F184" s="478">
        <f t="shared" si="234"/>
        <v>0</v>
      </c>
      <c r="G184" s="476">
        <f t="shared" si="234"/>
        <v>0</v>
      </c>
      <c r="H184" s="477">
        <f t="shared" si="234"/>
        <v>0</v>
      </c>
      <c r="I184" s="478">
        <f t="shared" si="234"/>
        <v>0</v>
      </c>
      <c r="J184" s="476">
        <f t="shared" si="234"/>
        <v>0</v>
      </c>
      <c r="K184" s="477">
        <f t="shared" si="234"/>
        <v>0</v>
      </c>
      <c r="L184" s="478">
        <f t="shared" si="234"/>
        <v>0</v>
      </c>
      <c r="M184" s="476">
        <f t="shared" si="234"/>
        <v>0</v>
      </c>
      <c r="N184" s="477">
        <f t="shared" si="234"/>
        <v>0</v>
      </c>
      <c r="O184" s="478">
        <f t="shared" si="234"/>
        <v>0</v>
      </c>
      <c r="P184" s="479"/>
    </row>
    <row r="185" spans="1:16" ht="48" hidden="1" customHeight="1" x14ac:dyDescent="0.25">
      <c r="A185" s="401">
        <v>3310</v>
      </c>
      <c r="B185" s="402" t="s">
        <v>205</v>
      </c>
      <c r="C185" s="407">
        <f t="shared" si="193"/>
        <v>0</v>
      </c>
      <c r="D185" s="460">
        <v>0</v>
      </c>
      <c r="E185" s="461"/>
      <c r="F185" s="405">
        <f t="shared" ref="F185:F186" si="235">D185+E185</f>
        <v>0</v>
      </c>
      <c r="G185" s="408"/>
      <c r="H185" s="409"/>
      <c r="I185" s="405">
        <f t="shared" ref="I185:I186" si="236">G185+H185</f>
        <v>0</v>
      </c>
      <c r="J185" s="408"/>
      <c r="K185" s="409"/>
      <c r="L185" s="405">
        <f t="shared" ref="L185:L186" si="237">K185+J185</f>
        <v>0</v>
      </c>
      <c r="M185" s="408"/>
      <c r="N185" s="409"/>
      <c r="O185" s="405">
        <f t="shared" ref="O185:O186" si="238">N185+M185</f>
        <v>0</v>
      </c>
      <c r="P185" s="393"/>
    </row>
    <row r="186" spans="1:16" ht="48.75" hidden="1" customHeight="1" x14ac:dyDescent="0.25">
      <c r="A186" s="308">
        <v>3320</v>
      </c>
      <c r="B186" s="346" t="s">
        <v>206</v>
      </c>
      <c r="C186" s="347">
        <f t="shared" si="193"/>
        <v>0</v>
      </c>
      <c r="D186" s="455">
        <v>0</v>
      </c>
      <c r="E186" s="456"/>
      <c r="F186" s="398">
        <f t="shared" si="235"/>
        <v>0</v>
      </c>
      <c r="G186" s="310"/>
      <c r="H186" s="311"/>
      <c r="I186" s="398">
        <f t="shared" si="236"/>
        <v>0</v>
      </c>
      <c r="J186" s="310"/>
      <c r="K186" s="311"/>
      <c r="L186" s="398">
        <f t="shared" si="237"/>
        <v>0</v>
      </c>
      <c r="M186" s="310"/>
      <c r="N186" s="311"/>
      <c r="O186" s="398">
        <f t="shared" si="238"/>
        <v>0</v>
      </c>
      <c r="P186" s="313"/>
    </row>
    <row r="187" spans="1:16" hidden="1" x14ac:dyDescent="0.25">
      <c r="A187" s="480">
        <v>4000</v>
      </c>
      <c r="B187" s="436" t="s">
        <v>207</v>
      </c>
      <c r="C187" s="437">
        <f t="shared" si="193"/>
        <v>0</v>
      </c>
      <c r="D187" s="438">
        <f>SUM(D188,D191)</f>
        <v>0</v>
      </c>
      <c r="E187" s="439">
        <f t="shared" ref="E187:F187" si="239">SUM(E188,E191)</f>
        <v>0</v>
      </c>
      <c r="F187" s="440">
        <f t="shared" si="239"/>
        <v>0</v>
      </c>
      <c r="G187" s="438">
        <f>SUM(G188,G191)</f>
        <v>0</v>
      </c>
      <c r="H187" s="439">
        <f t="shared" ref="H187:I187" si="240">SUM(H188,H191)</f>
        <v>0</v>
      </c>
      <c r="I187" s="440">
        <f t="shared" si="240"/>
        <v>0</v>
      </c>
      <c r="J187" s="438">
        <f>SUM(J188,J191)</f>
        <v>0</v>
      </c>
      <c r="K187" s="439">
        <f t="shared" ref="K187:L187" si="241">SUM(K188,K191)</f>
        <v>0</v>
      </c>
      <c r="L187" s="440">
        <f t="shared" si="241"/>
        <v>0</v>
      </c>
      <c r="M187" s="438">
        <f>SUM(M188,M191)</f>
        <v>0</v>
      </c>
      <c r="N187" s="439">
        <f t="shared" ref="N187:O187" si="242">SUM(N188,N191)</f>
        <v>0</v>
      </c>
      <c r="O187" s="440">
        <f t="shared" si="242"/>
        <v>0</v>
      </c>
      <c r="P187" s="163"/>
    </row>
    <row r="188" spans="1:16" ht="24" hidden="1" x14ac:dyDescent="0.25">
      <c r="A188" s="481">
        <v>4200</v>
      </c>
      <c r="B188" s="441" t="s">
        <v>208</v>
      </c>
      <c r="C188" s="334">
        <f t="shared" si="193"/>
        <v>0</v>
      </c>
      <c r="D188" s="442">
        <f>SUM(D189,D190)</f>
        <v>0</v>
      </c>
      <c r="E188" s="443">
        <f t="shared" ref="E188:F188" si="243">SUM(E189,E190)</f>
        <v>0</v>
      </c>
      <c r="F188" s="337">
        <f t="shared" si="243"/>
        <v>0</v>
      </c>
      <c r="G188" s="442">
        <f>SUM(G189,G190)</f>
        <v>0</v>
      </c>
      <c r="H188" s="443">
        <f t="shared" ref="H188:I188" si="244">SUM(H189,H190)</f>
        <v>0</v>
      </c>
      <c r="I188" s="337">
        <f t="shared" si="244"/>
        <v>0</v>
      </c>
      <c r="J188" s="442">
        <f>SUM(J189,J190)</f>
        <v>0</v>
      </c>
      <c r="K188" s="443">
        <f t="shared" ref="K188:L188" si="245">SUM(K189,K190)</f>
        <v>0</v>
      </c>
      <c r="L188" s="337">
        <f t="shared" si="245"/>
        <v>0</v>
      </c>
      <c r="M188" s="442">
        <f>SUM(M189,M190)</f>
        <v>0</v>
      </c>
      <c r="N188" s="443">
        <f t="shared" ref="N188:O188" si="246">SUM(N189,N190)</f>
        <v>0</v>
      </c>
      <c r="O188" s="337">
        <f t="shared" si="246"/>
        <v>0</v>
      </c>
      <c r="P188" s="341"/>
    </row>
    <row r="189" spans="1:16" ht="36" hidden="1" customHeight="1" x14ac:dyDescent="0.25">
      <c r="A189" s="729">
        <v>4240</v>
      </c>
      <c r="B189" s="346" t="s">
        <v>209</v>
      </c>
      <c r="C189" s="347">
        <f t="shared" si="193"/>
        <v>0</v>
      </c>
      <c r="D189" s="455">
        <v>0</v>
      </c>
      <c r="E189" s="456"/>
      <c r="F189" s="398">
        <f t="shared" ref="F189:F190" si="247">D189+E189</f>
        <v>0</v>
      </c>
      <c r="G189" s="310"/>
      <c r="H189" s="311"/>
      <c r="I189" s="398">
        <f t="shared" ref="I189:I190" si="248">G189+H189</f>
        <v>0</v>
      </c>
      <c r="J189" s="310"/>
      <c r="K189" s="311"/>
      <c r="L189" s="398">
        <f t="shared" ref="L189:L190" si="249">K189+J189</f>
        <v>0</v>
      </c>
      <c r="M189" s="310"/>
      <c r="N189" s="311"/>
      <c r="O189" s="398">
        <f t="shared" ref="O189:O190" si="250">N189+M189</f>
        <v>0</v>
      </c>
      <c r="P189" s="313"/>
    </row>
    <row r="190" spans="1:16" ht="24" hidden="1" customHeight="1" x14ac:dyDescent="0.25">
      <c r="A190" s="447">
        <v>4250</v>
      </c>
      <c r="B190" s="353" t="s">
        <v>210</v>
      </c>
      <c r="C190" s="354">
        <f t="shared" si="193"/>
        <v>0</v>
      </c>
      <c r="D190" s="453">
        <v>0</v>
      </c>
      <c r="E190" s="454"/>
      <c r="F190" s="319">
        <f t="shared" si="247"/>
        <v>0</v>
      </c>
      <c r="G190" s="317"/>
      <c r="H190" s="320"/>
      <c r="I190" s="319">
        <f t="shared" si="248"/>
        <v>0</v>
      </c>
      <c r="J190" s="317"/>
      <c r="K190" s="320"/>
      <c r="L190" s="319">
        <f t="shared" si="249"/>
        <v>0</v>
      </c>
      <c r="M190" s="317"/>
      <c r="N190" s="320"/>
      <c r="O190" s="319">
        <f t="shared" si="250"/>
        <v>0</v>
      </c>
      <c r="P190" s="322"/>
    </row>
    <row r="191" spans="1:16" hidden="1" x14ac:dyDescent="0.25">
      <c r="A191" s="333">
        <v>4300</v>
      </c>
      <c r="B191" s="441" t="s">
        <v>211</v>
      </c>
      <c r="C191" s="334">
        <f t="shared" si="193"/>
        <v>0</v>
      </c>
      <c r="D191" s="442">
        <f>SUM(D192)</f>
        <v>0</v>
      </c>
      <c r="E191" s="443">
        <f t="shared" ref="E191:F191" si="251">SUM(E192)</f>
        <v>0</v>
      </c>
      <c r="F191" s="337">
        <f t="shared" si="251"/>
        <v>0</v>
      </c>
      <c r="G191" s="442">
        <f>SUM(G192)</f>
        <v>0</v>
      </c>
      <c r="H191" s="443">
        <f t="shared" ref="H191:I191" si="252">SUM(H192)</f>
        <v>0</v>
      </c>
      <c r="I191" s="337">
        <f t="shared" si="252"/>
        <v>0</v>
      </c>
      <c r="J191" s="442">
        <f>SUM(J192)</f>
        <v>0</v>
      </c>
      <c r="K191" s="443">
        <f t="shared" ref="K191:L191" si="253">SUM(K192)</f>
        <v>0</v>
      </c>
      <c r="L191" s="337">
        <f t="shared" si="253"/>
        <v>0</v>
      </c>
      <c r="M191" s="442">
        <f>SUM(M192)</f>
        <v>0</v>
      </c>
      <c r="N191" s="443">
        <f t="shared" ref="N191:O191" si="254">SUM(N192)</f>
        <v>0</v>
      </c>
      <c r="O191" s="337">
        <f t="shared" si="254"/>
        <v>0</v>
      </c>
      <c r="P191" s="341"/>
    </row>
    <row r="192" spans="1:16" ht="24" hidden="1" x14ac:dyDescent="0.25">
      <c r="A192" s="729">
        <v>4310</v>
      </c>
      <c r="B192" s="346" t="s">
        <v>212</v>
      </c>
      <c r="C192" s="347">
        <f t="shared" si="193"/>
        <v>0</v>
      </c>
      <c r="D192" s="451">
        <f>SUM(D193:D193)</f>
        <v>0</v>
      </c>
      <c r="E192" s="452">
        <f t="shared" ref="E192:F192" si="255">SUM(E193:E193)</f>
        <v>0</v>
      </c>
      <c r="F192" s="398">
        <f t="shared" si="255"/>
        <v>0</v>
      </c>
      <c r="G192" s="451">
        <f>SUM(G193:G193)</f>
        <v>0</v>
      </c>
      <c r="H192" s="452">
        <f t="shared" ref="H192:I192" si="256">SUM(H193:H193)</f>
        <v>0</v>
      </c>
      <c r="I192" s="398">
        <f t="shared" si="256"/>
        <v>0</v>
      </c>
      <c r="J192" s="451">
        <f>SUM(J193:J193)</f>
        <v>0</v>
      </c>
      <c r="K192" s="452">
        <f t="shared" ref="K192:L192" si="257">SUM(K193:K193)</f>
        <v>0</v>
      </c>
      <c r="L192" s="398">
        <f t="shared" si="257"/>
        <v>0</v>
      </c>
      <c r="M192" s="451">
        <f>SUM(M193:M193)</f>
        <v>0</v>
      </c>
      <c r="N192" s="452">
        <f t="shared" ref="N192:O192" si="258">SUM(N193:N193)</f>
        <v>0</v>
      </c>
      <c r="O192" s="398">
        <f t="shared" si="258"/>
        <v>0</v>
      </c>
      <c r="P192" s="313"/>
    </row>
    <row r="193" spans="1:16" ht="36" hidden="1" customHeight="1" x14ac:dyDescent="0.25">
      <c r="A193" s="315">
        <v>4311</v>
      </c>
      <c r="B193" s="353" t="s">
        <v>213</v>
      </c>
      <c r="C193" s="354">
        <f t="shared" si="193"/>
        <v>0</v>
      </c>
      <c r="D193" s="453">
        <v>0</v>
      </c>
      <c r="E193" s="454"/>
      <c r="F193" s="319">
        <f>D193+E193</f>
        <v>0</v>
      </c>
      <c r="G193" s="317"/>
      <c r="H193" s="320"/>
      <c r="I193" s="319">
        <f>G193+H193</f>
        <v>0</v>
      </c>
      <c r="J193" s="317"/>
      <c r="K193" s="320"/>
      <c r="L193" s="319">
        <f>K193+J193</f>
        <v>0</v>
      </c>
      <c r="M193" s="317"/>
      <c r="N193" s="320"/>
      <c r="O193" s="319">
        <f>N193+M193</f>
        <v>0</v>
      </c>
      <c r="P193" s="322"/>
    </row>
    <row r="194" spans="1:16" s="292" customFormat="1" ht="24" x14ac:dyDescent="0.25">
      <c r="A194" s="482"/>
      <c r="B194" s="287" t="s">
        <v>214</v>
      </c>
      <c r="C194" s="431">
        <f t="shared" si="193"/>
        <v>94194</v>
      </c>
      <c r="D194" s="432">
        <f>SUM(D195,D230,D269,D283)</f>
        <v>96865</v>
      </c>
      <c r="E194" s="433">
        <f t="shared" ref="E194:O194" si="259">SUM(E195,E230,E269,E283)</f>
        <v>-2671</v>
      </c>
      <c r="F194" s="434">
        <f t="shared" si="259"/>
        <v>94194</v>
      </c>
      <c r="G194" s="432">
        <f t="shared" si="259"/>
        <v>0</v>
      </c>
      <c r="H194" s="433">
        <f t="shared" si="259"/>
        <v>0</v>
      </c>
      <c r="I194" s="434">
        <f t="shared" si="259"/>
        <v>0</v>
      </c>
      <c r="J194" s="432">
        <f t="shared" si="259"/>
        <v>0</v>
      </c>
      <c r="K194" s="433">
        <f t="shared" si="259"/>
        <v>0</v>
      </c>
      <c r="L194" s="434">
        <f t="shared" si="259"/>
        <v>0</v>
      </c>
      <c r="M194" s="432">
        <f t="shared" si="259"/>
        <v>0</v>
      </c>
      <c r="N194" s="433">
        <f t="shared" si="259"/>
        <v>0</v>
      </c>
      <c r="O194" s="434">
        <f t="shared" si="259"/>
        <v>0</v>
      </c>
      <c r="P194" s="435"/>
    </row>
    <row r="195" spans="1:16" x14ac:dyDescent="0.25">
      <c r="A195" s="436">
        <v>5000</v>
      </c>
      <c r="B195" s="436" t="s">
        <v>215</v>
      </c>
      <c r="C195" s="437">
        <f t="shared" si="193"/>
        <v>94194</v>
      </c>
      <c r="D195" s="438">
        <f>D196+D204</f>
        <v>96865</v>
      </c>
      <c r="E195" s="439">
        <f t="shared" ref="E195:F195" si="260">E196+E204</f>
        <v>-2671</v>
      </c>
      <c r="F195" s="440">
        <f t="shared" si="260"/>
        <v>94194</v>
      </c>
      <c r="G195" s="438">
        <f>G196+G204</f>
        <v>0</v>
      </c>
      <c r="H195" s="439">
        <f t="shared" ref="H195:I195" si="261">H196+H204</f>
        <v>0</v>
      </c>
      <c r="I195" s="440">
        <f t="shared" si="261"/>
        <v>0</v>
      </c>
      <c r="J195" s="438">
        <f>J196+J204</f>
        <v>0</v>
      </c>
      <c r="K195" s="439">
        <f t="shared" ref="K195:L195" si="262">K196+K204</f>
        <v>0</v>
      </c>
      <c r="L195" s="440">
        <f t="shared" si="262"/>
        <v>0</v>
      </c>
      <c r="M195" s="438">
        <f>M196+M204</f>
        <v>0</v>
      </c>
      <c r="N195" s="439">
        <f t="shared" ref="N195:O195" si="263">N196+N204</f>
        <v>0</v>
      </c>
      <c r="O195" s="440">
        <f t="shared" si="263"/>
        <v>0</v>
      </c>
      <c r="P195" s="163"/>
    </row>
    <row r="196" spans="1:16" hidden="1" x14ac:dyDescent="0.25">
      <c r="A196" s="333">
        <v>5100</v>
      </c>
      <c r="B196" s="441" t="s">
        <v>216</v>
      </c>
      <c r="C196" s="334">
        <f t="shared" si="193"/>
        <v>0</v>
      </c>
      <c r="D196" s="442">
        <f>D197+D198+D201+D202+D203</f>
        <v>0</v>
      </c>
      <c r="E196" s="443">
        <f t="shared" ref="E196:F196" si="264">E197+E198+E201+E202+E203</f>
        <v>0</v>
      </c>
      <c r="F196" s="337">
        <f t="shared" si="264"/>
        <v>0</v>
      </c>
      <c r="G196" s="442">
        <f>G197+G198+G201+G202+G203</f>
        <v>0</v>
      </c>
      <c r="H196" s="443">
        <f t="shared" ref="H196:I196" si="265">H197+H198+H201+H202+H203</f>
        <v>0</v>
      </c>
      <c r="I196" s="337">
        <f t="shared" si="265"/>
        <v>0</v>
      </c>
      <c r="J196" s="442">
        <f>J197+J198+J201+J202+J203</f>
        <v>0</v>
      </c>
      <c r="K196" s="443">
        <f t="shared" ref="K196:L196" si="266">K197+K198+K201+K202+K203</f>
        <v>0</v>
      </c>
      <c r="L196" s="337">
        <f t="shared" si="266"/>
        <v>0</v>
      </c>
      <c r="M196" s="442">
        <f>M197+M198+M201+M202+M203</f>
        <v>0</v>
      </c>
      <c r="N196" s="443">
        <f t="shared" ref="N196:O196" si="267">N197+N198+N201+N202+N203</f>
        <v>0</v>
      </c>
      <c r="O196" s="337">
        <f t="shared" si="267"/>
        <v>0</v>
      </c>
      <c r="P196" s="341"/>
    </row>
    <row r="197" spans="1:16" ht="12" hidden="1" customHeight="1" x14ac:dyDescent="0.25">
      <c r="A197" s="729">
        <v>5110</v>
      </c>
      <c r="B197" s="346" t="s">
        <v>217</v>
      </c>
      <c r="C197" s="347">
        <f t="shared" si="193"/>
        <v>0</v>
      </c>
      <c r="D197" s="455">
        <v>0</v>
      </c>
      <c r="E197" s="456"/>
      <c r="F197" s="398">
        <f>D197+E197</f>
        <v>0</v>
      </c>
      <c r="G197" s="310"/>
      <c r="H197" s="311"/>
      <c r="I197" s="398">
        <f>G197+H197</f>
        <v>0</v>
      </c>
      <c r="J197" s="310"/>
      <c r="K197" s="311"/>
      <c r="L197" s="398">
        <f>K197+J197</f>
        <v>0</v>
      </c>
      <c r="M197" s="310"/>
      <c r="N197" s="311"/>
      <c r="O197" s="398">
        <f>N197+M197</f>
        <v>0</v>
      </c>
      <c r="P197" s="313"/>
    </row>
    <row r="198" spans="1:16" ht="24" hidden="1" x14ac:dyDescent="0.25">
      <c r="A198" s="447">
        <v>5120</v>
      </c>
      <c r="B198" s="353" t="s">
        <v>218</v>
      </c>
      <c r="C198" s="354">
        <f t="shared" si="193"/>
        <v>0</v>
      </c>
      <c r="D198" s="448">
        <f>D199+D200</f>
        <v>0</v>
      </c>
      <c r="E198" s="449">
        <f t="shared" ref="E198:F198" si="268">E199+E200</f>
        <v>0</v>
      </c>
      <c r="F198" s="319">
        <f t="shared" si="268"/>
        <v>0</v>
      </c>
      <c r="G198" s="448">
        <f>G199+G200</f>
        <v>0</v>
      </c>
      <c r="H198" s="449">
        <f t="shared" ref="H198:I198" si="269">H199+H200</f>
        <v>0</v>
      </c>
      <c r="I198" s="319">
        <f t="shared" si="269"/>
        <v>0</v>
      </c>
      <c r="J198" s="448">
        <f>J199+J200</f>
        <v>0</v>
      </c>
      <c r="K198" s="449">
        <f t="shared" ref="K198:L198" si="270">K199+K200</f>
        <v>0</v>
      </c>
      <c r="L198" s="319">
        <f t="shared" si="270"/>
        <v>0</v>
      </c>
      <c r="M198" s="448">
        <f>M199+M200</f>
        <v>0</v>
      </c>
      <c r="N198" s="449">
        <f t="shared" ref="N198:O198" si="271">N199+N200</f>
        <v>0</v>
      </c>
      <c r="O198" s="319">
        <f t="shared" si="271"/>
        <v>0</v>
      </c>
      <c r="P198" s="322"/>
    </row>
    <row r="199" spans="1:16" ht="12" hidden="1" customHeight="1" x14ac:dyDescent="0.25">
      <c r="A199" s="315">
        <v>5121</v>
      </c>
      <c r="B199" s="353" t="s">
        <v>219</v>
      </c>
      <c r="C199" s="354">
        <f t="shared" si="193"/>
        <v>0</v>
      </c>
      <c r="D199" s="453">
        <v>0</v>
      </c>
      <c r="E199" s="454"/>
      <c r="F199" s="319">
        <f t="shared" ref="F199:F203" si="272">D199+E199</f>
        <v>0</v>
      </c>
      <c r="G199" s="317"/>
      <c r="H199" s="320"/>
      <c r="I199" s="319">
        <f t="shared" ref="I199:I203" si="273">G199+H199</f>
        <v>0</v>
      </c>
      <c r="J199" s="317"/>
      <c r="K199" s="320"/>
      <c r="L199" s="319">
        <f t="shared" ref="L199:L203" si="274">K199+J199</f>
        <v>0</v>
      </c>
      <c r="M199" s="317"/>
      <c r="N199" s="320"/>
      <c r="O199" s="319">
        <f t="shared" ref="O199:O203" si="275">N199+M199</f>
        <v>0</v>
      </c>
      <c r="P199" s="322"/>
    </row>
    <row r="200" spans="1:16" ht="24" hidden="1" customHeight="1" x14ac:dyDescent="0.25">
      <c r="A200" s="315">
        <v>5129</v>
      </c>
      <c r="B200" s="353" t="s">
        <v>220</v>
      </c>
      <c r="C200" s="354">
        <f t="shared" si="193"/>
        <v>0</v>
      </c>
      <c r="D200" s="453">
        <v>0</v>
      </c>
      <c r="E200" s="454"/>
      <c r="F200" s="319">
        <f t="shared" si="272"/>
        <v>0</v>
      </c>
      <c r="G200" s="317"/>
      <c r="H200" s="320"/>
      <c r="I200" s="319">
        <f t="shared" si="273"/>
        <v>0</v>
      </c>
      <c r="J200" s="317"/>
      <c r="K200" s="320"/>
      <c r="L200" s="319">
        <f t="shared" si="274"/>
        <v>0</v>
      </c>
      <c r="M200" s="317"/>
      <c r="N200" s="320"/>
      <c r="O200" s="319">
        <f t="shared" si="275"/>
        <v>0</v>
      </c>
      <c r="P200" s="322"/>
    </row>
    <row r="201" spans="1:16" ht="12" hidden="1" customHeight="1" x14ac:dyDescent="0.25">
      <c r="A201" s="447">
        <v>5130</v>
      </c>
      <c r="B201" s="353" t="s">
        <v>221</v>
      </c>
      <c r="C201" s="354">
        <f t="shared" si="193"/>
        <v>0</v>
      </c>
      <c r="D201" s="453">
        <v>0</v>
      </c>
      <c r="E201" s="454"/>
      <c r="F201" s="319">
        <f t="shared" si="272"/>
        <v>0</v>
      </c>
      <c r="G201" s="317"/>
      <c r="H201" s="320"/>
      <c r="I201" s="319">
        <f t="shared" si="273"/>
        <v>0</v>
      </c>
      <c r="J201" s="317"/>
      <c r="K201" s="320"/>
      <c r="L201" s="319">
        <f t="shared" si="274"/>
        <v>0</v>
      </c>
      <c r="M201" s="317"/>
      <c r="N201" s="320"/>
      <c r="O201" s="319">
        <f t="shared" si="275"/>
        <v>0</v>
      </c>
      <c r="P201" s="322"/>
    </row>
    <row r="202" spans="1:16" ht="12" hidden="1" customHeight="1" x14ac:dyDescent="0.25">
      <c r="A202" s="447">
        <v>5140</v>
      </c>
      <c r="B202" s="353" t="s">
        <v>222</v>
      </c>
      <c r="C202" s="354">
        <f t="shared" si="193"/>
        <v>0</v>
      </c>
      <c r="D202" s="453">
        <v>0</v>
      </c>
      <c r="E202" s="454"/>
      <c r="F202" s="319">
        <f t="shared" si="272"/>
        <v>0</v>
      </c>
      <c r="G202" s="317"/>
      <c r="H202" s="320"/>
      <c r="I202" s="319">
        <f t="shared" si="273"/>
        <v>0</v>
      </c>
      <c r="J202" s="317"/>
      <c r="K202" s="320"/>
      <c r="L202" s="319">
        <f t="shared" si="274"/>
        <v>0</v>
      </c>
      <c r="M202" s="317"/>
      <c r="N202" s="320"/>
      <c r="O202" s="319">
        <f t="shared" si="275"/>
        <v>0</v>
      </c>
      <c r="P202" s="322"/>
    </row>
    <row r="203" spans="1:16" ht="24" hidden="1" customHeight="1" x14ac:dyDescent="0.25">
      <c r="A203" s="447">
        <v>5170</v>
      </c>
      <c r="B203" s="353" t="s">
        <v>223</v>
      </c>
      <c r="C203" s="354">
        <f t="shared" si="193"/>
        <v>0</v>
      </c>
      <c r="D203" s="453">
        <v>0</v>
      </c>
      <c r="E203" s="454"/>
      <c r="F203" s="319">
        <f t="shared" si="272"/>
        <v>0</v>
      </c>
      <c r="G203" s="317"/>
      <c r="H203" s="320"/>
      <c r="I203" s="319">
        <f t="shared" si="273"/>
        <v>0</v>
      </c>
      <c r="J203" s="317"/>
      <c r="K203" s="320"/>
      <c r="L203" s="319">
        <f t="shared" si="274"/>
        <v>0</v>
      </c>
      <c r="M203" s="317"/>
      <c r="N203" s="320"/>
      <c r="O203" s="319">
        <f t="shared" si="275"/>
        <v>0</v>
      </c>
      <c r="P203" s="322"/>
    </row>
    <row r="204" spans="1:16" x14ac:dyDescent="0.25">
      <c r="A204" s="333">
        <v>5200</v>
      </c>
      <c r="B204" s="441" t="s">
        <v>224</v>
      </c>
      <c r="C204" s="334">
        <f t="shared" si="193"/>
        <v>94194</v>
      </c>
      <c r="D204" s="442">
        <f>D205+D215+D216+D225+D226+D227+D229</f>
        <v>96865</v>
      </c>
      <c r="E204" s="443">
        <f t="shared" ref="E204:F204" si="276">E205+E215+E216+E225+E226+E227+E229</f>
        <v>-2671</v>
      </c>
      <c r="F204" s="337">
        <f t="shared" si="276"/>
        <v>94194</v>
      </c>
      <c r="G204" s="442">
        <f>G205+G215+G216+G225+G226+G227+G229</f>
        <v>0</v>
      </c>
      <c r="H204" s="443">
        <f t="shared" ref="H204:I204" si="277">H205+H215+H216+H225+H226+H227+H229</f>
        <v>0</v>
      </c>
      <c r="I204" s="337">
        <f t="shared" si="277"/>
        <v>0</v>
      </c>
      <c r="J204" s="442">
        <f>J205+J215+J216+J225+J226+J227+J229</f>
        <v>0</v>
      </c>
      <c r="K204" s="443">
        <f t="shared" ref="K204:L204" si="278">K205+K215+K216+K225+K226+K227+K229</f>
        <v>0</v>
      </c>
      <c r="L204" s="337">
        <f t="shared" si="278"/>
        <v>0</v>
      </c>
      <c r="M204" s="442">
        <f>M205+M215+M216+M225+M226+M227+M229</f>
        <v>0</v>
      </c>
      <c r="N204" s="443">
        <f t="shared" ref="N204:O204" si="279">N205+N215+N216+N225+N226+N227+N229</f>
        <v>0</v>
      </c>
      <c r="O204" s="337">
        <f t="shared" si="279"/>
        <v>0</v>
      </c>
      <c r="P204" s="341"/>
    </row>
    <row r="205" spans="1:16" hidden="1" x14ac:dyDescent="0.25">
      <c r="A205" s="444">
        <v>5210</v>
      </c>
      <c r="B205" s="402" t="s">
        <v>225</v>
      </c>
      <c r="C205" s="407">
        <f t="shared" si="193"/>
        <v>0</v>
      </c>
      <c r="D205" s="445">
        <f>SUM(D206:D214)</f>
        <v>0</v>
      </c>
      <c r="E205" s="446">
        <f t="shared" ref="E205:F205" si="280">SUM(E206:E214)</f>
        <v>0</v>
      </c>
      <c r="F205" s="405">
        <f t="shared" si="280"/>
        <v>0</v>
      </c>
      <c r="G205" s="445">
        <f>SUM(G206:G214)</f>
        <v>0</v>
      </c>
      <c r="H205" s="446">
        <f t="shared" ref="H205:I205" si="281">SUM(H206:H214)</f>
        <v>0</v>
      </c>
      <c r="I205" s="405">
        <f t="shared" si="281"/>
        <v>0</v>
      </c>
      <c r="J205" s="445">
        <f>SUM(J206:J214)</f>
        <v>0</v>
      </c>
      <c r="K205" s="446">
        <f t="shared" ref="K205:L205" si="282">SUM(K206:K214)</f>
        <v>0</v>
      </c>
      <c r="L205" s="405">
        <f t="shared" si="282"/>
        <v>0</v>
      </c>
      <c r="M205" s="445">
        <f>SUM(M206:M214)</f>
        <v>0</v>
      </c>
      <c r="N205" s="446">
        <f t="shared" ref="N205:O205" si="283">SUM(N206:N214)</f>
        <v>0</v>
      </c>
      <c r="O205" s="405">
        <f t="shared" si="283"/>
        <v>0</v>
      </c>
      <c r="P205" s="393"/>
    </row>
    <row r="206" spans="1:16" ht="12" hidden="1" customHeight="1" x14ac:dyDescent="0.25">
      <c r="A206" s="308">
        <v>5211</v>
      </c>
      <c r="B206" s="346" t="s">
        <v>226</v>
      </c>
      <c r="C206" s="347">
        <f t="shared" si="193"/>
        <v>0</v>
      </c>
      <c r="D206" s="455">
        <v>0</v>
      </c>
      <c r="E206" s="456"/>
      <c r="F206" s="398">
        <f t="shared" ref="F206:F215" si="284">D206+E206</f>
        <v>0</v>
      </c>
      <c r="G206" s="310"/>
      <c r="H206" s="311"/>
      <c r="I206" s="398">
        <f t="shared" ref="I206:I215" si="285">G206+H206</f>
        <v>0</v>
      </c>
      <c r="J206" s="310"/>
      <c r="K206" s="311"/>
      <c r="L206" s="398">
        <f t="shared" ref="L206:L215" si="286">K206+J206</f>
        <v>0</v>
      </c>
      <c r="M206" s="310"/>
      <c r="N206" s="311"/>
      <c r="O206" s="398">
        <f t="shared" ref="O206:O215" si="287">N206+M206</f>
        <v>0</v>
      </c>
      <c r="P206" s="313"/>
    </row>
    <row r="207" spans="1:16" ht="12" hidden="1" customHeight="1" x14ac:dyDescent="0.25">
      <c r="A207" s="315">
        <v>5212</v>
      </c>
      <c r="B207" s="353" t="s">
        <v>227</v>
      </c>
      <c r="C207" s="354">
        <f t="shared" si="193"/>
        <v>0</v>
      </c>
      <c r="D207" s="453">
        <v>0</v>
      </c>
      <c r="E207" s="454"/>
      <c r="F207" s="319">
        <f t="shared" si="284"/>
        <v>0</v>
      </c>
      <c r="G207" s="317"/>
      <c r="H207" s="320"/>
      <c r="I207" s="319">
        <f t="shared" si="285"/>
        <v>0</v>
      </c>
      <c r="J207" s="317"/>
      <c r="K207" s="320"/>
      <c r="L207" s="319">
        <f t="shared" si="286"/>
        <v>0</v>
      </c>
      <c r="M207" s="317"/>
      <c r="N207" s="320"/>
      <c r="O207" s="319">
        <f t="shared" si="287"/>
        <v>0</v>
      </c>
      <c r="P207" s="322"/>
    </row>
    <row r="208" spans="1:16" ht="12" hidden="1" customHeight="1" x14ac:dyDescent="0.25">
      <c r="A208" s="315">
        <v>5213</v>
      </c>
      <c r="B208" s="353" t="s">
        <v>228</v>
      </c>
      <c r="C208" s="354">
        <f t="shared" si="193"/>
        <v>0</v>
      </c>
      <c r="D208" s="453">
        <v>0</v>
      </c>
      <c r="E208" s="454"/>
      <c r="F208" s="319">
        <f t="shared" si="284"/>
        <v>0</v>
      </c>
      <c r="G208" s="317"/>
      <c r="H208" s="320"/>
      <c r="I208" s="319">
        <f t="shared" si="285"/>
        <v>0</v>
      </c>
      <c r="J208" s="317"/>
      <c r="K208" s="320"/>
      <c r="L208" s="319">
        <f t="shared" si="286"/>
        <v>0</v>
      </c>
      <c r="M208" s="317"/>
      <c r="N208" s="320"/>
      <c r="O208" s="319">
        <f t="shared" si="287"/>
        <v>0</v>
      </c>
      <c r="P208" s="322"/>
    </row>
    <row r="209" spans="1:16" ht="12" hidden="1" customHeight="1" x14ac:dyDescent="0.25">
      <c r="A209" s="315">
        <v>5214</v>
      </c>
      <c r="B209" s="353" t="s">
        <v>229</v>
      </c>
      <c r="C209" s="354">
        <f t="shared" si="193"/>
        <v>0</v>
      </c>
      <c r="D209" s="453">
        <v>0</v>
      </c>
      <c r="E209" s="454"/>
      <c r="F209" s="319">
        <f t="shared" si="284"/>
        <v>0</v>
      </c>
      <c r="G209" s="317"/>
      <c r="H209" s="320"/>
      <c r="I209" s="319">
        <f t="shared" si="285"/>
        <v>0</v>
      </c>
      <c r="J209" s="317"/>
      <c r="K209" s="320"/>
      <c r="L209" s="319">
        <f t="shared" si="286"/>
        <v>0</v>
      </c>
      <c r="M209" s="317"/>
      <c r="N209" s="320"/>
      <c r="O209" s="319">
        <f t="shared" si="287"/>
        <v>0</v>
      </c>
      <c r="P209" s="322"/>
    </row>
    <row r="210" spans="1:16" ht="12" hidden="1" customHeight="1" x14ac:dyDescent="0.25">
      <c r="A210" s="315">
        <v>5215</v>
      </c>
      <c r="B210" s="353" t="s">
        <v>230</v>
      </c>
      <c r="C210" s="354">
        <f t="shared" si="193"/>
        <v>0</v>
      </c>
      <c r="D210" s="453">
        <v>0</v>
      </c>
      <c r="E210" s="454"/>
      <c r="F210" s="319">
        <f t="shared" si="284"/>
        <v>0</v>
      </c>
      <c r="G210" s="317"/>
      <c r="H210" s="320"/>
      <c r="I210" s="319">
        <f t="shared" si="285"/>
        <v>0</v>
      </c>
      <c r="J210" s="317"/>
      <c r="K210" s="320"/>
      <c r="L210" s="319">
        <f t="shared" si="286"/>
        <v>0</v>
      </c>
      <c r="M210" s="317"/>
      <c r="N210" s="320"/>
      <c r="O210" s="319">
        <f t="shared" si="287"/>
        <v>0</v>
      </c>
      <c r="P210" s="322"/>
    </row>
    <row r="211" spans="1:16" ht="14.25" hidden="1" customHeight="1" x14ac:dyDescent="0.25">
      <c r="A211" s="315">
        <v>5216</v>
      </c>
      <c r="B211" s="353" t="s">
        <v>231</v>
      </c>
      <c r="C211" s="354">
        <f t="shared" si="193"/>
        <v>0</v>
      </c>
      <c r="D211" s="453">
        <v>0</v>
      </c>
      <c r="E211" s="454"/>
      <c r="F211" s="319">
        <f t="shared" si="284"/>
        <v>0</v>
      </c>
      <c r="G211" s="317"/>
      <c r="H211" s="320"/>
      <c r="I211" s="319">
        <f t="shared" si="285"/>
        <v>0</v>
      </c>
      <c r="J211" s="317"/>
      <c r="K211" s="320"/>
      <c r="L211" s="319">
        <f t="shared" si="286"/>
        <v>0</v>
      </c>
      <c r="M211" s="317"/>
      <c r="N211" s="320"/>
      <c r="O211" s="319">
        <f t="shared" si="287"/>
        <v>0</v>
      </c>
      <c r="P211" s="322"/>
    </row>
    <row r="212" spans="1:16" ht="12" hidden="1" customHeight="1" x14ac:dyDescent="0.25">
      <c r="A212" s="315">
        <v>5217</v>
      </c>
      <c r="B212" s="353" t="s">
        <v>232</v>
      </c>
      <c r="C212" s="354">
        <f t="shared" ref="C212:C275" si="288">F212+I212+L212+O212</f>
        <v>0</v>
      </c>
      <c r="D212" s="453">
        <v>0</v>
      </c>
      <c r="E212" s="454"/>
      <c r="F212" s="319">
        <f t="shared" si="284"/>
        <v>0</v>
      </c>
      <c r="G212" s="317"/>
      <c r="H212" s="320"/>
      <c r="I212" s="319">
        <f t="shared" si="285"/>
        <v>0</v>
      </c>
      <c r="J212" s="317"/>
      <c r="K212" s="320"/>
      <c r="L212" s="319">
        <f t="shared" si="286"/>
        <v>0</v>
      </c>
      <c r="M212" s="317"/>
      <c r="N212" s="320"/>
      <c r="O212" s="319">
        <f t="shared" si="287"/>
        <v>0</v>
      </c>
      <c r="P212" s="322"/>
    </row>
    <row r="213" spans="1:16" ht="12" hidden="1" customHeight="1" x14ac:dyDescent="0.25">
      <c r="A213" s="315">
        <v>5218</v>
      </c>
      <c r="B213" s="353" t="s">
        <v>233</v>
      </c>
      <c r="C213" s="354">
        <f t="shared" si="288"/>
        <v>0</v>
      </c>
      <c r="D213" s="453">
        <v>0</v>
      </c>
      <c r="E213" s="454"/>
      <c r="F213" s="319">
        <f t="shared" si="284"/>
        <v>0</v>
      </c>
      <c r="G213" s="317"/>
      <c r="H213" s="320"/>
      <c r="I213" s="319">
        <f t="shared" si="285"/>
        <v>0</v>
      </c>
      <c r="J213" s="317"/>
      <c r="K213" s="320"/>
      <c r="L213" s="319">
        <f t="shared" si="286"/>
        <v>0</v>
      </c>
      <c r="M213" s="317"/>
      <c r="N213" s="320"/>
      <c r="O213" s="319">
        <f t="shared" si="287"/>
        <v>0</v>
      </c>
      <c r="P213" s="322"/>
    </row>
    <row r="214" spans="1:16" ht="12" hidden="1" customHeight="1" x14ac:dyDescent="0.25">
      <c r="A214" s="315">
        <v>5219</v>
      </c>
      <c r="B214" s="353" t="s">
        <v>234</v>
      </c>
      <c r="C214" s="354">
        <f t="shared" si="288"/>
        <v>0</v>
      </c>
      <c r="D214" s="453">
        <v>0</v>
      </c>
      <c r="E214" s="454"/>
      <c r="F214" s="319">
        <f t="shared" si="284"/>
        <v>0</v>
      </c>
      <c r="G214" s="317"/>
      <c r="H214" s="320"/>
      <c r="I214" s="319">
        <f t="shared" si="285"/>
        <v>0</v>
      </c>
      <c r="J214" s="317"/>
      <c r="K214" s="320"/>
      <c r="L214" s="319">
        <f t="shared" si="286"/>
        <v>0</v>
      </c>
      <c r="M214" s="317"/>
      <c r="N214" s="320"/>
      <c r="O214" s="319">
        <f t="shared" si="287"/>
        <v>0</v>
      </c>
      <c r="P214" s="322"/>
    </row>
    <row r="215" spans="1:16" ht="13.5" hidden="1" customHeight="1" x14ac:dyDescent="0.25">
      <c r="A215" s="447">
        <v>5220</v>
      </c>
      <c r="B215" s="353" t="s">
        <v>235</v>
      </c>
      <c r="C215" s="354">
        <f t="shared" si="288"/>
        <v>0</v>
      </c>
      <c r="D215" s="453">
        <v>0</v>
      </c>
      <c r="E215" s="454"/>
      <c r="F215" s="319">
        <f t="shared" si="284"/>
        <v>0</v>
      </c>
      <c r="G215" s="317"/>
      <c r="H215" s="320"/>
      <c r="I215" s="319">
        <f t="shared" si="285"/>
        <v>0</v>
      </c>
      <c r="J215" s="317"/>
      <c r="K215" s="320"/>
      <c r="L215" s="319">
        <f t="shared" si="286"/>
        <v>0</v>
      </c>
      <c r="M215" s="317"/>
      <c r="N215" s="320"/>
      <c r="O215" s="319">
        <f t="shared" si="287"/>
        <v>0</v>
      </c>
      <c r="P215" s="322"/>
    </row>
    <row r="216" spans="1:16" hidden="1" x14ac:dyDescent="0.25">
      <c r="A216" s="447">
        <v>5230</v>
      </c>
      <c r="B216" s="353" t="s">
        <v>236</v>
      </c>
      <c r="C216" s="354">
        <f t="shared" si="288"/>
        <v>0</v>
      </c>
      <c r="D216" s="448">
        <f>SUM(D217:D224)</f>
        <v>0</v>
      </c>
      <c r="E216" s="449">
        <f t="shared" ref="E216:F216" si="289">SUM(E217:E224)</f>
        <v>0</v>
      </c>
      <c r="F216" s="319">
        <f t="shared" si="289"/>
        <v>0</v>
      </c>
      <c r="G216" s="448">
        <f>SUM(G217:G224)</f>
        <v>0</v>
      </c>
      <c r="H216" s="449">
        <f t="shared" ref="H216:I216" si="290">SUM(H217:H224)</f>
        <v>0</v>
      </c>
      <c r="I216" s="319">
        <f t="shared" si="290"/>
        <v>0</v>
      </c>
      <c r="J216" s="448">
        <f>SUM(J217:J224)</f>
        <v>0</v>
      </c>
      <c r="K216" s="449">
        <f t="shared" ref="K216:L216" si="291">SUM(K217:K224)</f>
        <v>0</v>
      </c>
      <c r="L216" s="319">
        <f t="shared" si="291"/>
        <v>0</v>
      </c>
      <c r="M216" s="448">
        <f>SUM(M217:M224)</f>
        <v>0</v>
      </c>
      <c r="N216" s="449">
        <f t="shared" ref="N216:O216" si="292">SUM(N217:N224)</f>
        <v>0</v>
      </c>
      <c r="O216" s="319">
        <f t="shared" si="292"/>
        <v>0</v>
      </c>
      <c r="P216" s="322"/>
    </row>
    <row r="217" spans="1:16" ht="12" hidden="1" customHeight="1" x14ac:dyDescent="0.25">
      <c r="A217" s="315">
        <v>5231</v>
      </c>
      <c r="B217" s="353" t="s">
        <v>237</v>
      </c>
      <c r="C217" s="354">
        <f t="shared" si="288"/>
        <v>0</v>
      </c>
      <c r="D217" s="453">
        <v>0</v>
      </c>
      <c r="E217" s="454"/>
      <c r="F217" s="319">
        <f t="shared" ref="F217:F226" si="293">D217+E217</f>
        <v>0</v>
      </c>
      <c r="G217" s="317"/>
      <c r="H217" s="320"/>
      <c r="I217" s="319">
        <f t="shared" ref="I217:I226" si="294">G217+H217</f>
        <v>0</v>
      </c>
      <c r="J217" s="317"/>
      <c r="K217" s="320"/>
      <c r="L217" s="319">
        <f t="shared" ref="L217:L226" si="295">K217+J217</f>
        <v>0</v>
      </c>
      <c r="M217" s="317"/>
      <c r="N217" s="320"/>
      <c r="O217" s="319">
        <f t="shared" ref="O217:O226" si="296">N217+M217</f>
        <v>0</v>
      </c>
      <c r="P217" s="322"/>
    </row>
    <row r="218" spans="1:16" ht="12" hidden="1" customHeight="1" x14ac:dyDescent="0.25">
      <c r="A218" s="315">
        <v>5232</v>
      </c>
      <c r="B218" s="353" t="s">
        <v>238</v>
      </c>
      <c r="C218" s="354">
        <f t="shared" si="288"/>
        <v>0</v>
      </c>
      <c r="D218" s="453">
        <v>0</v>
      </c>
      <c r="E218" s="454"/>
      <c r="F218" s="319">
        <f t="shared" si="293"/>
        <v>0</v>
      </c>
      <c r="G218" s="317"/>
      <c r="H218" s="320"/>
      <c r="I218" s="319">
        <f t="shared" si="294"/>
        <v>0</v>
      </c>
      <c r="J218" s="317"/>
      <c r="K218" s="320"/>
      <c r="L218" s="319">
        <f t="shared" si="295"/>
        <v>0</v>
      </c>
      <c r="M218" s="317"/>
      <c r="N218" s="320"/>
      <c r="O218" s="319">
        <f t="shared" si="296"/>
        <v>0</v>
      </c>
      <c r="P218" s="322"/>
    </row>
    <row r="219" spans="1:16" ht="12" hidden="1" customHeight="1" x14ac:dyDescent="0.25">
      <c r="A219" s="315">
        <v>5233</v>
      </c>
      <c r="B219" s="353" t="s">
        <v>239</v>
      </c>
      <c r="C219" s="354">
        <f t="shared" si="288"/>
        <v>0</v>
      </c>
      <c r="D219" s="453">
        <v>0</v>
      </c>
      <c r="E219" s="454"/>
      <c r="F219" s="319">
        <f t="shared" si="293"/>
        <v>0</v>
      </c>
      <c r="G219" s="317"/>
      <c r="H219" s="320"/>
      <c r="I219" s="319">
        <f t="shared" si="294"/>
        <v>0</v>
      </c>
      <c r="J219" s="317"/>
      <c r="K219" s="320"/>
      <c r="L219" s="319">
        <f t="shared" si="295"/>
        <v>0</v>
      </c>
      <c r="M219" s="317"/>
      <c r="N219" s="320"/>
      <c r="O219" s="319">
        <f t="shared" si="296"/>
        <v>0</v>
      </c>
      <c r="P219" s="322"/>
    </row>
    <row r="220" spans="1:16" ht="24" hidden="1" customHeight="1" x14ac:dyDescent="0.25">
      <c r="A220" s="315">
        <v>5234</v>
      </c>
      <c r="B220" s="353" t="s">
        <v>240</v>
      </c>
      <c r="C220" s="354">
        <f t="shared" si="288"/>
        <v>0</v>
      </c>
      <c r="D220" s="453">
        <v>0</v>
      </c>
      <c r="E220" s="454"/>
      <c r="F220" s="319">
        <f t="shared" si="293"/>
        <v>0</v>
      </c>
      <c r="G220" s="317"/>
      <c r="H220" s="320"/>
      <c r="I220" s="319">
        <f t="shared" si="294"/>
        <v>0</v>
      </c>
      <c r="J220" s="317"/>
      <c r="K220" s="320"/>
      <c r="L220" s="319">
        <f t="shared" si="295"/>
        <v>0</v>
      </c>
      <c r="M220" s="317"/>
      <c r="N220" s="320"/>
      <c r="O220" s="319">
        <f t="shared" si="296"/>
        <v>0</v>
      </c>
      <c r="P220" s="322"/>
    </row>
    <row r="221" spans="1:16" ht="14.25" hidden="1" customHeight="1" x14ac:dyDescent="0.25">
      <c r="A221" s="315">
        <v>5236</v>
      </c>
      <c r="B221" s="353" t="s">
        <v>241</v>
      </c>
      <c r="C221" s="354">
        <f t="shared" si="288"/>
        <v>0</v>
      </c>
      <c r="D221" s="453">
        <v>0</v>
      </c>
      <c r="E221" s="454"/>
      <c r="F221" s="319">
        <f t="shared" si="293"/>
        <v>0</v>
      </c>
      <c r="G221" s="317"/>
      <c r="H221" s="320"/>
      <c r="I221" s="319">
        <f t="shared" si="294"/>
        <v>0</v>
      </c>
      <c r="J221" s="317"/>
      <c r="K221" s="320"/>
      <c r="L221" s="319">
        <f t="shared" si="295"/>
        <v>0</v>
      </c>
      <c r="M221" s="317"/>
      <c r="N221" s="320"/>
      <c r="O221" s="319">
        <f t="shared" si="296"/>
        <v>0</v>
      </c>
      <c r="P221" s="322"/>
    </row>
    <row r="222" spans="1:16" ht="14.25" hidden="1" customHeight="1" x14ac:dyDescent="0.25">
      <c r="A222" s="315">
        <v>5237</v>
      </c>
      <c r="B222" s="353" t="s">
        <v>242</v>
      </c>
      <c r="C222" s="354">
        <f t="shared" si="288"/>
        <v>0</v>
      </c>
      <c r="D222" s="453">
        <v>0</v>
      </c>
      <c r="E222" s="454"/>
      <c r="F222" s="319">
        <f t="shared" si="293"/>
        <v>0</v>
      </c>
      <c r="G222" s="317"/>
      <c r="H222" s="320"/>
      <c r="I222" s="319">
        <f t="shared" si="294"/>
        <v>0</v>
      </c>
      <c r="J222" s="317"/>
      <c r="K222" s="320"/>
      <c r="L222" s="319">
        <f t="shared" si="295"/>
        <v>0</v>
      </c>
      <c r="M222" s="317"/>
      <c r="N222" s="320"/>
      <c r="O222" s="319">
        <f t="shared" si="296"/>
        <v>0</v>
      </c>
      <c r="P222" s="322"/>
    </row>
    <row r="223" spans="1:16" ht="24" hidden="1" customHeight="1" x14ac:dyDescent="0.25">
      <c r="A223" s="315">
        <v>5238</v>
      </c>
      <c r="B223" s="353" t="s">
        <v>243</v>
      </c>
      <c r="C223" s="354">
        <f t="shared" si="288"/>
        <v>0</v>
      </c>
      <c r="D223" s="453">
        <v>0</v>
      </c>
      <c r="E223" s="454"/>
      <c r="F223" s="319">
        <f t="shared" si="293"/>
        <v>0</v>
      </c>
      <c r="G223" s="317"/>
      <c r="H223" s="320"/>
      <c r="I223" s="319">
        <f t="shared" si="294"/>
        <v>0</v>
      </c>
      <c r="J223" s="317"/>
      <c r="K223" s="320"/>
      <c r="L223" s="319">
        <f t="shared" si="295"/>
        <v>0</v>
      </c>
      <c r="M223" s="317"/>
      <c r="N223" s="320"/>
      <c r="O223" s="319">
        <f t="shared" si="296"/>
        <v>0</v>
      </c>
      <c r="P223" s="322"/>
    </row>
    <row r="224" spans="1:16" ht="24" hidden="1" customHeight="1" x14ac:dyDescent="0.25">
      <c r="A224" s="315">
        <v>5239</v>
      </c>
      <c r="B224" s="353" t="s">
        <v>244</v>
      </c>
      <c r="C224" s="354">
        <f t="shared" si="288"/>
        <v>0</v>
      </c>
      <c r="D224" s="453">
        <v>0</v>
      </c>
      <c r="E224" s="454"/>
      <c r="F224" s="319">
        <f t="shared" si="293"/>
        <v>0</v>
      </c>
      <c r="G224" s="317"/>
      <c r="H224" s="320"/>
      <c r="I224" s="319">
        <f t="shared" si="294"/>
        <v>0</v>
      </c>
      <c r="J224" s="317"/>
      <c r="K224" s="320"/>
      <c r="L224" s="319">
        <f t="shared" si="295"/>
        <v>0</v>
      </c>
      <c r="M224" s="317"/>
      <c r="N224" s="320"/>
      <c r="O224" s="319">
        <f t="shared" si="296"/>
        <v>0</v>
      </c>
      <c r="P224" s="322"/>
    </row>
    <row r="225" spans="1:16" ht="24" hidden="1" customHeight="1" x14ac:dyDescent="0.25">
      <c r="A225" s="447">
        <v>5240</v>
      </c>
      <c r="B225" s="353" t="s">
        <v>245</v>
      </c>
      <c r="C225" s="354">
        <f t="shared" si="288"/>
        <v>0</v>
      </c>
      <c r="D225" s="453">
        <v>0</v>
      </c>
      <c r="E225" s="454"/>
      <c r="F225" s="319">
        <f t="shared" si="293"/>
        <v>0</v>
      </c>
      <c r="G225" s="317"/>
      <c r="H225" s="320"/>
      <c r="I225" s="319">
        <f t="shared" si="294"/>
        <v>0</v>
      </c>
      <c r="J225" s="317"/>
      <c r="K225" s="320"/>
      <c r="L225" s="319">
        <f t="shared" si="295"/>
        <v>0</v>
      </c>
      <c r="M225" s="317"/>
      <c r="N225" s="320"/>
      <c r="O225" s="319">
        <f t="shared" si="296"/>
        <v>0</v>
      </c>
      <c r="P225" s="322"/>
    </row>
    <row r="226" spans="1:16" ht="12" customHeight="1" x14ac:dyDescent="0.25">
      <c r="A226" s="447">
        <v>5250</v>
      </c>
      <c r="B226" s="353" t="s">
        <v>246</v>
      </c>
      <c r="C226" s="354">
        <f t="shared" si="288"/>
        <v>94194</v>
      </c>
      <c r="D226" s="453">
        <v>96865</v>
      </c>
      <c r="E226" s="801">
        <f>-2671</f>
        <v>-2671</v>
      </c>
      <c r="F226" s="319">
        <f t="shared" si="293"/>
        <v>94194</v>
      </c>
      <c r="G226" s="317"/>
      <c r="H226" s="320"/>
      <c r="I226" s="319">
        <f t="shared" si="294"/>
        <v>0</v>
      </c>
      <c r="J226" s="317"/>
      <c r="K226" s="320"/>
      <c r="L226" s="319">
        <f t="shared" si="295"/>
        <v>0</v>
      </c>
      <c r="M226" s="317"/>
      <c r="N226" s="320"/>
      <c r="O226" s="319">
        <f t="shared" si="296"/>
        <v>0</v>
      </c>
      <c r="P226" s="322"/>
    </row>
    <row r="227" spans="1:16" hidden="1" x14ac:dyDescent="0.25">
      <c r="A227" s="447">
        <v>5260</v>
      </c>
      <c r="B227" s="353" t="s">
        <v>247</v>
      </c>
      <c r="C227" s="354">
        <f t="shared" si="288"/>
        <v>0</v>
      </c>
      <c r="D227" s="448">
        <f>SUM(D228)</f>
        <v>0</v>
      </c>
      <c r="E227" s="449">
        <f t="shared" ref="E227:F227" si="297">SUM(E228)</f>
        <v>0</v>
      </c>
      <c r="F227" s="319">
        <f t="shared" si="297"/>
        <v>0</v>
      </c>
      <c r="G227" s="448">
        <f>SUM(G228)</f>
        <v>0</v>
      </c>
      <c r="H227" s="449">
        <f t="shared" ref="H227:I227" si="298">SUM(H228)</f>
        <v>0</v>
      </c>
      <c r="I227" s="319">
        <f t="shared" si="298"/>
        <v>0</v>
      </c>
      <c r="J227" s="448">
        <f>SUM(J228)</f>
        <v>0</v>
      </c>
      <c r="K227" s="449">
        <f t="shared" ref="K227:L227" si="299">SUM(K228)</f>
        <v>0</v>
      </c>
      <c r="L227" s="319">
        <f t="shared" si="299"/>
        <v>0</v>
      </c>
      <c r="M227" s="448">
        <f>SUM(M228)</f>
        <v>0</v>
      </c>
      <c r="N227" s="449">
        <f t="shared" ref="N227:O227" si="300">SUM(N228)</f>
        <v>0</v>
      </c>
      <c r="O227" s="319">
        <f t="shared" si="300"/>
        <v>0</v>
      </c>
      <c r="P227" s="322"/>
    </row>
    <row r="228" spans="1:16" ht="24" hidden="1" customHeight="1" x14ac:dyDescent="0.25">
      <c r="A228" s="315">
        <v>5269</v>
      </c>
      <c r="B228" s="353" t="s">
        <v>248</v>
      </c>
      <c r="C228" s="354">
        <f t="shared" si="288"/>
        <v>0</v>
      </c>
      <c r="D228" s="453">
        <v>0</v>
      </c>
      <c r="E228" s="454"/>
      <c r="F228" s="319">
        <f t="shared" ref="F228:F229" si="301">D228+E228</f>
        <v>0</v>
      </c>
      <c r="G228" s="317"/>
      <c r="H228" s="320"/>
      <c r="I228" s="319">
        <f t="shared" ref="I228:I229" si="302">G228+H228</f>
        <v>0</v>
      </c>
      <c r="J228" s="317"/>
      <c r="K228" s="320"/>
      <c r="L228" s="319">
        <f t="shared" ref="L228:L229" si="303">K228+J228</f>
        <v>0</v>
      </c>
      <c r="M228" s="317"/>
      <c r="N228" s="320"/>
      <c r="O228" s="319">
        <f t="shared" ref="O228:O229" si="304">N228+M228</f>
        <v>0</v>
      </c>
      <c r="P228" s="322"/>
    </row>
    <row r="229" spans="1:16" ht="24" hidden="1" customHeight="1" x14ac:dyDescent="0.25">
      <c r="A229" s="444">
        <v>5270</v>
      </c>
      <c r="B229" s="402" t="s">
        <v>249</v>
      </c>
      <c r="C229" s="407">
        <f t="shared" si="288"/>
        <v>0</v>
      </c>
      <c r="D229" s="460">
        <v>0</v>
      </c>
      <c r="E229" s="461"/>
      <c r="F229" s="405">
        <f t="shared" si="301"/>
        <v>0</v>
      </c>
      <c r="G229" s="408"/>
      <c r="H229" s="409"/>
      <c r="I229" s="405">
        <f t="shared" si="302"/>
        <v>0</v>
      </c>
      <c r="J229" s="408"/>
      <c r="K229" s="409"/>
      <c r="L229" s="405">
        <f t="shared" si="303"/>
        <v>0</v>
      </c>
      <c r="M229" s="408"/>
      <c r="N229" s="409"/>
      <c r="O229" s="405">
        <f t="shared" si="304"/>
        <v>0</v>
      </c>
      <c r="P229" s="393"/>
    </row>
    <row r="230" spans="1:16" hidden="1" x14ac:dyDescent="0.25">
      <c r="A230" s="436">
        <v>6000</v>
      </c>
      <c r="B230" s="436" t="s">
        <v>250</v>
      </c>
      <c r="C230" s="437">
        <f t="shared" si="288"/>
        <v>0</v>
      </c>
      <c r="D230" s="438">
        <f>D231+D251+D259</f>
        <v>0</v>
      </c>
      <c r="E230" s="439">
        <f t="shared" ref="E230:F230" si="305">E231+E251+E259</f>
        <v>0</v>
      </c>
      <c r="F230" s="440">
        <f t="shared" si="305"/>
        <v>0</v>
      </c>
      <c r="G230" s="438">
        <f>G231+G251+G259</f>
        <v>0</v>
      </c>
      <c r="H230" s="439">
        <f t="shared" ref="H230:I230" si="306">H231+H251+H259</f>
        <v>0</v>
      </c>
      <c r="I230" s="440">
        <f t="shared" si="306"/>
        <v>0</v>
      </c>
      <c r="J230" s="438">
        <f>J231+J251+J259</f>
        <v>0</v>
      </c>
      <c r="K230" s="439">
        <f t="shared" ref="K230:L230" si="307">K231+K251+K259</f>
        <v>0</v>
      </c>
      <c r="L230" s="440">
        <f t="shared" si="307"/>
        <v>0</v>
      </c>
      <c r="M230" s="438">
        <f>M231+M251+M259</f>
        <v>0</v>
      </c>
      <c r="N230" s="439">
        <f t="shared" ref="N230:O230" si="308">N231+N251+N259</f>
        <v>0</v>
      </c>
      <c r="O230" s="440">
        <f t="shared" si="308"/>
        <v>0</v>
      </c>
      <c r="P230" s="163"/>
    </row>
    <row r="231" spans="1:16" ht="14.25" hidden="1" customHeight="1" x14ac:dyDescent="0.25">
      <c r="A231" s="474">
        <v>6200</v>
      </c>
      <c r="B231" s="465" t="s">
        <v>251</v>
      </c>
      <c r="C231" s="475">
        <f t="shared" si="288"/>
        <v>0</v>
      </c>
      <c r="D231" s="476">
        <f>SUM(D232,D233,D235,D238,D244,D245,D246)</f>
        <v>0</v>
      </c>
      <c r="E231" s="477">
        <f t="shared" ref="E231:F231" si="309">SUM(E232,E233,E235,E238,E244,E245,E246)</f>
        <v>0</v>
      </c>
      <c r="F231" s="478">
        <f t="shared" si="309"/>
        <v>0</v>
      </c>
      <c r="G231" s="476">
        <f>SUM(G232,G233,G235,G238,G244,G245,G246)</f>
        <v>0</v>
      </c>
      <c r="H231" s="477">
        <f t="shared" ref="H231:I231" si="310">SUM(H232,H233,H235,H238,H244,H245,H246)</f>
        <v>0</v>
      </c>
      <c r="I231" s="478">
        <f t="shared" si="310"/>
        <v>0</v>
      </c>
      <c r="J231" s="476">
        <f>SUM(J232,J233,J235,J238,J244,J245,J246)</f>
        <v>0</v>
      </c>
      <c r="K231" s="477">
        <f t="shared" ref="K231:L231" si="311">SUM(K232,K233,K235,K238,K244,K245,K246)</f>
        <v>0</v>
      </c>
      <c r="L231" s="478">
        <f t="shared" si="311"/>
        <v>0</v>
      </c>
      <c r="M231" s="476">
        <f>SUM(M232,M233,M235,M238,M244,M245,M246)</f>
        <v>0</v>
      </c>
      <c r="N231" s="477">
        <f t="shared" ref="N231:O231" si="312">SUM(N232,N233,N235,N238,N244,N245,N246)</f>
        <v>0</v>
      </c>
      <c r="O231" s="478">
        <f t="shared" si="312"/>
        <v>0</v>
      </c>
      <c r="P231" s="479"/>
    </row>
    <row r="232" spans="1:16" ht="24" hidden="1" customHeight="1" x14ac:dyDescent="0.25">
      <c r="A232" s="729">
        <v>6220</v>
      </c>
      <c r="B232" s="346" t="s">
        <v>252</v>
      </c>
      <c r="C232" s="347">
        <f t="shared" si="288"/>
        <v>0</v>
      </c>
      <c r="D232" s="455">
        <v>0</v>
      </c>
      <c r="E232" s="456"/>
      <c r="F232" s="398">
        <f>D232+E232</f>
        <v>0</v>
      </c>
      <c r="G232" s="310"/>
      <c r="H232" s="311"/>
      <c r="I232" s="398">
        <f>G232+H232</f>
        <v>0</v>
      </c>
      <c r="J232" s="310"/>
      <c r="K232" s="311"/>
      <c r="L232" s="398">
        <f>K232+J232</f>
        <v>0</v>
      </c>
      <c r="M232" s="310"/>
      <c r="N232" s="311"/>
      <c r="O232" s="398">
        <f>N232+M232</f>
        <v>0</v>
      </c>
      <c r="P232" s="313"/>
    </row>
    <row r="233" spans="1:16" hidden="1" x14ac:dyDescent="0.25">
      <c r="A233" s="447">
        <v>6230</v>
      </c>
      <c r="B233" s="353" t="s">
        <v>253</v>
      </c>
      <c r="C233" s="354">
        <f t="shared" si="288"/>
        <v>0</v>
      </c>
      <c r="D233" s="448">
        <f t="shared" ref="D233:O233" si="313">SUM(D234)</f>
        <v>0</v>
      </c>
      <c r="E233" s="449">
        <f t="shared" si="313"/>
        <v>0</v>
      </c>
      <c r="F233" s="319">
        <f t="shared" si="313"/>
        <v>0</v>
      </c>
      <c r="G233" s="448">
        <f t="shared" si="313"/>
        <v>0</v>
      </c>
      <c r="H233" s="449">
        <f t="shared" si="313"/>
        <v>0</v>
      </c>
      <c r="I233" s="319">
        <f t="shared" si="313"/>
        <v>0</v>
      </c>
      <c r="J233" s="448">
        <f t="shared" si="313"/>
        <v>0</v>
      </c>
      <c r="K233" s="449">
        <f t="shared" si="313"/>
        <v>0</v>
      </c>
      <c r="L233" s="319">
        <f t="shared" si="313"/>
        <v>0</v>
      </c>
      <c r="M233" s="448">
        <f t="shared" si="313"/>
        <v>0</v>
      </c>
      <c r="N233" s="449">
        <f t="shared" si="313"/>
        <v>0</v>
      </c>
      <c r="O233" s="319">
        <f t="shared" si="313"/>
        <v>0</v>
      </c>
      <c r="P233" s="322"/>
    </row>
    <row r="234" spans="1:16" ht="24" hidden="1" customHeight="1" x14ac:dyDescent="0.25">
      <c r="A234" s="315">
        <v>6239</v>
      </c>
      <c r="B234" s="346" t="s">
        <v>254</v>
      </c>
      <c r="C234" s="354">
        <f t="shared" si="288"/>
        <v>0</v>
      </c>
      <c r="D234" s="455">
        <v>0</v>
      </c>
      <c r="E234" s="456"/>
      <c r="F234" s="398">
        <f>D234+E234</f>
        <v>0</v>
      </c>
      <c r="G234" s="310"/>
      <c r="H234" s="311"/>
      <c r="I234" s="398">
        <f>G234+H234</f>
        <v>0</v>
      </c>
      <c r="J234" s="310"/>
      <c r="K234" s="311"/>
      <c r="L234" s="398">
        <f>K234+J234</f>
        <v>0</v>
      </c>
      <c r="M234" s="310"/>
      <c r="N234" s="311"/>
      <c r="O234" s="398">
        <f>N234+M234</f>
        <v>0</v>
      </c>
      <c r="P234" s="313"/>
    </row>
    <row r="235" spans="1:16" ht="24" hidden="1" x14ac:dyDescent="0.25">
      <c r="A235" s="447">
        <v>6240</v>
      </c>
      <c r="B235" s="353" t="s">
        <v>255</v>
      </c>
      <c r="C235" s="354">
        <f t="shared" si="288"/>
        <v>0</v>
      </c>
      <c r="D235" s="448">
        <f>SUM(D236:D237)</f>
        <v>0</v>
      </c>
      <c r="E235" s="449">
        <f t="shared" ref="E235:F235" si="314">SUM(E236:E237)</f>
        <v>0</v>
      </c>
      <c r="F235" s="319">
        <f t="shared" si="314"/>
        <v>0</v>
      </c>
      <c r="G235" s="448">
        <f>SUM(G236:G237)</f>
        <v>0</v>
      </c>
      <c r="H235" s="449">
        <f t="shared" ref="H235:I235" si="315">SUM(H236:H237)</f>
        <v>0</v>
      </c>
      <c r="I235" s="319">
        <f t="shared" si="315"/>
        <v>0</v>
      </c>
      <c r="J235" s="448">
        <f>SUM(J236:J237)</f>
        <v>0</v>
      </c>
      <c r="K235" s="449">
        <f t="shared" ref="K235:L235" si="316">SUM(K236:K237)</f>
        <v>0</v>
      </c>
      <c r="L235" s="319">
        <f t="shared" si="316"/>
        <v>0</v>
      </c>
      <c r="M235" s="448">
        <f>SUM(M236:M237)</f>
        <v>0</v>
      </c>
      <c r="N235" s="449">
        <f t="shared" ref="N235:O235" si="317">SUM(N236:N237)</f>
        <v>0</v>
      </c>
      <c r="O235" s="319">
        <f t="shared" si="317"/>
        <v>0</v>
      </c>
      <c r="P235" s="322"/>
    </row>
    <row r="236" spans="1:16" ht="12" hidden="1" customHeight="1" x14ac:dyDescent="0.25">
      <c r="A236" s="315">
        <v>6241</v>
      </c>
      <c r="B236" s="353" t="s">
        <v>256</v>
      </c>
      <c r="C236" s="354">
        <f t="shared" si="288"/>
        <v>0</v>
      </c>
      <c r="D236" s="453">
        <v>0</v>
      </c>
      <c r="E236" s="454"/>
      <c r="F236" s="319">
        <f t="shared" ref="F236:F237" si="318">D236+E236</f>
        <v>0</v>
      </c>
      <c r="G236" s="317"/>
      <c r="H236" s="320"/>
      <c r="I236" s="319">
        <f t="shared" ref="I236:I237" si="319">G236+H236</f>
        <v>0</v>
      </c>
      <c r="J236" s="317"/>
      <c r="K236" s="320"/>
      <c r="L236" s="319">
        <f t="shared" ref="L236:L237" si="320">K236+J236</f>
        <v>0</v>
      </c>
      <c r="M236" s="317"/>
      <c r="N236" s="320"/>
      <c r="O236" s="319">
        <f t="shared" ref="O236:O237" si="321">N236+M236</f>
        <v>0</v>
      </c>
      <c r="P236" s="322"/>
    </row>
    <row r="237" spans="1:16" ht="12" hidden="1" customHeight="1" x14ac:dyDescent="0.25">
      <c r="A237" s="315">
        <v>6242</v>
      </c>
      <c r="B237" s="353" t="s">
        <v>257</v>
      </c>
      <c r="C237" s="354">
        <f t="shared" si="288"/>
        <v>0</v>
      </c>
      <c r="D237" s="453">
        <v>0</v>
      </c>
      <c r="E237" s="454"/>
      <c r="F237" s="319">
        <f t="shared" si="318"/>
        <v>0</v>
      </c>
      <c r="G237" s="317"/>
      <c r="H237" s="320"/>
      <c r="I237" s="319">
        <f t="shared" si="319"/>
        <v>0</v>
      </c>
      <c r="J237" s="317"/>
      <c r="K237" s="320"/>
      <c r="L237" s="319">
        <f t="shared" si="320"/>
        <v>0</v>
      </c>
      <c r="M237" s="317"/>
      <c r="N237" s="320"/>
      <c r="O237" s="319">
        <f t="shared" si="321"/>
        <v>0</v>
      </c>
      <c r="P237" s="322"/>
    </row>
    <row r="238" spans="1:16" ht="25.5" hidden="1" customHeight="1" x14ac:dyDescent="0.25">
      <c r="A238" s="447">
        <v>6250</v>
      </c>
      <c r="B238" s="353" t="s">
        <v>258</v>
      </c>
      <c r="C238" s="354">
        <f t="shared" si="288"/>
        <v>0</v>
      </c>
      <c r="D238" s="448">
        <f>SUM(D239:D243)</f>
        <v>0</v>
      </c>
      <c r="E238" s="449">
        <f t="shared" ref="E238:F238" si="322">SUM(E239:E243)</f>
        <v>0</v>
      </c>
      <c r="F238" s="319">
        <f t="shared" si="322"/>
        <v>0</v>
      </c>
      <c r="G238" s="448">
        <f>SUM(G239:G243)</f>
        <v>0</v>
      </c>
      <c r="H238" s="449">
        <f t="shared" ref="H238:I238" si="323">SUM(H239:H243)</f>
        <v>0</v>
      </c>
      <c r="I238" s="319">
        <f t="shared" si="323"/>
        <v>0</v>
      </c>
      <c r="J238" s="448">
        <f>SUM(J239:J243)</f>
        <v>0</v>
      </c>
      <c r="K238" s="449">
        <f t="shared" ref="K238:L238" si="324">SUM(K239:K243)</f>
        <v>0</v>
      </c>
      <c r="L238" s="319">
        <f t="shared" si="324"/>
        <v>0</v>
      </c>
      <c r="M238" s="448">
        <f>SUM(M239:M243)</f>
        <v>0</v>
      </c>
      <c r="N238" s="449">
        <f t="shared" ref="N238:O238" si="325">SUM(N239:N243)</f>
        <v>0</v>
      </c>
      <c r="O238" s="319">
        <f t="shared" si="325"/>
        <v>0</v>
      </c>
      <c r="P238" s="322"/>
    </row>
    <row r="239" spans="1:16" ht="14.25" hidden="1" customHeight="1" x14ac:dyDescent="0.25">
      <c r="A239" s="315">
        <v>6252</v>
      </c>
      <c r="B239" s="353" t="s">
        <v>259</v>
      </c>
      <c r="C239" s="354">
        <f t="shared" si="288"/>
        <v>0</v>
      </c>
      <c r="D239" s="453">
        <v>0</v>
      </c>
      <c r="E239" s="454"/>
      <c r="F239" s="319">
        <f t="shared" ref="F239:F245" si="326">D239+E239</f>
        <v>0</v>
      </c>
      <c r="G239" s="317"/>
      <c r="H239" s="320"/>
      <c r="I239" s="319">
        <f t="shared" ref="I239:I245" si="327">G239+H239</f>
        <v>0</v>
      </c>
      <c r="J239" s="317"/>
      <c r="K239" s="320"/>
      <c r="L239" s="319">
        <f t="shared" ref="L239:L245" si="328">K239+J239</f>
        <v>0</v>
      </c>
      <c r="M239" s="317"/>
      <c r="N239" s="320"/>
      <c r="O239" s="319">
        <f t="shared" ref="O239:O245" si="329">N239+M239</f>
        <v>0</v>
      </c>
      <c r="P239" s="322"/>
    </row>
    <row r="240" spans="1:16" ht="14.25" hidden="1" customHeight="1" x14ac:dyDescent="0.25">
      <c r="A240" s="315">
        <v>6253</v>
      </c>
      <c r="B240" s="353" t="s">
        <v>260</v>
      </c>
      <c r="C240" s="354">
        <f t="shared" si="288"/>
        <v>0</v>
      </c>
      <c r="D240" s="453">
        <v>0</v>
      </c>
      <c r="E240" s="454"/>
      <c r="F240" s="319">
        <f t="shared" si="326"/>
        <v>0</v>
      </c>
      <c r="G240" s="317"/>
      <c r="H240" s="320"/>
      <c r="I240" s="319">
        <f t="shared" si="327"/>
        <v>0</v>
      </c>
      <c r="J240" s="317"/>
      <c r="K240" s="320"/>
      <c r="L240" s="319">
        <f t="shared" si="328"/>
        <v>0</v>
      </c>
      <c r="M240" s="317"/>
      <c r="N240" s="320"/>
      <c r="O240" s="319">
        <f t="shared" si="329"/>
        <v>0</v>
      </c>
      <c r="P240" s="322"/>
    </row>
    <row r="241" spans="1:16" ht="24" hidden="1" customHeight="1" x14ac:dyDescent="0.25">
      <c r="A241" s="315">
        <v>6254</v>
      </c>
      <c r="B241" s="353" t="s">
        <v>261</v>
      </c>
      <c r="C241" s="354">
        <f t="shared" si="288"/>
        <v>0</v>
      </c>
      <c r="D241" s="453">
        <v>0</v>
      </c>
      <c r="E241" s="454"/>
      <c r="F241" s="319">
        <f t="shared" si="326"/>
        <v>0</v>
      </c>
      <c r="G241" s="317"/>
      <c r="H241" s="320"/>
      <c r="I241" s="319">
        <f t="shared" si="327"/>
        <v>0</v>
      </c>
      <c r="J241" s="317"/>
      <c r="K241" s="320"/>
      <c r="L241" s="319">
        <f t="shared" si="328"/>
        <v>0</v>
      </c>
      <c r="M241" s="317"/>
      <c r="N241" s="320"/>
      <c r="O241" s="319">
        <f t="shared" si="329"/>
        <v>0</v>
      </c>
      <c r="P241" s="322"/>
    </row>
    <row r="242" spans="1:16" ht="24" hidden="1" customHeight="1" x14ac:dyDescent="0.25">
      <c r="A242" s="315">
        <v>6255</v>
      </c>
      <c r="B242" s="353" t="s">
        <v>262</v>
      </c>
      <c r="C242" s="354">
        <f t="shared" si="288"/>
        <v>0</v>
      </c>
      <c r="D242" s="453">
        <v>0</v>
      </c>
      <c r="E242" s="454"/>
      <c r="F242" s="319">
        <f t="shared" si="326"/>
        <v>0</v>
      </c>
      <c r="G242" s="317"/>
      <c r="H242" s="320"/>
      <c r="I242" s="319">
        <f t="shared" si="327"/>
        <v>0</v>
      </c>
      <c r="J242" s="317"/>
      <c r="K242" s="320"/>
      <c r="L242" s="319">
        <f t="shared" si="328"/>
        <v>0</v>
      </c>
      <c r="M242" s="317"/>
      <c r="N242" s="320"/>
      <c r="O242" s="319">
        <f t="shared" si="329"/>
        <v>0</v>
      </c>
      <c r="P242" s="322"/>
    </row>
    <row r="243" spans="1:16" ht="12" hidden="1" customHeight="1" x14ac:dyDescent="0.25">
      <c r="A243" s="315">
        <v>6259</v>
      </c>
      <c r="B243" s="353" t="s">
        <v>263</v>
      </c>
      <c r="C243" s="354">
        <f t="shared" si="288"/>
        <v>0</v>
      </c>
      <c r="D243" s="453">
        <v>0</v>
      </c>
      <c r="E243" s="454"/>
      <c r="F243" s="319">
        <f t="shared" si="326"/>
        <v>0</v>
      </c>
      <c r="G243" s="317"/>
      <c r="H243" s="320"/>
      <c r="I243" s="319">
        <f t="shared" si="327"/>
        <v>0</v>
      </c>
      <c r="J243" s="317"/>
      <c r="K243" s="320"/>
      <c r="L243" s="319">
        <f t="shared" si="328"/>
        <v>0</v>
      </c>
      <c r="M243" s="317"/>
      <c r="N243" s="320"/>
      <c r="O243" s="319">
        <f t="shared" si="329"/>
        <v>0</v>
      </c>
      <c r="P243" s="322"/>
    </row>
    <row r="244" spans="1:16" ht="24" hidden="1" customHeight="1" x14ac:dyDescent="0.25">
      <c r="A244" s="447">
        <v>6260</v>
      </c>
      <c r="B244" s="353" t="s">
        <v>264</v>
      </c>
      <c r="C244" s="354">
        <f t="shared" si="288"/>
        <v>0</v>
      </c>
      <c r="D244" s="453">
        <v>0</v>
      </c>
      <c r="E244" s="454"/>
      <c r="F244" s="319">
        <f t="shared" si="326"/>
        <v>0</v>
      </c>
      <c r="G244" s="317"/>
      <c r="H244" s="320"/>
      <c r="I244" s="319">
        <f t="shared" si="327"/>
        <v>0</v>
      </c>
      <c r="J244" s="317"/>
      <c r="K244" s="320"/>
      <c r="L244" s="319">
        <f t="shared" si="328"/>
        <v>0</v>
      </c>
      <c r="M244" s="317"/>
      <c r="N244" s="320"/>
      <c r="O244" s="319">
        <f t="shared" si="329"/>
        <v>0</v>
      </c>
      <c r="P244" s="322"/>
    </row>
    <row r="245" spans="1:16" ht="12" hidden="1" customHeight="1" x14ac:dyDescent="0.25">
      <c r="A245" s="447">
        <v>6270</v>
      </c>
      <c r="B245" s="353" t="s">
        <v>265</v>
      </c>
      <c r="C245" s="354">
        <f t="shared" si="288"/>
        <v>0</v>
      </c>
      <c r="D245" s="453">
        <v>0</v>
      </c>
      <c r="E245" s="454"/>
      <c r="F245" s="319">
        <f t="shared" si="326"/>
        <v>0</v>
      </c>
      <c r="G245" s="317"/>
      <c r="H245" s="320"/>
      <c r="I245" s="319">
        <f t="shared" si="327"/>
        <v>0</v>
      </c>
      <c r="J245" s="317"/>
      <c r="K245" s="320"/>
      <c r="L245" s="319">
        <f t="shared" si="328"/>
        <v>0</v>
      </c>
      <c r="M245" s="317"/>
      <c r="N245" s="320"/>
      <c r="O245" s="319">
        <f t="shared" si="329"/>
        <v>0</v>
      </c>
      <c r="P245" s="322"/>
    </row>
    <row r="246" spans="1:16" ht="24" hidden="1" x14ac:dyDescent="0.25">
      <c r="A246" s="729">
        <v>6290</v>
      </c>
      <c r="B246" s="346" t="s">
        <v>266</v>
      </c>
      <c r="C246" s="466">
        <f t="shared" si="288"/>
        <v>0</v>
      </c>
      <c r="D246" s="451">
        <f>SUM(D247:D250)</f>
        <v>0</v>
      </c>
      <c r="E246" s="452">
        <f t="shared" ref="E246:O246" si="330">SUM(E247:E250)</f>
        <v>0</v>
      </c>
      <c r="F246" s="398">
        <f t="shared" si="330"/>
        <v>0</v>
      </c>
      <c r="G246" s="451">
        <f t="shared" si="330"/>
        <v>0</v>
      </c>
      <c r="H246" s="452">
        <f t="shared" si="330"/>
        <v>0</v>
      </c>
      <c r="I246" s="398">
        <f t="shared" si="330"/>
        <v>0</v>
      </c>
      <c r="J246" s="451">
        <f t="shared" si="330"/>
        <v>0</v>
      </c>
      <c r="K246" s="452">
        <f t="shared" si="330"/>
        <v>0</v>
      </c>
      <c r="L246" s="398">
        <f t="shared" si="330"/>
        <v>0</v>
      </c>
      <c r="M246" s="451">
        <f t="shared" si="330"/>
        <v>0</v>
      </c>
      <c r="N246" s="452">
        <f t="shared" si="330"/>
        <v>0</v>
      </c>
      <c r="O246" s="398">
        <f t="shared" si="330"/>
        <v>0</v>
      </c>
      <c r="P246" s="313"/>
    </row>
    <row r="247" spans="1:16" ht="12" hidden="1" customHeight="1" x14ac:dyDescent="0.25">
      <c r="A247" s="315">
        <v>6291</v>
      </c>
      <c r="B247" s="353" t="s">
        <v>267</v>
      </c>
      <c r="C247" s="354">
        <f t="shared" si="288"/>
        <v>0</v>
      </c>
      <c r="D247" s="453">
        <v>0</v>
      </c>
      <c r="E247" s="454"/>
      <c r="F247" s="319">
        <f t="shared" ref="F247:F250" si="331">D247+E247</f>
        <v>0</v>
      </c>
      <c r="G247" s="317"/>
      <c r="H247" s="320"/>
      <c r="I247" s="319">
        <f t="shared" ref="I247:I250" si="332">G247+H247</f>
        <v>0</v>
      </c>
      <c r="J247" s="317"/>
      <c r="K247" s="320"/>
      <c r="L247" s="319">
        <f t="shared" ref="L247:L250" si="333">K247+J247</f>
        <v>0</v>
      </c>
      <c r="M247" s="317"/>
      <c r="N247" s="320"/>
      <c r="O247" s="319">
        <f t="shared" ref="O247:O250" si="334">N247+M247</f>
        <v>0</v>
      </c>
      <c r="P247" s="322"/>
    </row>
    <row r="248" spans="1:16" ht="12" hidden="1" customHeight="1" x14ac:dyDescent="0.25">
      <c r="A248" s="315">
        <v>6292</v>
      </c>
      <c r="B248" s="353" t="s">
        <v>268</v>
      </c>
      <c r="C248" s="354">
        <f t="shared" si="288"/>
        <v>0</v>
      </c>
      <c r="D248" s="453">
        <v>0</v>
      </c>
      <c r="E248" s="454"/>
      <c r="F248" s="319">
        <f t="shared" si="331"/>
        <v>0</v>
      </c>
      <c r="G248" s="317"/>
      <c r="H248" s="320"/>
      <c r="I248" s="319">
        <f t="shared" si="332"/>
        <v>0</v>
      </c>
      <c r="J248" s="317"/>
      <c r="K248" s="320"/>
      <c r="L248" s="319">
        <f t="shared" si="333"/>
        <v>0</v>
      </c>
      <c r="M248" s="317"/>
      <c r="N248" s="320"/>
      <c r="O248" s="319">
        <f t="shared" si="334"/>
        <v>0</v>
      </c>
      <c r="P248" s="322"/>
    </row>
    <row r="249" spans="1:16" ht="72" hidden="1" customHeight="1" x14ac:dyDescent="0.25">
      <c r="A249" s="315">
        <v>6296</v>
      </c>
      <c r="B249" s="353" t="s">
        <v>269</v>
      </c>
      <c r="C249" s="354">
        <f t="shared" si="288"/>
        <v>0</v>
      </c>
      <c r="D249" s="453">
        <v>0</v>
      </c>
      <c r="E249" s="454"/>
      <c r="F249" s="319">
        <f t="shared" si="331"/>
        <v>0</v>
      </c>
      <c r="G249" s="317"/>
      <c r="H249" s="320"/>
      <c r="I249" s="319">
        <f t="shared" si="332"/>
        <v>0</v>
      </c>
      <c r="J249" s="317"/>
      <c r="K249" s="320"/>
      <c r="L249" s="319">
        <f t="shared" si="333"/>
        <v>0</v>
      </c>
      <c r="M249" s="317"/>
      <c r="N249" s="320"/>
      <c r="O249" s="319">
        <f t="shared" si="334"/>
        <v>0</v>
      </c>
      <c r="P249" s="322"/>
    </row>
    <row r="250" spans="1:16" ht="39.75" hidden="1" customHeight="1" x14ac:dyDescent="0.25">
      <c r="A250" s="315">
        <v>6299</v>
      </c>
      <c r="B250" s="353" t="s">
        <v>270</v>
      </c>
      <c r="C250" s="354">
        <f t="shared" si="288"/>
        <v>0</v>
      </c>
      <c r="D250" s="453">
        <v>0</v>
      </c>
      <c r="E250" s="454"/>
      <c r="F250" s="319">
        <f t="shared" si="331"/>
        <v>0</v>
      </c>
      <c r="G250" s="317"/>
      <c r="H250" s="320"/>
      <c r="I250" s="319">
        <f t="shared" si="332"/>
        <v>0</v>
      </c>
      <c r="J250" s="317"/>
      <c r="K250" s="320"/>
      <c r="L250" s="319">
        <f t="shared" si="333"/>
        <v>0</v>
      </c>
      <c r="M250" s="317"/>
      <c r="N250" s="320"/>
      <c r="O250" s="319">
        <f t="shared" si="334"/>
        <v>0</v>
      </c>
      <c r="P250" s="322"/>
    </row>
    <row r="251" spans="1:16" hidden="1" x14ac:dyDescent="0.25">
      <c r="A251" s="333">
        <v>6300</v>
      </c>
      <c r="B251" s="441" t="s">
        <v>271</v>
      </c>
      <c r="C251" s="334">
        <f t="shared" si="288"/>
        <v>0</v>
      </c>
      <c r="D251" s="442">
        <f>SUM(D252,D257,D258)</f>
        <v>0</v>
      </c>
      <c r="E251" s="443">
        <f t="shared" ref="E251:O251" si="335">SUM(E252,E257,E258)</f>
        <v>0</v>
      </c>
      <c r="F251" s="337">
        <f t="shared" si="335"/>
        <v>0</v>
      </c>
      <c r="G251" s="442">
        <f t="shared" si="335"/>
        <v>0</v>
      </c>
      <c r="H251" s="443">
        <f t="shared" si="335"/>
        <v>0</v>
      </c>
      <c r="I251" s="337">
        <f t="shared" si="335"/>
        <v>0</v>
      </c>
      <c r="J251" s="442">
        <f t="shared" si="335"/>
        <v>0</v>
      </c>
      <c r="K251" s="443">
        <f t="shared" si="335"/>
        <v>0</v>
      </c>
      <c r="L251" s="337">
        <f t="shared" si="335"/>
        <v>0</v>
      </c>
      <c r="M251" s="442">
        <f t="shared" si="335"/>
        <v>0</v>
      </c>
      <c r="N251" s="443">
        <f t="shared" si="335"/>
        <v>0</v>
      </c>
      <c r="O251" s="337">
        <f t="shared" si="335"/>
        <v>0</v>
      </c>
      <c r="P251" s="341"/>
    </row>
    <row r="252" spans="1:16" ht="24" hidden="1" x14ac:dyDescent="0.25">
      <c r="A252" s="729">
        <v>6320</v>
      </c>
      <c r="B252" s="346" t="s">
        <v>272</v>
      </c>
      <c r="C252" s="466">
        <f t="shared" si="288"/>
        <v>0</v>
      </c>
      <c r="D252" s="451">
        <f>SUM(D253:D256)</f>
        <v>0</v>
      </c>
      <c r="E252" s="452">
        <f t="shared" ref="E252:O252" si="336">SUM(E253:E256)</f>
        <v>0</v>
      </c>
      <c r="F252" s="398">
        <f t="shared" si="336"/>
        <v>0</v>
      </c>
      <c r="G252" s="451">
        <f t="shared" si="336"/>
        <v>0</v>
      </c>
      <c r="H252" s="452">
        <f t="shared" si="336"/>
        <v>0</v>
      </c>
      <c r="I252" s="398">
        <f t="shared" si="336"/>
        <v>0</v>
      </c>
      <c r="J252" s="451">
        <f t="shared" si="336"/>
        <v>0</v>
      </c>
      <c r="K252" s="452">
        <f t="shared" si="336"/>
        <v>0</v>
      </c>
      <c r="L252" s="398">
        <f t="shared" si="336"/>
        <v>0</v>
      </c>
      <c r="M252" s="451">
        <f t="shared" si="336"/>
        <v>0</v>
      </c>
      <c r="N252" s="452">
        <f t="shared" si="336"/>
        <v>0</v>
      </c>
      <c r="O252" s="398">
        <f t="shared" si="336"/>
        <v>0</v>
      </c>
      <c r="P252" s="313"/>
    </row>
    <row r="253" spans="1:16" ht="12" hidden="1" customHeight="1" x14ac:dyDescent="0.25">
      <c r="A253" s="315">
        <v>6322</v>
      </c>
      <c r="B253" s="353" t="s">
        <v>273</v>
      </c>
      <c r="C253" s="354">
        <f t="shared" si="288"/>
        <v>0</v>
      </c>
      <c r="D253" s="453">
        <v>0</v>
      </c>
      <c r="E253" s="454"/>
      <c r="F253" s="319">
        <f t="shared" ref="F253:F258" si="337">D253+E253</f>
        <v>0</v>
      </c>
      <c r="G253" s="317"/>
      <c r="H253" s="320"/>
      <c r="I253" s="319">
        <f t="shared" ref="I253:I258" si="338">G253+H253</f>
        <v>0</v>
      </c>
      <c r="J253" s="317"/>
      <c r="K253" s="320"/>
      <c r="L253" s="319">
        <f t="shared" ref="L253:L258" si="339">K253+J253</f>
        <v>0</v>
      </c>
      <c r="M253" s="317"/>
      <c r="N253" s="320"/>
      <c r="O253" s="319">
        <f t="shared" ref="O253:O258" si="340">N253+M253</f>
        <v>0</v>
      </c>
      <c r="P253" s="322"/>
    </row>
    <row r="254" spans="1:16" ht="24" hidden="1" customHeight="1" x14ac:dyDescent="0.25">
      <c r="A254" s="315">
        <v>6323</v>
      </c>
      <c r="B254" s="353" t="s">
        <v>274</v>
      </c>
      <c r="C254" s="354">
        <f t="shared" si="288"/>
        <v>0</v>
      </c>
      <c r="D254" s="453">
        <v>0</v>
      </c>
      <c r="E254" s="454"/>
      <c r="F254" s="319">
        <f t="shared" si="337"/>
        <v>0</v>
      </c>
      <c r="G254" s="317"/>
      <c r="H254" s="320"/>
      <c r="I254" s="319">
        <f t="shared" si="338"/>
        <v>0</v>
      </c>
      <c r="J254" s="317"/>
      <c r="K254" s="320"/>
      <c r="L254" s="319">
        <f t="shared" si="339"/>
        <v>0</v>
      </c>
      <c r="M254" s="317"/>
      <c r="N254" s="320"/>
      <c r="O254" s="319">
        <f t="shared" si="340"/>
        <v>0</v>
      </c>
      <c r="P254" s="322"/>
    </row>
    <row r="255" spans="1:16" ht="24" hidden="1" customHeight="1" x14ac:dyDescent="0.25">
      <c r="A255" s="315">
        <v>6324</v>
      </c>
      <c r="B255" s="353" t="s">
        <v>275</v>
      </c>
      <c r="C255" s="354">
        <f t="shared" si="288"/>
        <v>0</v>
      </c>
      <c r="D255" s="453">
        <v>0</v>
      </c>
      <c r="E255" s="454"/>
      <c r="F255" s="319">
        <f t="shared" si="337"/>
        <v>0</v>
      </c>
      <c r="G255" s="317"/>
      <c r="H255" s="320"/>
      <c r="I255" s="319">
        <f t="shared" si="338"/>
        <v>0</v>
      </c>
      <c r="J255" s="317"/>
      <c r="K255" s="320"/>
      <c r="L255" s="319">
        <f t="shared" si="339"/>
        <v>0</v>
      </c>
      <c r="M255" s="317"/>
      <c r="N255" s="320"/>
      <c r="O255" s="319">
        <f t="shared" si="340"/>
        <v>0</v>
      </c>
      <c r="P255" s="322"/>
    </row>
    <row r="256" spans="1:16" ht="12" hidden="1" customHeight="1" x14ac:dyDescent="0.25">
      <c r="A256" s="308">
        <v>6329</v>
      </c>
      <c r="B256" s="346" t="s">
        <v>276</v>
      </c>
      <c r="C256" s="347">
        <f t="shared" si="288"/>
        <v>0</v>
      </c>
      <c r="D256" s="455">
        <v>0</v>
      </c>
      <c r="E256" s="456"/>
      <c r="F256" s="398">
        <f t="shared" si="337"/>
        <v>0</v>
      </c>
      <c r="G256" s="310"/>
      <c r="H256" s="311"/>
      <c r="I256" s="398">
        <f t="shared" si="338"/>
        <v>0</v>
      </c>
      <c r="J256" s="310"/>
      <c r="K256" s="311"/>
      <c r="L256" s="398">
        <f t="shared" si="339"/>
        <v>0</v>
      </c>
      <c r="M256" s="310"/>
      <c r="N256" s="311"/>
      <c r="O256" s="398">
        <f t="shared" si="340"/>
        <v>0</v>
      </c>
      <c r="P256" s="313"/>
    </row>
    <row r="257" spans="1:16" ht="24" hidden="1" customHeight="1" x14ac:dyDescent="0.25">
      <c r="A257" s="483">
        <v>6330</v>
      </c>
      <c r="B257" s="484" t="s">
        <v>277</v>
      </c>
      <c r="C257" s="466">
        <f t="shared" si="288"/>
        <v>0</v>
      </c>
      <c r="D257" s="468">
        <v>0</v>
      </c>
      <c r="E257" s="469"/>
      <c r="F257" s="470">
        <f t="shared" si="337"/>
        <v>0</v>
      </c>
      <c r="G257" s="471"/>
      <c r="H257" s="472"/>
      <c r="I257" s="470">
        <f t="shared" si="338"/>
        <v>0</v>
      </c>
      <c r="J257" s="471"/>
      <c r="K257" s="472"/>
      <c r="L257" s="470">
        <f t="shared" si="339"/>
        <v>0</v>
      </c>
      <c r="M257" s="471"/>
      <c r="N257" s="472"/>
      <c r="O257" s="470">
        <f t="shared" si="340"/>
        <v>0</v>
      </c>
      <c r="P257" s="473"/>
    </row>
    <row r="258" spans="1:16" ht="12" hidden="1" customHeight="1" x14ac:dyDescent="0.25">
      <c r="A258" s="447">
        <v>6360</v>
      </c>
      <c r="B258" s="353" t="s">
        <v>278</v>
      </c>
      <c r="C258" s="354">
        <f t="shared" si="288"/>
        <v>0</v>
      </c>
      <c r="D258" s="453">
        <v>0</v>
      </c>
      <c r="E258" s="454"/>
      <c r="F258" s="319">
        <f t="shared" si="337"/>
        <v>0</v>
      </c>
      <c r="G258" s="317"/>
      <c r="H258" s="320"/>
      <c r="I258" s="319">
        <f t="shared" si="338"/>
        <v>0</v>
      </c>
      <c r="J258" s="317"/>
      <c r="K258" s="320"/>
      <c r="L258" s="319">
        <f t="shared" si="339"/>
        <v>0</v>
      </c>
      <c r="M258" s="317"/>
      <c r="N258" s="320"/>
      <c r="O258" s="319">
        <f t="shared" si="340"/>
        <v>0</v>
      </c>
      <c r="P258" s="322"/>
    </row>
    <row r="259" spans="1:16" ht="36" hidden="1" x14ac:dyDescent="0.25">
      <c r="A259" s="333">
        <v>6400</v>
      </c>
      <c r="B259" s="441" t="s">
        <v>279</v>
      </c>
      <c r="C259" s="334">
        <f t="shared" si="288"/>
        <v>0</v>
      </c>
      <c r="D259" s="442">
        <f>SUM(D260,D264)</f>
        <v>0</v>
      </c>
      <c r="E259" s="443">
        <f t="shared" ref="E259:O259" si="341">SUM(E260,E264)</f>
        <v>0</v>
      </c>
      <c r="F259" s="337">
        <f t="shared" si="341"/>
        <v>0</v>
      </c>
      <c r="G259" s="442">
        <f t="shared" si="341"/>
        <v>0</v>
      </c>
      <c r="H259" s="443">
        <f t="shared" si="341"/>
        <v>0</v>
      </c>
      <c r="I259" s="337">
        <f t="shared" si="341"/>
        <v>0</v>
      </c>
      <c r="J259" s="442">
        <f t="shared" si="341"/>
        <v>0</v>
      </c>
      <c r="K259" s="443">
        <f t="shared" si="341"/>
        <v>0</v>
      </c>
      <c r="L259" s="337">
        <f t="shared" si="341"/>
        <v>0</v>
      </c>
      <c r="M259" s="442">
        <f t="shared" si="341"/>
        <v>0</v>
      </c>
      <c r="N259" s="443">
        <f t="shared" si="341"/>
        <v>0</v>
      </c>
      <c r="O259" s="337">
        <f t="shared" si="341"/>
        <v>0</v>
      </c>
      <c r="P259" s="341"/>
    </row>
    <row r="260" spans="1:16" ht="24" hidden="1" x14ac:dyDescent="0.25">
      <c r="A260" s="729">
        <v>6410</v>
      </c>
      <c r="B260" s="346" t="s">
        <v>280</v>
      </c>
      <c r="C260" s="347">
        <f t="shared" si="288"/>
        <v>0</v>
      </c>
      <c r="D260" s="451">
        <f>SUM(D261:D263)</f>
        <v>0</v>
      </c>
      <c r="E260" s="452">
        <f t="shared" ref="E260:O260" si="342">SUM(E261:E263)</f>
        <v>0</v>
      </c>
      <c r="F260" s="398">
        <f t="shared" si="342"/>
        <v>0</v>
      </c>
      <c r="G260" s="451">
        <f t="shared" si="342"/>
        <v>0</v>
      </c>
      <c r="H260" s="452">
        <f t="shared" si="342"/>
        <v>0</v>
      </c>
      <c r="I260" s="398">
        <f t="shared" si="342"/>
        <v>0</v>
      </c>
      <c r="J260" s="451">
        <f t="shared" si="342"/>
        <v>0</v>
      </c>
      <c r="K260" s="452">
        <f t="shared" si="342"/>
        <v>0</v>
      </c>
      <c r="L260" s="398">
        <f t="shared" si="342"/>
        <v>0</v>
      </c>
      <c r="M260" s="451">
        <f t="shared" si="342"/>
        <v>0</v>
      </c>
      <c r="N260" s="452">
        <f t="shared" si="342"/>
        <v>0</v>
      </c>
      <c r="O260" s="398">
        <f t="shared" si="342"/>
        <v>0</v>
      </c>
      <c r="P260" s="313"/>
    </row>
    <row r="261" spans="1:16" ht="12" hidden="1" customHeight="1" x14ac:dyDescent="0.25">
      <c r="A261" s="315">
        <v>6411</v>
      </c>
      <c r="B261" s="458" t="s">
        <v>281</v>
      </c>
      <c r="C261" s="354">
        <f t="shared" si="288"/>
        <v>0</v>
      </c>
      <c r="D261" s="453">
        <v>0</v>
      </c>
      <c r="E261" s="454"/>
      <c r="F261" s="319">
        <f t="shared" ref="F261:F263" si="343">D261+E261</f>
        <v>0</v>
      </c>
      <c r="G261" s="317"/>
      <c r="H261" s="320"/>
      <c r="I261" s="319">
        <f t="shared" ref="I261:I263" si="344">G261+H261</f>
        <v>0</v>
      </c>
      <c r="J261" s="317"/>
      <c r="K261" s="320"/>
      <c r="L261" s="319">
        <f t="shared" ref="L261:L263" si="345">K261+J261</f>
        <v>0</v>
      </c>
      <c r="M261" s="317"/>
      <c r="N261" s="320"/>
      <c r="O261" s="319">
        <f t="shared" ref="O261:O263" si="346">N261+M261</f>
        <v>0</v>
      </c>
      <c r="P261" s="322"/>
    </row>
    <row r="262" spans="1:16" ht="36" hidden="1" customHeight="1" x14ac:dyDescent="0.25">
      <c r="A262" s="315">
        <v>6412</v>
      </c>
      <c r="B262" s="353" t="s">
        <v>282</v>
      </c>
      <c r="C262" s="354">
        <f t="shared" si="288"/>
        <v>0</v>
      </c>
      <c r="D262" s="453">
        <v>0</v>
      </c>
      <c r="E262" s="454"/>
      <c r="F262" s="319">
        <f t="shared" si="343"/>
        <v>0</v>
      </c>
      <c r="G262" s="317"/>
      <c r="H262" s="320"/>
      <c r="I262" s="319">
        <f t="shared" si="344"/>
        <v>0</v>
      </c>
      <c r="J262" s="317"/>
      <c r="K262" s="320"/>
      <c r="L262" s="319">
        <f t="shared" si="345"/>
        <v>0</v>
      </c>
      <c r="M262" s="317"/>
      <c r="N262" s="320"/>
      <c r="O262" s="319">
        <f t="shared" si="346"/>
        <v>0</v>
      </c>
      <c r="P262" s="322"/>
    </row>
    <row r="263" spans="1:16" ht="36" hidden="1" customHeight="1" x14ac:dyDescent="0.25">
      <c r="A263" s="315">
        <v>6419</v>
      </c>
      <c r="B263" s="353" t="s">
        <v>283</v>
      </c>
      <c r="C263" s="354">
        <f t="shared" si="288"/>
        <v>0</v>
      </c>
      <c r="D263" s="453">
        <v>0</v>
      </c>
      <c r="E263" s="454"/>
      <c r="F263" s="319">
        <f t="shared" si="343"/>
        <v>0</v>
      </c>
      <c r="G263" s="317"/>
      <c r="H263" s="320"/>
      <c r="I263" s="319">
        <f t="shared" si="344"/>
        <v>0</v>
      </c>
      <c r="J263" s="317"/>
      <c r="K263" s="320"/>
      <c r="L263" s="319">
        <f t="shared" si="345"/>
        <v>0</v>
      </c>
      <c r="M263" s="317"/>
      <c r="N263" s="320"/>
      <c r="O263" s="319">
        <f t="shared" si="346"/>
        <v>0</v>
      </c>
      <c r="P263" s="322"/>
    </row>
    <row r="264" spans="1:16" ht="48" hidden="1" x14ac:dyDescent="0.25">
      <c r="A264" s="447">
        <v>6420</v>
      </c>
      <c r="B264" s="353" t="s">
        <v>284</v>
      </c>
      <c r="C264" s="354">
        <f t="shared" si="288"/>
        <v>0</v>
      </c>
      <c r="D264" s="448">
        <f>SUM(D265:D268)</f>
        <v>0</v>
      </c>
      <c r="E264" s="449">
        <f t="shared" ref="E264:F264" si="347">SUM(E265:E268)</f>
        <v>0</v>
      </c>
      <c r="F264" s="319">
        <f t="shared" si="347"/>
        <v>0</v>
      </c>
      <c r="G264" s="448">
        <f>SUM(G265:G268)</f>
        <v>0</v>
      </c>
      <c r="H264" s="449">
        <f t="shared" ref="H264:I264" si="348">SUM(H265:H268)</f>
        <v>0</v>
      </c>
      <c r="I264" s="319">
        <f t="shared" si="348"/>
        <v>0</v>
      </c>
      <c r="J264" s="448">
        <f>SUM(J265:J268)</f>
        <v>0</v>
      </c>
      <c r="K264" s="449">
        <f t="shared" ref="K264:L264" si="349">SUM(K265:K268)</f>
        <v>0</v>
      </c>
      <c r="L264" s="319">
        <f t="shared" si="349"/>
        <v>0</v>
      </c>
      <c r="M264" s="448">
        <f>SUM(M265:M268)</f>
        <v>0</v>
      </c>
      <c r="N264" s="449">
        <f t="shared" ref="N264:O264" si="350">SUM(N265:N268)</f>
        <v>0</v>
      </c>
      <c r="O264" s="319">
        <f t="shared" si="350"/>
        <v>0</v>
      </c>
      <c r="P264" s="322"/>
    </row>
    <row r="265" spans="1:16" ht="36" hidden="1" customHeight="1" x14ac:dyDescent="0.25">
      <c r="A265" s="315">
        <v>6421</v>
      </c>
      <c r="B265" s="353" t="s">
        <v>285</v>
      </c>
      <c r="C265" s="354">
        <f t="shared" si="288"/>
        <v>0</v>
      </c>
      <c r="D265" s="453">
        <v>0</v>
      </c>
      <c r="E265" s="454"/>
      <c r="F265" s="319">
        <f t="shared" ref="F265:F268" si="351">D265+E265</f>
        <v>0</v>
      </c>
      <c r="G265" s="317"/>
      <c r="H265" s="320"/>
      <c r="I265" s="319">
        <f t="shared" ref="I265:I268" si="352">G265+H265</f>
        <v>0</v>
      </c>
      <c r="J265" s="317"/>
      <c r="K265" s="320"/>
      <c r="L265" s="319">
        <f t="shared" ref="L265:L268" si="353">K265+J265</f>
        <v>0</v>
      </c>
      <c r="M265" s="317"/>
      <c r="N265" s="320"/>
      <c r="O265" s="319">
        <f t="shared" ref="O265:O268" si="354">N265+M265</f>
        <v>0</v>
      </c>
      <c r="P265" s="322"/>
    </row>
    <row r="266" spans="1:16" ht="12" hidden="1" customHeight="1" x14ac:dyDescent="0.25">
      <c r="A266" s="315">
        <v>6422</v>
      </c>
      <c r="B266" s="353" t="s">
        <v>286</v>
      </c>
      <c r="C266" s="354">
        <f t="shared" si="288"/>
        <v>0</v>
      </c>
      <c r="D266" s="453">
        <v>0</v>
      </c>
      <c r="E266" s="454"/>
      <c r="F266" s="319">
        <f t="shared" si="351"/>
        <v>0</v>
      </c>
      <c r="G266" s="317"/>
      <c r="H266" s="320"/>
      <c r="I266" s="319">
        <f t="shared" si="352"/>
        <v>0</v>
      </c>
      <c r="J266" s="317"/>
      <c r="K266" s="320"/>
      <c r="L266" s="319">
        <f t="shared" si="353"/>
        <v>0</v>
      </c>
      <c r="M266" s="317"/>
      <c r="N266" s="320"/>
      <c r="O266" s="319">
        <f t="shared" si="354"/>
        <v>0</v>
      </c>
      <c r="P266" s="322"/>
    </row>
    <row r="267" spans="1:16" ht="13.5" hidden="1" customHeight="1" x14ac:dyDescent="0.25">
      <c r="A267" s="315">
        <v>6423</v>
      </c>
      <c r="B267" s="353" t="s">
        <v>287</v>
      </c>
      <c r="C267" s="354">
        <f t="shared" si="288"/>
        <v>0</v>
      </c>
      <c r="D267" s="453">
        <v>0</v>
      </c>
      <c r="E267" s="454"/>
      <c r="F267" s="319">
        <f t="shared" si="351"/>
        <v>0</v>
      </c>
      <c r="G267" s="317"/>
      <c r="H267" s="320"/>
      <c r="I267" s="319">
        <f t="shared" si="352"/>
        <v>0</v>
      </c>
      <c r="J267" s="317"/>
      <c r="K267" s="320"/>
      <c r="L267" s="319">
        <f t="shared" si="353"/>
        <v>0</v>
      </c>
      <c r="M267" s="317"/>
      <c r="N267" s="320"/>
      <c r="O267" s="319">
        <f t="shared" si="354"/>
        <v>0</v>
      </c>
      <c r="P267" s="322"/>
    </row>
    <row r="268" spans="1:16" ht="36" hidden="1" customHeight="1" x14ac:dyDescent="0.25">
      <c r="A268" s="315">
        <v>6424</v>
      </c>
      <c r="B268" s="353" t="s">
        <v>288</v>
      </c>
      <c r="C268" s="354">
        <f t="shared" si="288"/>
        <v>0</v>
      </c>
      <c r="D268" s="453">
        <v>0</v>
      </c>
      <c r="E268" s="454"/>
      <c r="F268" s="319">
        <f t="shared" si="351"/>
        <v>0</v>
      </c>
      <c r="G268" s="317"/>
      <c r="H268" s="320"/>
      <c r="I268" s="319">
        <f t="shared" si="352"/>
        <v>0</v>
      </c>
      <c r="J268" s="317"/>
      <c r="K268" s="320"/>
      <c r="L268" s="319">
        <f t="shared" si="353"/>
        <v>0</v>
      </c>
      <c r="M268" s="317"/>
      <c r="N268" s="320"/>
      <c r="O268" s="319">
        <f t="shared" si="354"/>
        <v>0</v>
      </c>
      <c r="P268" s="322"/>
    </row>
    <row r="269" spans="1:16" ht="48" hidden="1" x14ac:dyDescent="0.25">
      <c r="A269" s="485">
        <v>7000</v>
      </c>
      <c r="B269" s="485" t="s">
        <v>289</v>
      </c>
      <c r="C269" s="486">
        <f t="shared" si="288"/>
        <v>0</v>
      </c>
      <c r="D269" s="487">
        <f>SUM(D270,D281)</f>
        <v>0</v>
      </c>
      <c r="E269" s="488">
        <f t="shared" ref="E269:F269" si="355">SUM(E270,E281)</f>
        <v>0</v>
      </c>
      <c r="F269" s="489">
        <f t="shared" si="355"/>
        <v>0</v>
      </c>
      <c r="G269" s="487">
        <f>SUM(G270,G281)</f>
        <v>0</v>
      </c>
      <c r="H269" s="488">
        <f t="shared" ref="H269:I269" si="356">SUM(H270,H281)</f>
        <v>0</v>
      </c>
      <c r="I269" s="489">
        <f t="shared" si="356"/>
        <v>0</v>
      </c>
      <c r="J269" s="487">
        <f>SUM(J270,J281)</f>
        <v>0</v>
      </c>
      <c r="K269" s="488">
        <f t="shared" ref="K269:L269" si="357">SUM(K270,K281)</f>
        <v>0</v>
      </c>
      <c r="L269" s="489">
        <f t="shared" si="357"/>
        <v>0</v>
      </c>
      <c r="M269" s="487">
        <f>SUM(M270,M281)</f>
        <v>0</v>
      </c>
      <c r="N269" s="488">
        <f t="shared" ref="N269:O269" si="358">SUM(N270,N281)</f>
        <v>0</v>
      </c>
      <c r="O269" s="489">
        <f t="shared" si="358"/>
        <v>0</v>
      </c>
      <c r="P269" s="213"/>
    </row>
    <row r="270" spans="1:16" ht="24" hidden="1" x14ac:dyDescent="0.25">
      <c r="A270" s="333">
        <v>7200</v>
      </c>
      <c r="B270" s="441" t="s">
        <v>290</v>
      </c>
      <c r="C270" s="334">
        <f t="shared" si="288"/>
        <v>0</v>
      </c>
      <c r="D270" s="442">
        <f>SUM(D271,D272,D275,D276,D280)</f>
        <v>0</v>
      </c>
      <c r="E270" s="443">
        <f t="shared" ref="E270:F270" si="359">SUM(E271,E272,E275,E276,E280)</f>
        <v>0</v>
      </c>
      <c r="F270" s="337">
        <f t="shared" si="359"/>
        <v>0</v>
      </c>
      <c r="G270" s="442">
        <f>SUM(G271,G272,G275,G276,G280)</f>
        <v>0</v>
      </c>
      <c r="H270" s="443">
        <f t="shared" ref="H270:I270" si="360">SUM(H271,H272,H275,H276,H280)</f>
        <v>0</v>
      </c>
      <c r="I270" s="337">
        <f t="shared" si="360"/>
        <v>0</v>
      </c>
      <c r="J270" s="442">
        <f>SUM(J271,J272,J275,J276,J280)</f>
        <v>0</v>
      </c>
      <c r="K270" s="443">
        <f t="shared" ref="K270:L270" si="361">SUM(K271,K272,K275,K276,K280)</f>
        <v>0</v>
      </c>
      <c r="L270" s="337">
        <f t="shared" si="361"/>
        <v>0</v>
      </c>
      <c r="M270" s="442">
        <f>SUM(M271,M272,M275,M276,M280)</f>
        <v>0</v>
      </c>
      <c r="N270" s="443">
        <f t="shared" ref="N270:O270" si="362">SUM(N271,N272,N275,N276,N280)</f>
        <v>0</v>
      </c>
      <c r="O270" s="337">
        <f t="shared" si="362"/>
        <v>0</v>
      </c>
      <c r="P270" s="341"/>
    </row>
    <row r="271" spans="1:16" ht="24" hidden="1" customHeight="1" x14ac:dyDescent="0.25">
      <c r="A271" s="729">
        <v>7210</v>
      </c>
      <c r="B271" s="346" t="s">
        <v>291</v>
      </c>
      <c r="C271" s="347">
        <f t="shared" si="288"/>
        <v>0</v>
      </c>
      <c r="D271" s="455">
        <v>0</v>
      </c>
      <c r="E271" s="456"/>
      <c r="F271" s="398">
        <f>D271+E271</f>
        <v>0</v>
      </c>
      <c r="G271" s="310"/>
      <c r="H271" s="311"/>
      <c r="I271" s="398">
        <f>G271+H271</f>
        <v>0</v>
      </c>
      <c r="J271" s="310"/>
      <c r="K271" s="311"/>
      <c r="L271" s="398">
        <f>K271+J271</f>
        <v>0</v>
      </c>
      <c r="M271" s="310"/>
      <c r="N271" s="311"/>
      <c r="O271" s="398">
        <f>N271+M271</f>
        <v>0</v>
      </c>
      <c r="P271" s="313"/>
    </row>
    <row r="272" spans="1:16" s="490" customFormat="1" ht="24" hidden="1" x14ac:dyDescent="0.25">
      <c r="A272" s="447">
        <v>7220</v>
      </c>
      <c r="B272" s="353" t="s">
        <v>292</v>
      </c>
      <c r="C272" s="354">
        <f t="shared" si="288"/>
        <v>0</v>
      </c>
      <c r="D272" s="448">
        <f>SUM(D273:D274)</f>
        <v>0</v>
      </c>
      <c r="E272" s="449">
        <f t="shared" ref="E272:F272" si="363">SUM(E273:E274)</f>
        <v>0</v>
      </c>
      <c r="F272" s="319">
        <f t="shared" si="363"/>
        <v>0</v>
      </c>
      <c r="G272" s="448">
        <f>SUM(G273:G274)</f>
        <v>0</v>
      </c>
      <c r="H272" s="449">
        <f t="shared" ref="H272:I272" si="364">SUM(H273:H274)</f>
        <v>0</v>
      </c>
      <c r="I272" s="319">
        <f t="shared" si="364"/>
        <v>0</v>
      </c>
      <c r="J272" s="448">
        <f>SUM(J273:J274)</f>
        <v>0</v>
      </c>
      <c r="K272" s="449">
        <f t="shared" ref="K272:L272" si="365">SUM(K273:K274)</f>
        <v>0</v>
      </c>
      <c r="L272" s="319">
        <f t="shared" si="365"/>
        <v>0</v>
      </c>
      <c r="M272" s="448">
        <f>SUM(M273:M274)</f>
        <v>0</v>
      </c>
      <c r="N272" s="449">
        <f t="shared" ref="N272:O272" si="366">SUM(N273:N274)</f>
        <v>0</v>
      </c>
      <c r="O272" s="319">
        <f t="shared" si="366"/>
        <v>0</v>
      </c>
      <c r="P272" s="322"/>
    </row>
    <row r="273" spans="1:16" s="490" customFormat="1" ht="36" hidden="1" customHeight="1" x14ac:dyDescent="0.25">
      <c r="A273" s="315">
        <v>7221</v>
      </c>
      <c r="B273" s="353" t="s">
        <v>293</v>
      </c>
      <c r="C273" s="354">
        <f t="shared" si="288"/>
        <v>0</v>
      </c>
      <c r="D273" s="453">
        <v>0</v>
      </c>
      <c r="E273" s="454"/>
      <c r="F273" s="319">
        <f t="shared" ref="F273:F275" si="367">D273+E273</f>
        <v>0</v>
      </c>
      <c r="G273" s="317"/>
      <c r="H273" s="320"/>
      <c r="I273" s="319">
        <f t="shared" ref="I273:I275" si="368">G273+H273</f>
        <v>0</v>
      </c>
      <c r="J273" s="317"/>
      <c r="K273" s="320"/>
      <c r="L273" s="319">
        <f t="shared" ref="L273:L275" si="369">K273+J273</f>
        <v>0</v>
      </c>
      <c r="M273" s="317"/>
      <c r="N273" s="320"/>
      <c r="O273" s="319">
        <f t="shared" ref="O273:O275" si="370">N273+M273</f>
        <v>0</v>
      </c>
      <c r="P273" s="322"/>
    </row>
    <row r="274" spans="1:16" s="490" customFormat="1" ht="36" hidden="1" customHeight="1" x14ac:dyDescent="0.25">
      <c r="A274" s="315">
        <v>7222</v>
      </c>
      <c r="B274" s="353" t="s">
        <v>294</v>
      </c>
      <c r="C274" s="354">
        <f t="shared" si="288"/>
        <v>0</v>
      </c>
      <c r="D274" s="453">
        <v>0</v>
      </c>
      <c r="E274" s="454"/>
      <c r="F274" s="319">
        <f t="shared" si="367"/>
        <v>0</v>
      </c>
      <c r="G274" s="317"/>
      <c r="H274" s="320"/>
      <c r="I274" s="319">
        <f t="shared" si="368"/>
        <v>0</v>
      </c>
      <c r="J274" s="317"/>
      <c r="K274" s="320"/>
      <c r="L274" s="319">
        <f t="shared" si="369"/>
        <v>0</v>
      </c>
      <c r="M274" s="317"/>
      <c r="N274" s="320"/>
      <c r="O274" s="319">
        <f t="shared" si="370"/>
        <v>0</v>
      </c>
      <c r="P274" s="322"/>
    </row>
    <row r="275" spans="1:16" ht="24" hidden="1" customHeight="1" x14ac:dyDescent="0.25">
      <c r="A275" s="447">
        <v>7230</v>
      </c>
      <c r="B275" s="353" t="s">
        <v>295</v>
      </c>
      <c r="C275" s="354">
        <f t="shared" si="288"/>
        <v>0</v>
      </c>
      <c r="D275" s="453">
        <v>0</v>
      </c>
      <c r="E275" s="454"/>
      <c r="F275" s="319">
        <f t="shared" si="367"/>
        <v>0</v>
      </c>
      <c r="G275" s="317"/>
      <c r="H275" s="320"/>
      <c r="I275" s="319">
        <f t="shared" si="368"/>
        <v>0</v>
      </c>
      <c r="J275" s="317"/>
      <c r="K275" s="320"/>
      <c r="L275" s="319">
        <f t="shared" si="369"/>
        <v>0</v>
      </c>
      <c r="M275" s="317"/>
      <c r="N275" s="320"/>
      <c r="O275" s="319">
        <f t="shared" si="370"/>
        <v>0</v>
      </c>
      <c r="P275" s="322"/>
    </row>
    <row r="276" spans="1:16" ht="24" hidden="1" x14ac:dyDescent="0.25">
      <c r="A276" s="447">
        <v>7240</v>
      </c>
      <c r="B276" s="353" t="s">
        <v>296</v>
      </c>
      <c r="C276" s="354">
        <f t="shared" ref="C276:C301" si="371">F276+I276+L276+O276</f>
        <v>0</v>
      </c>
      <c r="D276" s="448">
        <f t="shared" ref="D276:O276" si="372">SUM(D277:D279)</f>
        <v>0</v>
      </c>
      <c r="E276" s="449">
        <f t="shared" si="372"/>
        <v>0</v>
      </c>
      <c r="F276" s="319">
        <f t="shared" si="372"/>
        <v>0</v>
      </c>
      <c r="G276" s="448">
        <f t="shared" si="372"/>
        <v>0</v>
      </c>
      <c r="H276" s="449">
        <f t="shared" si="372"/>
        <v>0</v>
      </c>
      <c r="I276" s="319">
        <f t="shared" si="372"/>
        <v>0</v>
      </c>
      <c r="J276" s="448">
        <f>SUM(J277:J279)</f>
        <v>0</v>
      </c>
      <c r="K276" s="449">
        <f t="shared" ref="K276:L276" si="373">SUM(K277:K279)</f>
        <v>0</v>
      </c>
      <c r="L276" s="319">
        <f t="shared" si="373"/>
        <v>0</v>
      </c>
      <c r="M276" s="448">
        <f t="shared" si="372"/>
        <v>0</v>
      </c>
      <c r="N276" s="449">
        <f t="shared" si="372"/>
        <v>0</v>
      </c>
      <c r="O276" s="319">
        <f t="shared" si="372"/>
        <v>0</v>
      </c>
      <c r="P276" s="322"/>
    </row>
    <row r="277" spans="1:16" ht="48" hidden="1" customHeight="1" x14ac:dyDescent="0.25">
      <c r="A277" s="315">
        <v>7245</v>
      </c>
      <c r="B277" s="353" t="s">
        <v>297</v>
      </c>
      <c r="C277" s="354">
        <f t="shared" si="371"/>
        <v>0</v>
      </c>
      <c r="D277" s="453">
        <v>0</v>
      </c>
      <c r="E277" s="454"/>
      <c r="F277" s="319">
        <f t="shared" ref="F277:F280" si="374">D277+E277</f>
        <v>0</v>
      </c>
      <c r="G277" s="317"/>
      <c r="H277" s="320"/>
      <c r="I277" s="319">
        <f t="shared" ref="I277:I280" si="375">G277+H277</f>
        <v>0</v>
      </c>
      <c r="J277" s="317"/>
      <c r="K277" s="320"/>
      <c r="L277" s="319">
        <f t="shared" ref="L277:L280" si="376">K277+J277</f>
        <v>0</v>
      </c>
      <c r="M277" s="317"/>
      <c r="N277" s="320"/>
      <c r="O277" s="319">
        <f t="shared" ref="O277:O280" si="377">N277+M277</f>
        <v>0</v>
      </c>
      <c r="P277" s="322"/>
    </row>
    <row r="278" spans="1:16" ht="84.75" hidden="1" customHeight="1" x14ac:dyDescent="0.25">
      <c r="A278" s="315">
        <v>7246</v>
      </c>
      <c r="B278" s="353" t="s">
        <v>298</v>
      </c>
      <c r="C278" s="354">
        <f t="shared" si="371"/>
        <v>0</v>
      </c>
      <c r="D278" s="453">
        <v>0</v>
      </c>
      <c r="E278" s="454"/>
      <c r="F278" s="319">
        <f t="shared" si="374"/>
        <v>0</v>
      </c>
      <c r="G278" s="317"/>
      <c r="H278" s="320"/>
      <c r="I278" s="319">
        <f t="shared" si="375"/>
        <v>0</v>
      </c>
      <c r="J278" s="317"/>
      <c r="K278" s="320"/>
      <c r="L278" s="319">
        <f t="shared" si="376"/>
        <v>0</v>
      </c>
      <c r="M278" s="317"/>
      <c r="N278" s="320"/>
      <c r="O278" s="319">
        <f t="shared" si="377"/>
        <v>0</v>
      </c>
      <c r="P278" s="322"/>
    </row>
    <row r="279" spans="1:16" ht="36" hidden="1" customHeight="1" x14ac:dyDescent="0.25">
      <c r="A279" s="315">
        <v>7247</v>
      </c>
      <c r="B279" s="353" t="s">
        <v>299</v>
      </c>
      <c r="C279" s="354">
        <f t="shared" si="371"/>
        <v>0</v>
      </c>
      <c r="D279" s="453">
        <v>0</v>
      </c>
      <c r="E279" s="454"/>
      <c r="F279" s="319">
        <f t="shared" si="374"/>
        <v>0</v>
      </c>
      <c r="G279" s="317"/>
      <c r="H279" s="320"/>
      <c r="I279" s="319">
        <f t="shared" si="375"/>
        <v>0</v>
      </c>
      <c r="J279" s="317"/>
      <c r="K279" s="320"/>
      <c r="L279" s="319">
        <f t="shared" si="376"/>
        <v>0</v>
      </c>
      <c r="M279" s="317"/>
      <c r="N279" s="320"/>
      <c r="O279" s="319">
        <f t="shared" si="377"/>
        <v>0</v>
      </c>
      <c r="P279" s="322"/>
    </row>
    <row r="280" spans="1:16" ht="24" hidden="1" customHeight="1" x14ac:dyDescent="0.25">
      <c r="A280" s="729">
        <v>7260</v>
      </c>
      <c r="B280" s="346" t="s">
        <v>300</v>
      </c>
      <c r="C280" s="347">
        <f t="shared" si="371"/>
        <v>0</v>
      </c>
      <c r="D280" s="455">
        <v>0</v>
      </c>
      <c r="E280" s="456"/>
      <c r="F280" s="398">
        <f t="shared" si="374"/>
        <v>0</v>
      </c>
      <c r="G280" s="310"/>
      <c r="H280" s="311"/>
      <c r="I280" s="398">
        <f t="shared" si="375"/>
        <v>0</v>
      </c>
      <c r="J280" s="310"/>
      <c r="K280" s="311"/>
      <c r="L280" s="398">
        <f t="shared" si="376"/>
        <v>0</v>
      </c>
      <c r="M280" s="310"/>
      <c r="N280" s="311"/>
      <c r="O280" s="398">
        <f t="shared" si="377"/>
        <v>0</v>
      </c>
      <c r="P280" s="313"/>
    </row>
    <row r="281" spans="1:16" hidden="1" x14ac:dyDescent="0.25">
      <c r="A281" s="400">
        <v>7700</v>
      </c>
      <c r="B281" s="373" t="s">
        <v>301</v>
      </c>
      <c r="C281" s="374">
        <f t="shared" si="371"/>
        <v>0</v>
      </c>
      <c r="D281" s="491">
        <f t="shared" ref="D281:O281" si="378">D282</f>
        <v>0</v>
      </c>
      <c r="E281" s="492">
        <f t="shared" si="378"/>
        <v>0</v>
      </c>
      <c r="F281" s="395">
        <f t="shared" si="378"/>
        <v>0</v>
      </c>
      <c r="G281" s="491">
        <f t="shared" si="378"/>
        <v>0</v>
      </c>
      <c r="H281" s="492">
        <f t="shared" si="378"/>
        <v>0</v>
      </c>
      <c r="I281" s="395">
        <f t="shared" si="378"/>
        <v>0</v>
      </c>
      <c r="J281" s="491">
        <f t="shared" si="378"/>
        <v>0</v>
      </c>
      <c r="K281" s="492">
        <f t="shared" si="378"/>
        <v>0</v>
      </c>
      <c r="L281" s="395">
        <f t="shared" si="378"/>
        <v>0</v>
      </c>
      <c r="M281" s="491">
        <f t="shared" si="378"/>
        <v>0</v>
      </c>
      <c r="N281" s="492">
        <f t="shared" si="378"/>
        <v>0</v>
      </c>
      <c r="O281" s="395">
        <f t="shared" si="378"/>
        <v>0</v>
      </c>
      <c r="P281" s="383"/>
    </row>
    <row r="282" spans="1:16" ht="12" hidden="1" customHeight="1" x14ac:dyDescent="0.25">
      <c r="A282" s="444">
        <v>7720</v>
      </c>
      <c r="B282" s="346" t="s">
        <v>302</v>
      </c>
      <c r="C282" s="362">
        <f t="shared" si="371"/>
        <v>0</v>
      </c>
      <c r="D282" s="493">
        <v>0</v>
      </c>
      <c r="E282" s="494"/>
      <c r="F282" s="495">
        <f>D282+E282</f>
        <v>0</v>
      </c>
      <c r="G282" s="366"/>
      <c r="H282" s="367"/>
      <c r="I282" s="495">
        <f>G282+H282</f>
        <v>0</v>
      </c>
      <c r="J282" s="366"/>
      <c r="K282" s="367"/>
      <c r="L282" s="495">
        <f>K282+J282</f>
        <v>0</v>
      </c>
      <c r="M282" s="366"/>
      <c r="N282" s="367"/>
      <c r="O282" s="495">
        <f>N282+M282</f>
        <v>0</v>
      </c>
      <c r="P282" s="371"/>
    </row>
    <row r="283" spans="1:16" hidden="1" x14ac:dyDescent="0.25">
      <c r="A283" s="496">
        <v>9000</v>
      </c>
      <c r="B283" s="497" t="s">
        <v>303</v>
      </c>
      <c r="C283" s="498">
        <f t="shared" si="371"/>
        <v>0</v>
      </c>
      <c r="D283" s="499">
        <f t="shared" ref="D283:O284" si="379">D284</f>
        <v>0</v>
      </c>
      <c r="E283" s="500">
        <f t="shared" si="379"/>
        <v>0</v>
      </c>
      <c r="F283" s="501">
        <f t="shared" si="379"/>
        <v>0</v>
      </c>
      <c r="G283" s="499">
        <f>G284</f>
        <v>0</v>
      </c>
      <c r="H283" s="500">
        <f t="shared" ref="H283:I283" si="380">H284</f>
        <v>0</v>
      </c>
      <c r="I283" s="501">
        <f t="shared" si="380"/>
        <v>0</v>
      </c>
      <c r="J283" s="499">
        <f t="shared" si="379"/>
        <v>0</v>
      </c>
      <c r="K283" s="500">
        <f t="shared" si="379"/>
        <v>0</v>
      </c>
      <c r="L283" s="501">
        <f t="shared" si="379"/>
        <v>0</v>
      </c>
      <c r="M283" s="499">
        <f t="shared" si="379"/>
        <v>0</v>
      </c>
      <c r="N283" s="500">
        <f t="shared" si="379"/>
        <v>0</v>
      </c>
      <c r="O283" s="501">
        <f t="shared" si="379"/>
        <v>0</v>
      </c>
      <c r="P283" s="226"/>
    </row>
    <row r="284" spans="1:16" ht="24" hidden="1" x14ac:dyDescent="0.25">
      <c r="A284" s="502">
        <v>9200</v>
      </c>
      <c r="B284" s="353" t="s">
        <v>304</v>
      </c>
      <c r="C284" s="407">
        <f t="shared" si="371"/>
        <v>0</v>
      </c>
      <c r="D284" s="445">
        <f t="shared" si="379"/>
        <v>0</v>
      </c>
      <c r="E284" s="446">
        <f t="shared" si="379"/>
        <v>0</v>
      </c>
      <c r="F284" s="405">
        <f t="shared" si="379"/>
        <v>0</v>
      </c>
      <c r="G284" s="445">
        <f t="shared" si="379"/>
        <v>0</v>
      </c>
      <c r="H284" s="446">
        <f t="shared" si="379"/>
        <v>0</v>
      </c>
      <c r="I284" s="405">
        <f t="shared" si="379"/>
        <v>0</v>
      </c>
      <c r="J284" s="445">
        <f t="shared" si="379"/>
        <v>0</v>
      </c>
      <c r="K284" s="446">
        <f t="shared" si="379"/>
        <v>0</v>
      </c>
      <c r="L284" s="405">
        <f t="shared" si="379"/>
        <v>0</v>
      </c>
      <c r="M284" s="445">
        <f t="shared" si="379"/>
        <v>0</v>
      </c>
      <c r="N284" s="446">
        <f t="shared" si="379"/>
        <v>0</v>
      </c>
      <c r="O284" s="405">
        <f t="shared" si="379"/>
        <v>0</v>
      </c>
      <c r="P284" s="393"/>
    </row>
    <row r="285" spans="1:16" ht="24" hidden="1" customHeight="1" x14ac:dyDescent="0.25">
      <c r="A285" s="503">
        <v>9230</v>
      </c>
      <c r="B285" s="353" t="s">
        <v>305</v>
      </c>
      <c r="C285" s="407">
        <f t="shared" si="371"/>
        <v>0</v>
      </c>
      <c r="D285" s="460">
        <v>0</v>
      </c>
      <c r="E285" s="461"/>
      <c r="F285" s="405">
        <f>D285+E285</f>
        <v>0</v>
      </c>
      <c r="G285" s="408"/>
      <c r="H285" s="409"/>
      <c r="I285" s="405">
        <f>G285+H285</f>
        <v>0</v>
      </c>
      <c r="J285" s="408"/>
      <c r="K285" s="409"/>
      <c r="L285" s="405">
        <f>K285+J285</f>
        <v>0</v>
      </c>
      <c r="M285" s="408"/>
      <c r="N285" s="409"/>
      <c r="O285" s="405">
        <f>N285+M285</f>
        <v>0</v>
      </c>
      <c r="P285" s="393"/>
    </row>
    <row r="286" spans="1:16" hidden="1" x14ac:dyDescent="0.25">
      <c r="A286" s="458"/>
      <c r="B286" s="353" t="s">
        <v>306</v>
      </c>
      <c r="C286" s="354">
        <f t="shared" si="371"/>
        <v>0</v>
      </c>
      <c r="D286" s="448">
        <f>SUM(D287:D288)</f>
        <v>0</v>
      </c>
      <c r="E286" s="449">
        <f t="shared" ref="E286:F286" si="381">SUM(E287:E288)</f>
        <v>0</v>
      </c>
      <c r="F286" s="319">
        <f t="shared" si="381"/>
        <v>0</v>
      </c>
      <c r="G286" s="448">
        <f>SUM(G287:G288)</f>
        <v>0</v>
      </c>
      <c r="H286" s="449">
        <f t="shared" ref="H286:I286" si="382">SUM(H287:H288)</f>
        <v>0</v>
      </c>
      <c r="I286" s="319">
        <f t="shared" si="382"/>
        <v>0</v>
      </c>
      <c r="J286" s="448">
        <f>SUM(J287:J288)</f>
        <v>0</v>
      </c>
      <c r="K286" s="449">
        <f t="shared" ref="K286:L286" si="383">SUM(K287:K288)</f>
        <v>0</v>
      </c>
      <c r="L286" s="319">
        <f t="shared" si="383"/>
        <v>0</v>
      </c>
      <c r="M286" s="448">
        <f>SUM(M287:M288)</f>
        <v>0</v>
      </c>
      <c r="N286" s="449">
        <f t="shared" ref="N286:O286" si="384">SUM(N287:N288)</f>
        <v>0</v>
      </c>
      <c r="O286" s="319">
        <f t="shared" si="384"/>
        <v>0</v>
      </c>
      <c r="P286" s="322"/>
    </row>
    <row r="287" spans="1:16" ht="12" hidden="1" customHeight="1" x14ac:dyDescent="0.25">
      <c r="A287" s="458" t="s">
        <v>307</v>
      </c>
      <c r="B287" s="315" t="s">
        <v>308</v>
      </c>
      <c r="C287" s="354">
        <f t="shared" si="371"/>
        <v>0</v>
      </c>
      <c r="D287" s="453">
        <v>0</v>
      </c>
      <c r="E287" s="454"/>
      <c r="F287" s="319">
        <f t="shared" ref="F287:F288" si="385">D287+E287</f>
        <v>0</v>
      </c>
      <c r="G287" s="317"/>
      <c r="H287" s="320"/>
      <c r="I287" s="319">
        <f t="shared" ref="I287:I288" si="386">G287+H287</f>
        <v>0</v>
      </c>
      <c r="J287" s="317"/>
      <c r="K287" s="320"/>
      <c r="L287" s="319">
        <f t="shared" ref="L287:L288" si="387">K287+J287</f>
        <v>0</v>
      </c>
      <c r="M287" s="317"/>
      <c r="N287" s="320"/>
      <c r="O287" s="319">
        <f t="shared" ref="O287:O288" si="388">N287+M287</f>
        <v>0</v>
      </c>
      <c r="P287" s="322"/>
    </row>
    <row r="288" spans="1:16" ht="24" hidden="1" customHeight="1" x14ac:dyDescent="0.25">
      <c r="A288" s="458" t="s">
        <v>309</v>
      </c>
      <c r="B288" s="504" t="s">
        <v>310</v>
      </c>
      <c r="C288" s="347">
        <f t="shared" si="371"/>
        <v>0</v>
      </c>
      <c r="D288" s="455">
        <v>0</v>
      </c>
      <c r="E288" s="456"/>
      <c r="F288" s="398">
        <f t="shared" si="385"/>
        <v>0</v>
      </c>
      <c r="G288" s="310"/>
      <c r="H288" s="311"/>
      <c r="I288" s="398">
        <f t="shared" si="386"/>
        <v>0</v>
      </c>
      <c r="J288" s="310"/>
      <c r="K288" s="311"/>
      <c r="L288" s="398">
        <f t="shared" si="387"/>
        <v>0</v>
      </c>
      <c r="M288" s="310"/>
      <c r="N288" s="311"/>
      <c r="O288" s="398">
        <f t="shared" si="388"/>
        <v>0</v>
      </c>
      <c r="P288" s="313"/>
    </row>
    <row r="289" spans="1:16" ht="12.75" thickBot="1" x14ac:dyDescent="0.3">
      <c r="A289" s="505"/>
      <c r="B289" s="505" t="s">
        <v>311</v>
      </c>
      <c r="C289" s="506">
        <f t="shared" si="371"/>
        <v>94194</v>
      </c>
      <c r="D289" s="507">
        <f t="shared" ref="D289:O289" si="389">SUM(D286,D269,D230,D195,D187,D173,D75,D53,D283)</f>
        <v>96865</v>
      </c>
      <c r="E289" s="508">
        <f t="shared" si="389"/>
        <v>-2671</v>
      </c>
      <c r="F289" s="509">
        <f t="shared" si="389"/>
        <v>94194</v>
      </c>
      <c r="G289" s="507">
        <f t="shared" si="389"/>
        <v>0</v>
      </c>
      <c r="H289" s="508">
        <f t="shared" si="389"/>
        <v>0</v>
      </c>
      <c r="I289" s="509">
        <f t="shared" si="389"/>
        <v>0</v>
      </c>
      <c r="J289" s="507">
        <f t="shared" si="389"/>
        <v>0</v>
      </c>
      <c r="K289" s="508">
        <f t="shared" si="389"/>
        <v>0</v>
      </c>
      <c r="L289" s="509">
        <f t="shared" si="389"/>
        <v>0</v>
      </c>
      <c r="M289" s="507">
        <f t="shared" si="389"/>
        <v>0</v>
      </c>
      <c r="N289" s="508">
        <f t="shared" si="389"/>
        <v>0</v>
      </c>
      <c r="O289" s="509">
        <f t="shared" si="389"/>
        <v>0</v>
      </c>
      <c r="P289" s="510"/>
    </row>
    <row r="290" spans="1:16" s="292" customFormat="1" ht="13.5" hidden="1" thickTop="1" thickBot="1" x14ac:dyDescent="0.3">
      <c r="A290" s="1037" t="s">
        <v>312</v>
      </c>
      <c r="B290" s="1038"/>
      <c r="C290" s="511">
        <f t="shared" si="371"/>
        <v>0</v>
      </c>
      <c r="D290" s="512">
        <f>SUM(D24,D25,D41)-D51</f>
        <v>0</v>
      </c>
      <c r="E290" s="513">
        <f t="shared" ref="E290:F290" si="390">SUM(E24,E25,E41)-E51</f>
        <v>0</v>
      </c>
      <c r="F290" s="514">
        <f t="shared" si="390"/>
        <v>0</v>
      </c>
      <c r="G290" s="512">
        <f>SUM(G24,G25,G41)-G51</f>
        <v>0</v>
      </c>
      <c r="H290" s="513">
        <f t="shared" ref="H290:I290" si="391">SUM(H24,H25,H41)-H51</f>
        <v>0</v>
      </c>
      <c r="I290" s="514">
        <f t="shared" si="391"/>
        <v>0</v>
      </c>
      <c r="J290" s="512">
        <f>(J26+J43)-J51</f>
        <v>0</v>
      </c>
      <c r="K290" s="513">
        <f t="shared" ref="K290:L290" si="392">(K26+K43)-K51</f>
        <v>0</v>
      </c>
      <c r="L290" s="514">
        <f t="shared" si="392"/>
        <v>0</v>
      </c>
      <c r="M290" s="512">
        <f>M45-M51</f>
        <v>0</v>
      </c>
      <c r="N290" s="513">
        <f t="shared" ref="N290:O290" si="393">N45-N51</f>
        <v>0</v>
      </c>
      <c r="O290" s="514">
        <f t="shared" si="393"/>
        <v>0</v>
      </c>
      <c r="P290" s="515"/>
    </row>
    <row r="291" spans="1:16" s="292" customFormat="1" ht="12.75" hidden="1" thickTop="1" x14ac:dyDescent="0.25">
      <c r="A291" s="1039" t="s">
        <v>313</v>
      </c>
      <c r="B291" s="1040"/>
      <c r="C291" s="516">
        <f t="shared" si="371"/>
        <v>0</v>
      </c>
      <c r="D291" s="517">
        <f t="shared" ref="D291:O291" si="394">SUM(D292,D293)-D300+D301</f>
        <v>0</v>
      </c>
      <c r="E291" s="518">
        <f t="shared" si="394"/>
        <v>0</v>
      </c>
      <c r="F291" s="519">
        <f t="shared" si="394"/>
        <v>0</v>
      </c>
      <c r="G291" s="517">
        <f t="shared" si="394"/>
        <v>0</v>
      </c>
      <c r="H291" s="518">
        <f t="shared" si="394"/>
        <v>0</v>
      </c>
      <c r="I291" s="519">
        <f t="shared" si="394"/>
        <v>0</v>
      </c>
      <c r="J291" s="517">
        <f t="shared" si="394"/>
        <v>0</v>
      </c>
      <c r="K291" s="518">
        <f t="shared" si="394"/>
        <v>0</v>
      </c>
      <c r="L291" s="519">
        <f t="shared" si="394"/>
        <v>0</v>
      </c>
      <c r="M291" s="517">
        <f t="shared" si="394"/>
        <v>0</v>
      </c>
      <c r="N291" s="518">
        <f t="shared" si="394"/>
        <v>0</v>
      </c>
      <c r="O291" s="519">
        <f t="shared" si="394"/>
        <v>0</v>
      </c>
      <c r="P291" s="520"/>
    </row>
    <row r="292" spans="1:16" s="292" customFormat="1" ht="13.5" hidden="1" thickTop="1" thickBot="1" x14ac:dyDescent="0.3">
      <c r="A292" s="416" t="s">
        <v>314</v>
      </c>
      <c r="B292" s="416" t="s">
        <v>315</v>
      </c>
      <c r="C292" s="417">
        <f t="shared" si="371"/>
        <v>0</v>
      </c>
      <c r="D292" s="418">
        <f t="shared" ref="D292:O292" si="395">D21-D286</f>
        <v>0</v>
      </c>
      <c r="E292" s="419">
        <f t="shared" si="395"/>
        <v>0</v>
      </c>
      <c r="F292" s="420">
        <f t="shared" si="395"/>
        <v>0</v>
      </c>
      <c r="G292" s="418">
        <f t="shared" si="395"/>
        <v>0</v>
      </c>
      <c r="H292" s="419">
        <f t="shared" si="395"/>
        <v>0</v>
      </c>
      <c r="I292" s="420">
        <f t="shared" si="395"/>
        <v>0</v>
      </c>
      <c r="J292" s="418">
        <f t="shared" si="395"/>
        <v>0</v>
      </c>
      <c r="K292" s="419">
        <f t="shared" si="395"/>
        <v>0</v>
      </c>
      <c r="L292" s="420">
        <f t="shared" si="395"/>
        <v>0</v>
      </c>
      <c r="M292" s="418">
        <f t="shared" si="395"/>
        <v>0</v>
      </c>
      <c r="N292" s="419">
        <f t="shared" si="395"/>
        <v>0</v>
      </c>
      <c r="O292" s="420">
        <f t="shared" si="395"/>
        <v>0</v>
      </c>
      <c r="P292" s="299"/>
    </row>
    <row r="293" spans="1:16" s="292" customFormat="1" ht="12.75" hidden="1" thickTop="1" x14ac:dyDescent="0.25">
      <c r="A293" s="521" t="s">
        <v>316</v>
      </c>
      <c r="B293" s="521" t="s">
        <v>317</v>
      </c>
      <c r="C293" s="516">
        <f t="shared" si="371"/>
        <v>0</v>
      </c>
      <c r="D293" s="517">
        <f t="shared" ref="D293:O293" si="396">SUM(D294,D296,D298)-SUM(D295,D297,D299)</f>
        <v>0</v>
      </c>
      <c r="E293" s="518">
        <f t="shared" si="396"/>
        <v>0</v>
      </c>
      <c r="F293" s="519">
        <f t="shared" si="396"/>
        <v>0</v>
      </c>
      <c r="G293" s="517">
        <f t="shared" si="396"/>
        <v>0</v>
      </c>
      <c r="H293" s="518">
        <f t="shared" si="396"/>
        <v>0</v>
      </c>
      <c r="I293" s="519">
        <f t="shared" si="396"/>
        <v>0</v>
      </c>
      <c r="J293" s="517">
        <f t="shared" si="396"/>
        <v>0</v>
      </c>
      <c r="K293" s="518">
        <f t="shared" si="396"/>
        <v>0</v>
      </c>
      <c r="L293" s="519">
        <f t="shared" si="396"/>
        <v>0</v>
      </c>
      <c r="M293" s="517">
        <f t="shared" si="396"/>
        <v>0</v>
      </c>
      <c r="N293" s="518">
        <f t="shared" si="396"/>
        <v>0</v>
      </c>
      <c r="O293" s="519">
        <f t="shared" si="396"/>
        <v>0</v>
      </c>
      <c r="P293" s="520"/>
    </row>
    <row r="294" spans="1:16" ht="12" hidden="1" customHeight="1" x14ac:dyDescent="0.25">
      <c r="A294" s="522" t="s">
        <v>318</v>
      </c>
      <c r="B294" s="406" t="s">
        <v>319</v>
      </c>
      <c r="C294" s="362">
        <f t="shared" si="371"/>
        <v>0</v>
      </c>
      <c r="D294" s="493"/>
      <c r="E294" s="494"/>
      <c r="F294" s="495">
        <f t="shared" ref="F294:F301" si="397">D294+E294</f>
        <v>0</v>
      </c>
      <c r="G294" s="366"/>
      <c r="H294" s="367"/>
      <c r="I294" s="495">
        <f t="shared" ref="I294:I301" si="398">G294+H294</f>
        <v>0</v>
      </c>
      <c r="J294" s="366"/>
      <c r="K294" s="367"/>
      <c r="L294" s="495">
        <f t="shared" ref="L294:L301" si="399">K294+J294</f>
        <v>0</v>
      </c>
      <c r="M294" s="366"/>
      <c r="N294" s="367"/>
      <c r="O294" s="495">
        <f t="shared" ref="O294:O301" si="400">N294+M294</f>
        <v>0</v>
      </c>
      <c r="P294" s="371"/>
    </row>
    <row r="295" spans="1:16" ht="24" hidden="1" customHeight="1" x14ac:dyDescent="0.25">
      <c r="A295" s="458" t="s">
        <v>320</v>
      </c>
      <c r="B295" s="314" t="s">
        <v>321</v>
      </c>
      <c r="C295" s="354">
        <f t="shared" si="371"/>
        <v>0</v>
      </c>
      <c r="D295" s="453"/>
      <c r="E295" s="454"/>
      <c r="F295" s="319">
        <f t="shared" si="397"/>
        <v>0</v>
      </c>
      <c r="G295" s="317"/>
      <c r="H295" s="320"/>
      <c r="I295" s="319">
        <f t="shared" si="398"/>
        <v>0</v>
      </c>
      <c r="J295" s="317"/>
      <c r="K295" s="320"/>
      <c r="L295" s="319">
        <f t="shared" si="399"/>
        <v>0</v>
      </c>
      <c r="M295" s="317"/>
      <c r="N295" s="320"/>
      <c r="O295" s="319">
        <f t="shared" si="400"/>
        <v>0</v>
      </c>
      <c r="P295" s="322"/>
    </row>
    <row r="296" spans="1:16" ht="12" hidden="1" customHeight="1" x14ac:dyDescent="0.25">
      <c r="A296" s="458" t="s">
        <v>322</v>
      </c>
      <c r="B296" s="314" t="s">
        <v>323</v>
      </c>
      <c r="C296" s="354">
        <f t="shared" si="371"/>
        <v>0</v>
      </c>
      <c r="D296" s="453"/>
      <c r="E296" s="454"/>
      <c r="F296" s="319">
        <f t="shared" si="397"/>
        <v>0</v>
      </c>
      <c r="G296" s="317"/>
      <c r="H296" s="320"/>
      <c r="I296" s="319">
        <f t="shared" si="398"/>
        <v>0</v>
      </c>
      <c r="J296" s="317"/>
      <c r="K296" s="320"/>
      <c r="L296" s="319">
        <f t="shared" si="399"/>
        <v>0</v>
      </c>
      <c r="M296" s="317"/>
      <c r="N296" s="320"/>
      <c r="O296" s="319">
        <f t="shared" si="400"/>
        <v>0</v>
      </c>
      <c r="P296" s="322"/>
    </row>
    <row r="297" spans="1:16" ht="24" hidden="1" customHeight="1" x14ac:dyDescent="0.25">
      <c r="A297" s="458" t="s">
        <v>324</v>
      </c>
      <c r="B297" s="314" t="s">
        <v>325</v>
      </c>
      <c r="C297" s="354">
        <f t="shared" si="371"/>
        <v>0</v>
      </c>
      <c r="D297" s="453"/>
      <c r="E297" s="454"/>
      <c r="F297" s="319">
        <f t="shared" si="397"/>
        <v>0</v>
      </c>
      <c r="G297" s="317"/>
      <c r="H297" s="320"/>
      <c r="I297" s="319">
        <f t="shared" si="398"/>
        <v>0</v>
      </c>
      <c r="J297" s="317"/>
      <c r="K297" s="320"/>
      <c r="L297" s="319">
        <f t="shared" si="399"/>
        <v>0</v>
      </c>
      <c r="M297" s="317"/>
      <c r="N297" s="320"/>
      <c r="O297" s="319">
        <f t="shared" si="400"/>
        <v>0</v>
      </c>
      <c r="P297" s="322"/>
    </row>
    <row r="298" spans="1:16" ht="12" hidden="1" customHeight="1" x14ac:dyDescent="0.25">
      <c r="A298" s="458" t="s">
        <v>326</v>
      </c>
      <c r="B298" s="314" t="s">
        <v>327</v>
      </c>
      <c r="C298" s="354">
        <f t="shared" si="371"/>
        <v>0</v>
      </c>
      <c r="D298" s="453"/>
      <c r="E298" s="454"/>
      <c r="F298" s="319">
        <f t="shared" si="397"/>
        <v>0</v>
      </c>
      <c r="G298" s="317"/>
      <c r="H298" s="320"/>
      <c r="I298" s="319">
        <f t="shared" si="398"/>
        <v>0</v>
      </c>
      <c r="J298" s="317"/>
      <c r="K298" s="320"/>
      <c r="L298" s="319">
        <f t="shared" si="399"/>
        <v>0</v>
      </c>
      <c r="M298" s="317"/>
      <c r="N298" s="320"/>
      <c r="O298" s="319">
        <f t="shared" si="400"/>
        <v>0</v>
      </c>
      <c r="P298" s="322"/>
    </row>
    <row r="299" spans="1:16" ht="24.75" hidden="1" customHeight="1" thickBot="1" x14ac:dyDescent="0.3">
      <c r="A299" s="523" t="s">
        <v>328</v>
      </c>
      <c r="B299" s="524" t="s">
        <v>329</v>
      </c>
      <c r="C299" s="466">
        <f t="shared" si="371"/>
        <v>0</v>
      </c>
      <c r="D299" s="468"/>
      <c r="E299" s="469"/>
      <c r="F299" s="470">
        <f t="shared" si="397"/>
        <v>0</v>
      </c>
      <c r="G299" s="471"/>
      <c r="H299" s="472"/>
      <c r="I299" s="470">
        <f t="shared" si="398"/>
        <v>0</v>
      </c>
      <c r="J299" s="471"/>
      <c r="K299" s="472"/>
      <c r="L299" s="470">
        <f t="shared" si="399"/>
        <v>0</v>
      </c>
      <c r="M299" s="471"/>
      <c r="N299" s="472"/>
      <c r="O299" s="470">
        <f t="shared" si="400"/>
        <v>0</v>
      </c>
      <c r="P299" s="473"/>
    </row>
    <row r="300" spans="1:16" s="292" customFormat="1" ht="13.5" hidden="1" customHeight="1" thickTop="1" thickBot="1" x14ac:dyDescent="0.3">
      <c r="A300" s="525" t="s">
        <v>330</v>
      </c>
      <c r="B300" s="525" t="s">
        <v>331</v>
      </c>
      <c r="C300" s="511">
        <f t="shared" si="371"/>
        <v>0</v>
      </c>
      <c r="D300" s="526"/>
      <c r="E300" s="527"/>
      <c r="F300" s="514">
        <f t="shared" si="397"/>
        <v>0</v>
      </c>
      <c r="G300" s="526"/>
      <c r="H300" s="527"/>
      <c r="I300" s="528">
        <f t="shared" si="398"/>
        <v>0</v>
      </c>
      <c r="J300" s="526"/>
      <c r="K300" s="527"/>
      <c r="L300" s="528">
        <f t="shared" si="399"/>
        <v>0</v>
      </c>
      <c r="M300" s="526"/>
      <c r="N300" s="527"/>
      <c r="O300" s="528">
        <f t="shared" si="400"/>
        <v>0</v>
      </c>
      <c r="P300" s="529"/>
    </row>
    <row r="301" spans="1:16" s="292" customFormat="1" ht="48.75" hidden="1" customHeight="1" thickTop="1" x14ac:dyDescent="0.25">
      <c r="A301" s="521" t="s">
        <v>332</v>
      </c>
      <c r="B301" s="530" t="s">
        <v>333</v>
      </c>
      <c r="C301" s="516">
        <f t="shared" si="371"/>
        <v>0</v>
      </c>
      <c r="D301" s="462"/>
      <c r="E301" s="463"/>
      <c r="F301" s="337">
        <f t="shared" si="397"/>
        <v>0</v>
      </c>
      <c r="G301" s="462"/>
      <c r="H301" s="463"/>
      <c r="I301" s="337">
        <f t="shared" si="398"/>
        <v>0</v>
      </c>
      <c r="J301" s="462"/>
      <c r="K301" s="463"/>
      <c r="L301" s="337">
        <f t="shared" si="399"/>
        <v>0</v>
      </c>
      <c r="M301" s="462"/>
      <c r="N301" s="463"/>
      <c r="O301" s="337">
        <f t="shared" si="400"/>
        <v>0</v>
      </c>
      <c r="P301" s="341"/>
    </row>
    <row r="302" spans="1:16" ht="12.75" thickTop="1" x14ac:dyDescent="0.25">
      <c r="A302" s="268"/>
      <c r="B302" s="268"/>
      <c r="C302" s="268"/>
      <c r="D302" s="268"/>
      <c r="E302" s="268"/>
      <c r="F302" s="268"/>
      <c r="G302" s="268"/>
      <c r="H302" s="268"/>
      <c r="I302" s="268"/>
      <c r="J302" s="268"/>
      <c r="K302" s="268"/>
      <c r="L302" s="268"/>
      <c r="M302" s="268"/>
    </row>
    <row r="303" spans="1:16" x14ac:dyDescent="0.25">
      <c r="A303" s="268"/>
      <c r="B303" s="268"/>
      <c r="C303" s="268"/>
      <c r="D303" s="268"/>
      <c r="E303" s="268"/>
      <c r="F303" s="268"/>
      <c r="G303" s="268"/>
      <c r="H303" s="268"/>
      <c r="I303" s="268"/>
      <c r="J303" s="268"/>
      <c r="K303" s="268"/>
      <c r="L303" s="268"/>
      <c r="M303" s="268"/>
    </row>
    <row r="304" spans="1:16" x14ac:dyDescent="0.25">
      <c r="A304" s="268"/>
      <c r="B304" s="268"/>
      <c r="C304" s="268"/>
      <c r="D304" s="268"/>
      <c r="E304" s="268"/>
      <c r="F304" s="268"/>
      <c r="G304" s="268"/>
      <c r="H304" s="268"/>
      <c r="I304" s="268"/>
      <c r="J304" s="268"/>
      <c r="K304" s="268"/>
      <c r="L304" s="268"/>
      <c r="M304" s="268"/>
    </row>
    <row r="305" spans="1:13" x14ac:dyDescent="0.25">
      <c r="A305" s="268"/>
      <c r="B305" s="268"/>
      <c r="C305" s="268"/>
      <c r="D305" s="268"/>
      <c r="E305" s="268"/>
      <c r="F305" s="268"/>
      <c r="G305" s="268"/>
      <c r="H305" s="268"/>
      <c r="I305" s="268"/>
      <c r="J305" s="268"/>
      <c r="K305" s="268"/>
      <c r="L305" s="268"/>
      <c r="M305" s="268"/>
    </row>
    <row r="306" spans="1:13" x14ac:dyDescent="0.25">
      <c r="A306" s="268"/>
      <c r="B306" s="268"/>
      <c r="C306" s="268"/>
      <c r="D306" s="268"/>
      <c r="E306" s="268"/>
      <c r="F306" s="268"/>
      <c r="G306" s="268"/>
      <c r="H306" s="268"/>
      <c r="I306" s="268"/>
      <c r="J306" s="268"/>
      <c r="K306" s="268"/>
      <c r="L306" s="268"/>
      <c r="M306" s="268"/>
    </row>
    <row r="307" spans="1:13" x14ac:dyDescent="0.25">
      <c r="A307" s="268"/>
      <c r="B307" s="268"/>
      <c r="C307" s="268"/>
      <c r="D307" s="268"/>
      <c r="E307" s="268"/>
      <c r="F307" s="268"/>
      <c r="G307" s="268"/>
      <c r="H307" s="268"/>
      <c r="I307" s="268"/>
      <c r="J307" s="268"/>
      <c r="K307" s="268"/>
      <c r="L307" s="268"/>
      <c r="M307" s="268"/>
    </row>
    <row r="308" spans="1:13" x14ac:dyDescent="0.25">
      <c r="A308" s="268"/>
      <c r="B308" s="268"/>
      <c r="C308" s="268"/>
      <c r="D308" s="268"/>
      <c r="E308" s="268"/>
      <c r="F308" s="268"/>
      <c r="G308" s="268"/>
      <c r="H308" s="268"/>
      <c r="I308" s="268"/>
      <c r="J308" s="268"/>
      <c r="K308" s="268"/>
      <c r="L308" s="268"/>
      <c r="M308" s="268"/>
    </row>
    <row r="309" spans="1:13" x14ac:dyDescent="0.25">
      <c r="A309" s="268"/>
      <c r="B309" s="268"/>
      <c r="C309" s="268"/>
      <c r="D309" s="268"/>
      <c r="E309" s="268"/>
      <c r="F309" s="268"/>
      <c r="G309" s="268"/>
      <c r="H309" s="268"/>
      <c r="I309" s="268"/>
      <c r="J309" s="268"/>
      <c r="K309" s="268"/>
      <c r="L309" s="268"/>
      <c r="M309" s="268"/>
    </row>
    <row r="310" spans="1:13" x14ac:dyDescent="0.25">
      <c r="A310" s="268"/>
      <c r="B310" s="268"/>
      <c r="C310" s="268"/>
      <c r="D310" s="268"/>
      <c r="E310" s="268"/>
      <c r="F310" s="268"/>
      <c r="G310" s="268"/>
      <c r="H310" s="268"/>
      <c r="I310" s="268"/>
      <c r="J310" s="268"/>
      <c r="K310" s="268"/>
      <c r="L310" s="268"/>
      <c r="M310" s="268"/>
    </row>
    <row r="311" spans="1:13" x14ac:dyDescent="0.25">
      <c r="A311" s="268"/>
      <c r="B311" s="268"/>
      <c r="C311" s="268"/>
      <c r="D311" s="268"/>
      <c r="E311" s="268"/>
      <c r="F311" s="268"/>
      <c r="G311" s="268"/>
      <c r="H311" s="268"/>
      <c r="I311" s="268"/>
      <c r="J311" s="268"/>
      <c r="K311" s="268"/>
      <c r="L311" s="268"/>
      <c r="M311" s="268"/>
    </row>
    <row r="312" spans="1:13" x14ac:dyDescent="0.25">
      <c r="A312" s="268"/>
      <c r="B312" s="268"/>
      <c r="C312" s="268"/>
      <c r="D312" s="268"/>
      <c r="E312" s="268"/>
      <c r="F312" s="268"/>
      <c r="G312" s="268"/>
      <c r="H312" s="268"/>
      <c r="I312" s="268"/>
      <c r="J312" s="268"/>
      <c r="K312" s="268"/>
      <c r="L312" s="268"/>
      <c r="M312" s="268"/>
    </row>
    <row r="313" spans="1:13" x14ac:dyDescent="0.25">
      <c r="A313" s="268"/>
      <c r="B313" s="268"/>
      <c r="C313" s="268"/>
      <c r="D313" s="268"/>
      <c r="E313" s="268"/>
      <c r="F313" s="268"/>
      <c r="G313" s="268"/>
      <c r="H313" s="268"/>
      <c r="I313" s="268"/>
      <c r="J313" s="268"/>
      <c r="K313" s="268"/>
      <c r="L313" s="268"/>
      <c r="M313" s="268"/>
    </row>
    <row r="314" spans="1:13" x14ac:dyDescent="0.25">
      <c r="A314" s="268"/>
      <c r="B314" s="268"/>
      <c r="C314" s="268"/>
      <c r="D314" s="268"/>
      <c r="E314" s="268"/>
      <c r="F314" s="268"/>
      <c r="G314" s="268"/>
      <c r="H314" s="268"/>
      <c r="I314" s="268"/>
      <c r="J314" s="268"/>
      <c r="K314" s="268"/>
      <c r="L314" s="268"/>
      <c r="M314" s="268"/>
    </row>
    <row r="315" spans="1:13" x14ac:dyDescent="0.25">
      <c r="A315" s="268"/>
      <c r="B315" s="268"/>
      <c r="C315" s="268"/>
      <c r="D315" s="268"/>
      <c r="E315" s="268"/>
      <c r="F315" s="268"/>
      <c r="G315" s="268"/>
      <c r="H315" s="268"/>
      <c r="I315" s="268"/>
      <c r="J315" s="268"/>
      <c r="K315" s="268"/>
      <c r="L315" s="268"/>
      <c r="M315" s="268"/>
    </row>
    <row r="316" spans="1:13" x14ac:dyDescent="0.25">
      <c r="A316" s="268"/>
      <c r="B316" s="268"/>
      <c r="C316" s="268"/>
      <c r="D316" s="268"/>
      <c r="E316" s="268"/>
      <c r="F316" s="268"/>
      <c r="G316" s="268"/>
      <c r="H316" s="268"/>
      <c r="I316" s="268"/>
      <c r="J316" s="268"/>
      <c r="K316" s="268"/>
      <c r="L316" s="268"/>
      <c r="M316" s="268"/>
    </row>
    <row r="317" spans="1:13" x14ac:dyDescent="0.25">
      <c r="A317" s="268"/>
      <c r="B317" s="268"/>
      <c r="C317" s="268"/>
      <c r="D317" s="268"/>
      <c r="E317" s="268"/>
      <c r="F317" s="268"/>
      <c r="G317" s="268"/>
      <c r="H317" s="268"/>
      <c r="I317" s="268"/>
      <c r="J317" s="268"/>
      <c r="K317" s="268"/>
      <c r="L317" s="268"/>
      <c r="M317" s="268"/>
    </row>
    <row r="318" spans="1:13" x14ac:dyDescent="0.25">
      <c r="A318" s="268"/>
      <c r="B318" s="268"/>
      <c r="C318" s="268"/>
      <c r="D318" s="268"/>
      <c r="E318" s="268"/>
      <c r="F318" s="268"/>
      <c r="G318" s="268"/>
      <c r="H318" s="268"/>
      <c r="I318" s="268"/>
      <c r="J318" s="268"/>
      <c r="K318" s="268"/>
      <c r="L318" s="268"/>
      <c r="M318" s="268"/>
    </row>
    <row r="319" spans="1:13" x14ac:dyDescent="0.25">
      <c r="A319" s="268"/>
      <c r="B319" s="268"/>
      <c r="C319" s="268"/>
      <c r="D319" s="268"/>
      <c r="E319" s="268"/>
      <c r="F319" s="268"/>
      <c r="G319" s="268"/>
      <c r="H319" s="268"/>
      <c r="I319" s="268"/>
      <c r="J319" s="268"/>
      <c r="K319" s="268"/>
      <c r="L319" s="268"/>
      <c r="M319" s="268"/>
    </row>
  </sheetData>
  <sheetProtection algorithmName="SHA-512" hashValue="b61LAjRxHgeerVgKJ0pPji5V8iymbUfMWBvhqzGqap5SIUPfjiT8kmEazLBBpEud5PRS1p0Etn3mPH/Mx7f9Uw==" saltValue="oV24NTzw3vLiID8AEoaGRA==" spinCount="100000" sheet="1" objects="1" scenarios="1" formatCells="0" formatColumns="0" formatRows="0" deleteColumns="0"/>
  <autoFilter ref="A18:P301">
    <filterColumn colId="2">
      <filters>
        <filter val="94 194"/>
      </filters>
    </filterColumn>
  </autoFilter>
  <mergeCells count="32">
    <mergeCell ref="C13:P13"/>
    <mergeCell ref="A2:P2"/>
    <mergeCell ref="C3:P3"/>
    <mergeCell ref="C4:P4"/>
    <mergeCell ref="C5:P5"/>
    <mergeCell ref="C6:P6"/>
    <mergeCell ref="C7:P7"/>
    <mergeCell ref="C8:P8"/>
    <mergeCell ref="C9:P9"/>
    <mergeCell ref="C10:P10"/>
    <mergeCell ref="C11:P11"/>
    <mergeCell ref="C12:P12"/>
    <mergeCell ref="C14:P14"/>
    <mergeCell ref="A15:A17"/>
    <mergeCell ref="B15:B17"/>
    <mergeCell ref="C15:P15"/>
    <mergeCell ref="C16:C17"/>
    <mergeCell ref="D16:D17"/>
    <mergeCell ref="E16:E17"/>
    <mergeCell ref="F16:F17"/>
    <mergeCell ref="G16:G17"/>
    <mergeCell ref="H16:H17"/>
    <mergeCell ref="O16:O17"/>
    <mergeCell ref="P16:P17"/>
    <mergeCell ref="L16:L17"/>
    <mergeCell ref="M16:M17"/>
    <mergeCell ref="N16:N17"/>
    <mergeCell ref="A290:B290"/>
    <mergeCell ref="A291:B291"/>
    <mergeCell ref="I16:I17"/>
    <mergeCell ref="J16:J17"/>
    <mergeCell ref="K16:K17"/>
  </mergeCells>
  <pageMargins left="0.98425196850393704" right="0.39370078740157483" top="0.59055118110236227" bottom="0.39370078740157483" header="0.23622047244094491" footer="0.23622047244094491"/>
  <pageSetup paperSize="9" scale="70" orientation="portrait" r:id="rId1"/>
  <headerFooter differentFirst="1">
    <oddFooter>&amp;L&amp;"Times New Roman,Regular"&amp;9&amp;D; &amp;T&amp;R&amp;"Times New Roman,Regular"&amp;9&amp;P (&amp;N)</oddFooter>
    <firstHeader>&amp;R&amp;"Times New Roman,Regular"&amp;9 17.pielikums Jūrmalas pilsētas domes
2019.gada 21.marta  saistošajiem noteikumiem Nr. 11
(protokols Nr.3,  22.punkts)</firstHeader>
    <firstFooter>&amp;L&amp;9&amp;D; &amp;T&amp;R&amp;9&amp;P (&amp;N)</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50"/>
  </sheetPr>
  <dimension ref="A1:Q318"/>
  <sheetViews>
    <sheetView showGridLines="0" view="pageLayout" zoomScaleNormal="100" workbookViewId="0">
      <selection activeCell="R1" sqref="R1"/>
    </sheetView>
  </sheetViews>
  <sheetFormatPr defaultRowHeight="12" outlineLevelCol="1" x14ac:dyDescent="0.25"/>
  <cols>
    <col min="1" max="1" width="10.85546875" style="531" customWidth="1"/>
    <col min="2" max="2" width="28" style="531" customWidth="1"/>
    <col min="3" max="3" width="8" style="531" customWidth="1"/>
    <col min="4" max="5" width="8.7109375" style="531" hidden="1" customWidth="1" outlineLevel="1"/>
    <col min="6" max="6" width="8.7109375" style="531" customWidth="1" collapsed="1"/>
    <col min="7" max="8" width="8.7109375" style="531" hidden="1" customWidth="1" outlineLevel="1"/>
    <col min="9" max="9" width="8.7109375" style="531" customWidth="1" collapsed="1"/>
    <col min="10" max="11" width="8.28515625" style="531" hidden="1" customWidth="1" outlineLevel="1"/>
    <col min="12" max="12" width="8.28515625" style="531" customWidth="1" collapsed="1"/>
    <col min="13" max="13" width="7.42578125" style="531" hidden="1" customWidth="1" outlineLevel="1"/>
    <col min="14" max="14" width="7.42578125" style="268" hidden="1" customWidth="1" outlineLevel="1"/>
    <col min="15" max="15" width="6.85546875" style="268" customWidth="1" collapsed="1"/>
    <col min="16" max="16" width="26.7109375" style="268" hidden="1" customWidth="1" outlineLevel="1"/>
    <col min="17" max="17" width="9.140625" style="268" collapsed="1"/>
    <col min="18" max="16384" width="9.140625" style="268"/>
  </cols>
  <sheetData>
    <row r="1" spans="1:17" x14ac:dyDescent="0.25">
      <c r="A1" s="265"/>
      <c r="B1" s="265"/>
      <c r="C1" s="265"/>
      <c r="D1" s="265"/>
      <c r="E1" s="265"/>
      <c r="F1" s="265"/>
      <c r="G1" s="265"/>
      <c r="H1" s="265"/>
      <c r="I1" s="265"/>
      <c r="J1" s="265"/>
      <c r="K1" s="265"/>
      <c r="L1" s="265"/>
      <c r="M1" s="265"/>
      <c r="N1" s="266"/>
      <c r="O1" s="267" t="s">
        <v>717</v>
      </c>
      <c r="P1" s="265"/>
    </row>
    <row r="2" spans="1:17" ht="35.25" customHeight="1" x14ac:dyDescent="0.25">
      <c r="A2" s="1007" t="s">
        <v>0</v>
      </c>
      <c r="B2" s="1008"/>
      <c r="C2" s="1008"/>
      <c r="D2" s="1008"/>
      <c r="E2" s="1008"/>
      <c r="F2" s="1008"/>
      <c r="G2" s="1008"/>
      <c r="H2" s="1008"/>
      <c r="I2" s="1008"/>
      <c r="J2" s="1008"/>
      <c r="K2" s="1008"/>
      <c r="L2" s="1008"/>
      <c r="M2" s="1008"/>
      <c r="N2" s="1008"/>
      <c r="O2" s="1008"/>
      <c r="P2" s="1009"/>
      <c r="Q2" s="532"/>
    </row>
    <row r="3" spans="1:17" ht="12.75" customHeight="1" x14ac:dyDescent="0.25">
      <c r="A3" s="269" t="s">
        <v>1</v>
      </c>
      <c r="B3" s="270"/>
      <c r="C3" s="1010" t="s">
        <v>718</v>
      </c>
      <c r="D3" s="1010"/>
      <c r="E3" s="1010"/>
      <c r="F3" s="1010"/>
      <c r="G3" s="1010"/>
      <c r="H3" s="1010"/>
      <c r="I3" s="1010"/>
      <c r="J3" s="1010"/>
      <c r="K3" s="1010"/>
      <c r="L3" s="1010"/>
      <c r="M3" s="1010"/>
      <c r="N3" s="1010"/>
      <c r="O3" s="1010"/>
      <c r="P3" s="1011"/>
      <c r="Q3" s="532"/>
    </row>
    <row r="4" spans="1:17" ht="12.75" customHeight="1" x14ac:dyDescent="0.25">
      <c r="A4" s="269" t="s">
        <v>3</v>
      </c>
      <c r="B4" s="270"/>
      <c r="C4" s="1010" t="s">
        <v>719</v>
      </c>
      <c r="D4" s="1010"/>
      <c r="E4" s="1010"/>
      <c r="F4" s="1010"/>
      <c r="G4" s="1010"/>
      <c r="H4" s="1010"/>
      <c r="I4" s="1010"/>
      <c r="J4" s="1010"/>
      <c r="K4" s="1010"/>
      <c r="L4" s="1010"/>
      <c r="M4" s="1010"/>
      <c r="N4" s="1010"/>
      <c r="O4" s="1010"/>
      <c r="P4" s="1011"/>
      <c r="Q4" s="532"/>
    </row>
    <row r="5" spans="1:17" ht="12.75" customHeight="1" x14ac:dyDescent="0.25">
      <c r="A5" s="271" t="s">
        <v>5</v>
      </c>
      <c r="B5" s="272"/>
      <c r="C5" s="1005" t="s">
        <v>720</v>
      </c>
      <c r="D5" s="1005"/>
      <c r="E5" s="1005"/>
      <c r="F5" s="1005"/>
      <c r="G5" s="1005"/>
      <c r="H5" s="1005"/>
      <c r="I5" s="1005"/>
      <c r="J5" s="1005"/>
      <c r="K5" s="1005"/>
      <c r="L5" s="1005"/>
      <c r="M5" s="1005"/>
      <c r="N5" s="1005"/>
      <c r="O5" s="1005"/>
      <c r="P5" s="1006"/>
      <c r="Q5" s="532"/>
    </row>
    <row r="6" spans="1:17" ht="12.75" customHeight="1" x14ac:dyDescent="0.25">
      <c r="A6" s="271" t="s">
        <v>7</v>
      </c>
      <c r="B6" s="272"/>
      <c r="C6" s="1005" t="s">
        <v>354</v>
      </c>
      <c r="D6" s="1005"/>
      <c r="E6" s="1005"/>
      <c r="F6" s="1005"/>
      <c r="G6" s="1005"/>
      <c r="H6" s="1005"/>
      <c r="I6" s="1005"/>
      <c r="J6" s="1005"/>
      <c r="K6" s="1005"/>
      <c r="L6" s="1005"/>
      <c r="M6" s="1005"/>
      <c r="N6" s="1005"/>
      <c r="O6" s="1005"/>
      <c r="P6" s="1006"/>
      <c r="Q6" s="532"/>
    </row>
    <row r="7" spans="1:17" x14ac:dyDescent="0.25">
      <c r="A7" s="271" t="s">
        <v>9</v>
      </c>
      <c r="B7" s="272"/>
      <c r="C7" s="1010" t="s">
        <v>721</v>
      </c>
      <c r="D7" s="1010"/>
      <c r="E7" s="1010"/>
      <c r="F7" s="1010"/>
      <c r="G7" s="1010"/>
      <c r="H7" s="1010"/>
      <c r="I7" s="1010"/>
      <c r="J7" s="1010"/>
      <c r="K7" s="1010"/>
      <c r="L7" s="1010"/>
      <c r="M7" s="1010"/>
      <c r="N7" s="1010"/>
      <c r="O7" s="1010"/>
      <c r="P7" s="1011"/>
      <c r="Q7" s="532"/>
    </row>
    <row r="8" spans="1:17" ht="12.75" customHeight="1" x14ac:dyDescent="0.25">
      <c r="A8" s="273" t="s">
        <v>11</v>
      </c>
      <c r="B8" s="272"/>
      <c r="C8" s="1012"/>
      <c r="D8" s="1012"/>
      <c r="E8" s="1012"/>
      <c r="F8" s="1012"/>
      <c r="G8" s="1012"/>
      <c r="H8" s="1012"/>
      <c r="I8" s="1012"/>
      <c r="J8" s="1012"/>
      <c r="K8" s="1012"/>
      <c r="L8" s="1012"/>
      <c r="M8" s="1012"/>
      <c r="N8" s="1012"/>
      <c r="O8" s="1012"/>
      <c r="P8" s="1013"/>
      <c r="Q8" s="532"/>
    </row>
    <row r="9" spans="1:17" ht="12.75" customHeight="1" x14ac:dyDescent="0.25">
      <c r="A9" s="271"/>
      <c r="B9" s="272" t="s">
        <v>12</v>
      </c>
      <c r="C9" s="1005" t="s">
        <v>722</v>
      </c>
      <c r="D9" s="1005"/>
      <c r="E9" s="1005"/>
      <c r="F9" s="1005"/>
      <c r="G9" s="1005"/>
      <c r="H9" s="1005"/>
      <c r="I9" s="1005"/>
      <c r="J9" s="1005"/>
      <c r="K9" s="1005"/>
      <c r="L9" s="1005"/>
      <c r="M9" s="1005"/>
      <c r="N9" s="1005"/>
      <c r="O9" s="1005"/>
      <c r="P9" s="1006"/>
      <c r="Q9" s="532"/>
    </row>
    <row r="10" spans="1:17" ht="12.75" customHeight="1" x14ac:dyDescent="0.25">
      <c r="A10" s="271"/>
      <c r="B10" s="272" t="s">
        <v>14</v>
      </c>
      <c r="C10" s="1005"/>
      <c r="D10" s="1005"/>
      <c r="E10" s="1005"/>
      <c r="F10" s="1005"/>
      <c r="G10" s="1005"/>
      <c r="H10" s="1005"/>
      <c r="I10" s="1005"/>
      <c r="J10" s="1005"/>
      <c r="K10" s="1005"/>
      <c r="L10" s="1005"/>
      <c r="M10" s="1005"/>
      <c r="N10" s="1005"/>
      <c r="O10" s="1005"/>
      <c r="P10" s="1006"/>
      <c r="Q10" s="532"/>
    </row>
    <row r="11" spans="1:17" ht="12.75" customHeight="1" x14ac:dyDescent="0.25">
      <c r="A11" s="271"/>
      <c r="B11" s="272" t="s">
        <v>16</v>
      </c>
      <c r="C11" s="1012"/>
      <c r="D11" s="1012"/>
      <c r="E11" s="1012"/>
      <c r="F11" s="1012"/>
      <c r="G11" s="1012"/>
      <c r="H11" s="1012"/>
      <c r="I11" s="1012"/>
      <c r="J11" s="1012"/>
      <c r="K11" s="1012"/>
      <c r="L11" s="1012"/>
      <c r="M11" s="1012"/>
      <c r="N11" s="1012"/>
      <c r="O11" s="1012"/>
      <c r="P11" s="1013"/>
      <c r="Q11" s="532"/>
    </row>
    <row r="12" spans="1:17" ht="12.75" customHeight="1" x14ac:dyDescent="0.25">
      <c r="A12" s="271"/>
      <c r="B12" s="272" t="s">
        <v>17</v>
      </c>
      <c r="C12" s="1005" t="s">
        <v>723</v>
      </c>
      <c r="D12" s="1005"/>
      <c r="E12" s="1005"/>
      <c r="F12" s="1005"/>
      <c r="G12" s="1005"/>
      <c r="H12" s="1005"/>
      <c r="I12" s="1005"/>
      <c r="J12" s="1005"/>
      <c r="K12" s="1005"/>
      <c r="L12" s="1005"/>
      <c r="M12" s="1005"/>
      <c r="N12" s="1005"/>
      <c r="O12" s="1005"/>
      <c r="P12" s="1006"/>
      <c r="Q12" s="532"/>
    </row>
    <row r="13" spans="1:17" ht="12.75" customHeight="1" x14ac:dyDescent="0.25">
      <c r="A13" s="271"/>
      <c r="B13" s="272" t="s">
        <v>19</v>
      </c>
      <c r="C13" s="1005"/>
      <c r="D13" s="1005"/>
      <c r="E13" s="1005"/>
      <c r="F13" s="1005"/>
      <c r="G13" s="1005"/>
      <c r="H13" s="1005"/>
      <c r="I13" s="1005"/>
      <c r="J13" s="1005"/>
      <c r="K13" s="1005"/>
      <c r="L13" s="1005"/>
      <c r="M13" s="1005"/>
      <c r="N13" s="1005"/>
      <c r="O13" s="1005"/>
      <c r="P13" s="1006"/>
      <c r="Q13" s="532"/>
    </row>
    <row r="14" spans="1:17" ht="12.75" customHeight="1" x14ac:dyDescent="0.25">
      <c r="A14" s="274"/>
      <c r="B14" s="275"/>
      <c r="C14" s="1014"/>
      <c r="D14" s="1014"/>
      <c r="E14" s="1014"/>
      <c r="F14" s="1014"/>
      <c r="G14" s="1014"/>
      <c r="H14" s="1014"/>
      <c r="I14" s="1014"/>
      <c r="J14" s="1014"/>
      <c r="K14" s="1014"/>
      <c r="L14" s="1014"/>
      <c r="M14" s="1014"/>
      <c r="N14" s="1014"/>
      <c r="O14" s="1014"/>
      <c r="P14" s="1015"/>
      <c r="Q14" s="532"/>
    </row>
    <row r="15" spans="1:17" s="276" customFormat="1" ht="12.75" customHeight="1" x14ac:dyDescent="0.25">
      <c r="A15" s="1016" t="s">
        <v>20</v>
      </c>
      <c r="B15" s="1019" t="s">
        <v>21</v>
      </c>
      <c r="C15" s="1021" t="s">
        <v>22</v>
      </c>
      <c r="D15" s="1022"/>
      <c r="E15" s="1022"/>
      <c r="F15" s="1022"/>
      <c r="G15" s="1022"/>
      <c r="H15" s="1022"/>
      <c r="I15" s="1022"/>
      <c r="J15" s="1022"/>
      <c r="K15" s="1022"/>
      <c r="L15" s="1022"/>
      <c r="M15" s="1022"/>
      <c r="N15" s="1022"/>
      <c r="O15" s="1022"/>
      <c r="P15" s="1023"/>
      <c r="Q15" s="533"/>
    </row>
    <row r="16" spans="1:17" s="276" customFormat="1" ht="12.75" customHeight="1" x14ac:dyDescent="0.25">
      <c r="A16" s="1017"/>
      <c r="B16" s="1020"/>
      <c r="C16" s="1024" t="s">
        <v>23</v>
      </c>
      <c r="D16" s="1026" t="s">
        <v>24</v>
      </c>
      <c r="E16" s="1028" t="s">
        <v>25</v>
      </c>
      <c r="F16" s="1030" t="s">
        <v>26</v>
      </c>
      <c r="G16" s="1032" t="s">
        <v>27</v>
      </c>
      <c r="H16" s="1033" t="s">
        <v>28</v>
      </c>
      <c r="I16" s="1034" t="s">
        <v>29</v>
      </c>
      <c r="J16" s="1032" t="s">
        <v>30</v>
      </c>
      <c r="K16" s="1033" t="s">
        <v>31</v>
      </c>
      <c r="L16" s="1034" t="s">
        <v>32</v>
      </c>
      <c r="M16" s="1032" t="s">
        <v>33</v>
      </c>
      <c r="N16" s="1033" t="s">
        <v>34</v>
      </c>
      <c r="O16" s="1034" t="s">
        <v>35</v>
      </c>
      <c r="P16" s="1017" t="s">
        <v>36</v>
      </c>
    </row>
    <row r="17" spans="1:16" s="277" customFormat="1" ht="70.5" customHeight="1" thickBot="1" x14ac:dyDescent="0.3">
      <c r="A17" s="1018"/>
      <c r="B17" s="1020"/>
      <c r="C17" s="1025"/>
      <c r="D17" s="1027"/>
      <c r="E17" s="1029"/>
      <c r="F17" s="1031"/>
      <c r="G17" s="1032"/>
      <c r="H17" s="1033"/>
      <c r="I17" s="1034"/>
      <c r="J17" s="1032"/>
      <c r="K17" s="1033"/>
      <c r="L17" s="1034"/>
      <c r="M17" s="1032"/>
      <c r="N17" s="1033"/>
      <c r="O17" s="1034"/>
      <c r="P17" s="1018"/>
    </row>
    <row r="18" spans="1:16" s="277" customFormat="1" ht="9.75" customHeight="1" thickTop="1" x14ac:dyDescent="0.25">
      <c r="A18" s="278" t="s">
        <v>37</v>
      </c>
      <c r="B18" s="278">
        <v>2</v>
      </c>
      <c r="C18" s="279">
        <v>3</v>
      </c>
      <c r="D18" s="280">
        <v>4</v>
      </c>
      <c r="E18" s="281">
        <v>5</v>
      </c>
      <c r="F18" s="282">
        <v>6</v>
      </c>
      <c r="G18" s="280">
        <v>7</v>
      </c>
      <c r="H18" s="283">
        <v>8</v>
      </c>
      <c r="I18" s="284">
        <v>9</v>
      </c>
      <c r="J18" s="283">
        <v>10</v>
      </c>
      <c r="K18" s="281">
        <v>11</v>
      </c>
      <c r="L18" s="285">
        <v>12</v>
      </c>
      <c r="M18" s="279">
        <v>13</v>
      </c>
      <c r="N18" s="281">
        <v>14</v>
      </c>
      <c r="O18" s="284">
        <v>15</v>
      </c>
      <c r="P18" s="278">
        <v>16</v>
      </c>
    </row>
    <row r="19" spans="1:16" s="292" customFormat="1" ht="12" hidden="1" customHeight="1" x14ac:dyDescent="0.25">
      <c r="A19" s="286"/>
      <c r="B19" s="287" t="s">
        <v>38</v>
      </c>
      <c r="C19" s="288"/>
      <c r="D19" s="289"/>
      <c r="E19" s="290"/>
      <c r="F19" s="291"/>
      <c r="G19" s="289"/>
      <c r="H19" s="290"/>
      <c r="I19" s="291"/>
      <c r="J19" s="289"/>
      <c r="K19" s="290"/>
      <c r="L19" s="291"/>
      <c r="M19" s="289"/>
      <c r="N19" s="290"/>
      <c r="O19" s="291"/>
      <c r="P19" s="291"/>
    </row>
    <row r="20" spans="1:16" s="292" customFormat="1" ht="12.75" thickBot="1" x14ac:dyDescent="0.3">
      <c r="A20" s="293"/>
      <c r="B20" s="294" t="s">
        <v>39</v>
      </c>
      <c r="C20" s="295">
        <f t="shared" ref="C20:C83" si="0">F20+I20+L20+O20</f>
        <v>249642</v>
      </c>
      <c r="D20" s="296">
        <f>SUM(D21,D24,D25,D41,D43)</f>
        <v>188862</v>
      </c>
      <c r="E20" s="297">
        <f t="shared" ref="E20:F20" si="1">SUM(E21,E24,E25,E41,E43)</f>
        <v>60780</v>
      </c>
      <c r="F20" s="298">
        <f t="shared" si="1"/>
        <v>249642</v>
      </c>
      <c r="G20" s="296">
        <f>SUM(G21,G24,G43)</f>
        <v>0</v>
      </c>
      <c r="H20" s="297">
        <f t="shared" ref="H20:I20" si="2">SUM(H21,H24,H43)</f>
        <v>0</v>
      </c>
      <c r="I20" s="298">
        <f t="shared" si="2"/>
        <v>0</v>
      </c>
      <c r="J20" s="296">
        <f>SUM(J21,J26,J43)</f>
        <v>0</v>
      </c>
      <c r="K20" s="297">
        <f t="shared" ref="K20:L20" si="3">SUM(K21,K26,K43)</f>
        <v>0</v>
      </c>
      <c r="L20" s="298">
        <f t="shared" si="3"/>
        <v>0</v>
      </c>
      <c r="M20" s="296">
        <f>SUM(M21,M45)</f>
        <v>0</v>
      </c>
      <c r="N20" s="297">
        <f t="shared" ref="N20:O20" si="4">SUM(N21,N45)</f>
        <v>0</v>
      </c>
      <c r="O20" s="298">
        <f t="shared" si="4"/>
        <v>0</v>
      </c>
      <c r="P20" s="992"/>
    </row>
    <row r="21" spans="1:16" ht="12.75" hidden="1" thickTop="1" x14ac:dyDescent="0.25">
      <c r="A21" s="300"/>
      <c r="B21" s="301" t="s">
        <v>40</v>
      </c>
      <c r="C21" s="302">
        <f t="shared" si="0"/>
        <v>0</v>
      </c>
      <c r="D21" s="303">
        <f>SUM(D22:D23)</f>
        <v>0</v>
      </c>
      <c r="E21" s="304">
        <f t="shared" ref="E21:F21" si="5">SUM(E22:E23)</f>
        <v>0</v>
      </c>
      <c r="F21" s="305">
        <f t="shared" si="5"/>
        <v>0</v>
      </c>
      <c r="G21" s="303">
        <f>SUM(G22:G23)</f>
        <v>0</v>
      </c>
      <c r="H21" s="304">
        <f t="shared" ref="H21:I21" si="6">SUM(H22:H23)</f>
        <v>0</v>
      </c>
      <c r="I21" s="305">
        <f t="shared" si="6"/>
        <v>0</v>
      </c>
      <c r="J21" s="303">
        <f>SUM(J22:J23)</f>
        <v>0</v>
      </c>
      <c r="K21" s="304">
        <f t="shared" ref="K21:L21" si="7">SUM(K22:K23)</f>
        <v>0</v>
      </c>
      <c r="L21" s="305">
        <f t="shared" si="7"/>
        <v>0</v>
      </c>
      <c r="M21" s="303">
        <f>SUM(M22:M23)</f>
        <v>0</v>
      </c>
      <c r="N21" s="304">
        <f t="shared" ref="N21:O21" si="8">SUM(N22:N23)</f>
        <v>0</v>
      </c>
      <c r="O21" s="305">
        <f t="shared" si="8"/>
        <v>0</v>
      </c>
      <c r="P21" s="306"/>
    </row>
    <row r="22" spans="1:16" ht="12" hidden="1" customHeight="1" x14ac:dyDescent="0.25">
      <c r="A22" s="307"/>
      <c r="B22" s="308" t="s">
        <v>41</v>
      </c>
      <c r="C22" s="309">
        <f t="shared" si="0"/>
        <v>0</v>
      </c>
      <c r="D22" s="310"/>
      <c r="E22" s="311"/>
      <c r="F22" s="312">
        <f>D22+E22</f>
        <v>0</v>
      </c>
      <c r="G22" s="310"/>
      <c r="H22" s="311"/>
      <c r="I22" s="312">
        <f>G22+H22</f>
        <v>0</v>
      </c>
      <c r="J22" s="310"/>
      <c r="K22" s="311"/>
      <c r="L22" s="312">
        <f>K22+J22</f>
        <v>0</v>
      </c>
      <c r="M22" s="310"/>
      <c r="N22" s="311"/>
      <c r="O22" s="312">
        <f>N22+M22</f>
        <v>0</v>
      </c>
      <c r="P22" s="313"/>
    </row>
    <row r="23" spans="1:16" ht="12.75" hidden="1" thickTop="1" x14ac:dyDescent="0.25">
      <c r="A23" s="314"/>
      <c r="B23" s="315" t="s">
        <v>42</v>
      </c>
      <c r="C23" s="316">
        <f t="shared" si="0"/>
        <v>0</v>
      </c>
      <c r="D23" s="317"/>
      <c r="E23" s="320"/>
      <c r="F23" s="319">
        <f t="shared" ref="F23:F25" si="9">D23+E23</f>
        <v>0</v>
      </c>
      <c r="G23" s="317"/>
      <c r="H23" s="320"/>
      <c r="I23" s="319">
        <f t="shared" ref="I23:I24" si="10">G23+H23</f>
        <v>0</v>
      </c>
      <c r="J23" s="317"/>
      <c r="K23" s="320"/>
      <c r="L23" s="321">
        <f>K23+J23</f>
        <v>0</v>
      </c>
      <c r="M23" s="317"/>
      <c r="N23" s="320"/>
      <c r="O23" s="319">
        <f>N23+M23</f>
        <v>0</v>
      </c>
      <c r="P23" s="322"/>
    </row>
    <row r="24" spans="1:16" s="292" customFormat="1" ht="43.5" customHeight="1" thickTop="1" thickBot="1" x14ac:dyDescent="0.3">
      <c r="A24" s="880">
        <v>19300</v>
      </c>
      <c r="B24" s="880" t="s">
        <v>43</v>
      </c>
      <c r="C24" s="881">
        <f>F24+I24</f>
        <v>249642</v>
      </c>
      <c r="D24" s="882">
        <v>188862</v>
      </c>
      <c r="E24" s="883">
        <v>60780</v>
      </c>
      <c r="F24" s="884">
        <f t="shared" si="9"/>
        <v>249642</v>
      </c>
      <c r="G24" s="882"/>
      <c r="H24" s="883"/>
      <c r="I24" s="884">
        <f t="shared" si="10"/>
        <v>0</v>
      </c>
      <c r="J24" s="885" t="s">
        <v>44</v>
      </c>
      <c r="K24" s="886" t="s">
        <v>44</v>
      </c>
      <c r="L24" s="887" t="s">
        <v>44</v>
      </c>
      <c r="M24" s="885" t="s">
        <v>44</v>
      </c>
      <c r="N24" s="886" t="s">
        <v>44</v>
      </c>
      <c r="O24" s="887" t="s">
        <v>44</v>
      </c>
      <c r="P24" s="888"/>
    </row>
    <row r="25" spans="1:16" s="292" customFormat="1" ht="24.75" hidden="1" customHeight="1" thickTop="1" x14ac:dyDescent="0.25">
      <c r="A25" s="333"/>
      <c r="B25" s="333" t="s">
        <v>45</v>
      </c>
      <c r="C25" s="334">
        <f>F25</f>
        <v>0</v>
      </c>
      <c r="D25" s="335"/>
      <c r="E25" s="336"/>
      <c r="F25" s="337">
        <f t="shared" si="9"/>
        <v>0</v>
      </c>
      <c r="G25" s="338" t="s">
        <v>44</v>
      </c>
      <c r="H25" s="339" t="s">
        <v>44</v>
      </c>
      <c r="I25" s="340" t="s">
        <v>44</v>
      </c>
      <c r="J25" s="338" t="s">
        <v>44</v>
      </c>
      <c r="K25" s="339" t="s">
        <v>44</v>
      </c>
      <c r="L25" s="340" t="s">
        <v>44</v>
      </c>
      <c r="M25" s="338" t="s">
        <v>44</v>
      </c>
      <c r="N25" s="339" t="s">
        <v>44</v>
      </c>
      <c r="O25" s="340" t="s">
        <v>44</v>
      </c>
      <c r="P25" s="341"/>
    </row>
    <row r="26" spans="1:16" s="292" customFormat="1" ht="36" hidden="1" customHeight="1" x14ac:dyDescent="0.25">
      <c r="A26" s="333">
        <v>21300</v>
      </c>
      <c r="B26" s="333" t="s">
        <v>46</v>
      </c>
      <c r="C26" s="334">
        <f>L26</f>
        <v>0</v>
      </c>
      <c r="D26" s="338" t="s">
        <v>44</v>
      </c>
      <c r="E26" s="339" t="s">
        <v>44</v>
      </c>
      <c r="F26" s="340" t="s">
        <v>44</v>
      </c>
      <c r="G26" s="338" t="s">
        <v>44</v>
      </c>
      <c r="H26" s="339" t="s">
        <v>44</v>
      </c>
      <c r="I26" s="340" t="s">
        <v>44</v>
      </c>
      <c r="J26" s="342">
        <f>SUM(J27,J31,J33,J36)</f>
        <v>0</v>
      </c>
      <c r="K26" s="343">
        <f t="shared" ref="K26:L26" si="11">SUM(K27,K31,K33,K36)</f>
        <v>0</v>
      </c>
      <c r="L26" s="344">
        <f t="shared" si="11"/>
        <v>0</v>
      </c>
      <c r="M26" s="342" t="s">
        <v>44</v>
      </c>
      <c r="N26" s="343" t="s">
        <v>44</v>
      </c>
      <c r="O26" s="344" t="s">
        <v>44</v>
      </c>
      <c r="P26" s="341"/>
    </row>
    <row r="27" spans="1:16" s="292" customFormat="1" ht="24" hidden="1" customHeight="1" x14ac:dyDescent="0.25">
      <c r="A27" s="345">
        <v>21350</v>
      </c>
      <c r="B27" s="333" t="s">
        <v>47</v>
      </c>
      <c r="C27" s="334">
        <f t="shared" ref="C27:C30" si="12">L27</f>
        <v>0</v>
      </c>
      <c r="D27" s="338" t="s">
        <v>44</v>
      </c>
      <c r="E27" s="339" t="s">
        <v>44</v>
      </c>
      <c r="F27" s="340" t="s">
        <v>44</v>
      </c>
      <c r="G27" s="338" t="s">
        <v>44</v>
      </c>
      <c r="H27" s="339" t="s">
        <v>44</v>
      </c>
      <c r="I27" s="340" t="s">
        <v>44</v>
      </c>
      <c r="J27" s="342">
        <f>SUM(J28:J30)</f>
        <v>0</v>
      </c>
      <c r="K27" s="343">
        <f t="shared" ref="K27:L27" si="13">SUM(K28:K30)</f>
        <v>0</v>
      </c>
      <c r="L27" s="344">
        <f t="shared" si="13"/>
        <v>0</v>
      </c>
      <c r="M27" s="342" t="s">
        <v>44</v>
      </c>
      <c r="N27" s="343" t="s">
        <v>44</v>
      </c>
      <c r="O27" s="344" t="s">
        <v>44</v>
      </c>
      <c r="P27" s="341"/>
    </row>
    <row r="28" spans="1:16" ht="12" hidden="1" customHeight="1" x14ac:dyDescent="0.25">
      <c r="A28" s="307">
        <v>21351</v>
      </c>
      <c r="B28" s="346" t="s">
        <v>48</v>
      </c>
      <c r="C28" s="347">
        <f t="shared" si="12"/>
        <v>0</v>
      </c>
      <c r="D28" s="348" t="s">
        <v>44</v>
      </c>
      <c r="E28" s="349" t="s">
        <v>44</v>
      </c>
      <c r="F28" s="350" t="s">
        <v>44</v>
      </c>
      <c r="G28" s="348" t="s">
        <v>44</v>
      </c>
      <c r="H28" s="349" t="s">
        <v>44</v>
      </c>
      <c r="I28" s="350" t="s">
        <v>44</v>
      </c>
      <c r="J28" s="310"/>
      <c r="K28" s="311"/>
      <c r="L28" s="312">
        <f t="shared" ref="L28:L30" si="14">K28+J28</f>
        <v>0</v>
      </c>
      <c r="M28" s="351" t="s">
        <v>44</v>
      </c>
      <c r="N28" s="352" t="s">
        <v>44</v>
      </c>
      <c r="O28" s="312" t="s">
        <v>44</v>
      </c>
      <c r="P28" s="313"/>
    </row>
    <row r="29" spans="1:16" ht="12" hidden="1" customHeight="1" x14ac:dyDescent="0.25">
      <c r="A29" s="314">
        <v>21352</v>
      </c>
      <c r="B29" s="353" t="s">
        <v>49</v>
      </c>
      <c r="C29" s="354">
        <f t="shared" si="12"/>
        <v>0</v>
      </c>
      <c r="D29" s="355" t="s">
        <v>44</v>
      </c>
      <c r="E29" s="356" t="s">
        <v>44</v>
      </c>
      <c r="F29" s="357" t="s">
        <v>44</v>
      </c>
      <c r="G29" s="355" t="s">
        <v>44</v>
      </c>
      <c r="H29" s="356" t="s">
        <v>44</v>
      </c>
      <c r="I29" s="357" t="s">
        <v>44</v>
      </c>
      <c r="J29" s="317"/>
      <c r="K29" s="320"/>
      <c r="L29" s="321">
        <f t="shared" si="14"/>
        <v>0</v>
      </c>
      <c r="M29" s="358" t="s">
        <v>44</v>
      </c>
      <c r="N29" s="359" t="s">
        <v>44</v>
      </c>
      <c r="O29" s="321" t="s">
        <v>44</v>
      </c>
      <c r="P29" s="322"/>
    </row>
    <row r="30" spans="1:16" ht="24" hidden="1" customHeight="1" x14ac:dyDescent="0.25">
      <c r="A30" s="314">
        <v>21359</v>
      </c>
      <c r="B30" s="353" t="s">
        <v>50</v>
      </c>
      <c r="C30" s="354">
        <f t="shared" si="12"/>
        <v>0</v>
      </c>
      <c r="D30" s="355" t="s">
        <v>44</v>
      </c>
      <c r="E30" s="356" t="s">
        <v>44</v>
      </c>
      <c r="F30" s="357" t="s">
        <v>44</v>
      </c>
      <c r="G30" s="355" t="s">
        <v>44</v>
      </c>
      <c r="H30" s="356" t="s">
        <v>44</v>
      </c>
      <c r="I30" s="357" t="s">
        <v>44</v>
      </c>
      <c r="J30" s="317"/>
      <c r="K30" s="320"/>
      <c r="L30" s="321">
        <f t="shared" si="14"/>
        <v>0</v>
      </c>
      <c r="M30" s="358" t="s">
        <v>44</v>
      </c>
      <c r="N30" s="359" t="s">
        <v>44</v>
      </c>
      <c r="O30" s="321" t="s">
        <v>44</v>
      </c>
      <c r="P30" s="322"/>
    </row>
    <row r="31" spans="1:16" s="292" customFormat="1" ht="36" hidden="1" customHeight="1" x14ac:dyDescent="0.25">
      <c r="A31" s="345">
        <v>21370</v>
      </c>
      <c r="B31" s="333" t="s">
        <v>51</v>
      </c>
      <c r="C31" s="334">
        <f>L31</f>
        <v>0</v>
      </c>
      <c r="D31" s="338" t="s">
        <v>44</v>
      </c>
      <c r="E31" s="339" t="s">
        <v>44</v>
      </c>
      <c r="F31" s="340" t="s">
        <v>44</v>
      </c>
      <c r="G31" s="338" t="s">
        <v>44</v>
      </c>
      <c r="H31" s="339" t="s">
        <v>44</v>
      </c>
      <c r="I31" s="340" t="s">
        <v>44</v>
      </c>
      <c r="J31" s="342">
        <f>SUM(J32)</f>
        <v>0</v>
      </c>
      <c r="K31" s="343">
        <f t="shared" ref="K31:L31" si="15">SUM(K32)</f>
        <v>0</v>
      </c>
      <c r="L31" s="344">
        <f t="shared" si="15"/>
        <v>0</v>
      </c>
      <c r="M31" s="342" t="s">
        <v>44</v>
      </c>
      <c r="N31" s="343" t="s">
        <v>44</v>
      </c>
      <c r="O31" s="344" t="s">
        <v>44</v>
      </c>
      <c r="P31" s="341"/>
    </row>
    <row r="32" spans="1:16" ht="36" hidden="1" customHeight="1" x14ac:dyDescent="0.25">
      <c r="A32" s="360">
        <v>21379</v>
      </c>
      <c r="B32" s="361" t="s">
        <v>52</v>
      </c>
      <c r="C32" s="362">
        <f t="shared" ref="C32:C40" si="16">L32</f>
        <v>0</v>
      </c>
      <c r="D32" s="363" t="s">
        <v>44</v>
      </c>
      <c r="E32" s="364" t="s">
        <v>44</v>
      </c>
      <c r="F32" s="365" t="s">
        <v>44</v>
      </c>
      <c r="G32" s="363" t="s">
        <v>44</v>
      </c>
      <c r="H32" s="364" t="s">
        <v>44</v>
      </c>
      <c r="I32" s="365" t="s">
        <v>44</v>
      </c>
      <c r="J32" s="366"/>
      <c r="K32" s="367"/>
      <c r="L32" s="368">
        <f>K32+J32</f>
        <v>0</v>
      </c>
      <c r="M32" s="369" t="s">
        <v>44</v>
      </c>
      <c r="N32" s="370" t="s">
        <v>44</v>
      </c>
      <c r="O32" s="368" t="s">
        <v>44</v>
      </c>
      <c r="P32" s="371"/>
    </row>
    <row r="33" spans="1:16" s="292" customFormat="1" ht="12" hidden="1" customHeight="1" x14ac:dyDescent="0.25">
      <c r="A33" s="345">
        <v>21380</v>
      </c>
      <c r="B33" s="333" t="s">
        <v>53</v>
      </c>
      <c r="C33" s="334">
        <f t="shared" si="16"/>
        <v>0</v>
      </c>
      <c r="D33" s="338" t="s">
        <v>44</v>
      </c>
      <c r="E33" s="339" t="s">
        <v>44</v>
      </c>
      <c r="F33" s="340" t="s">
        <v>44</v>
      </c>
      <c r="G33" s="338" t="s">
        <v>44</v>
      </c>
      <c r="H33" s="339" t="s">
        <v>44</v>
      </c>
      <c r="I33" s="340" t="s">
        <v>44</v>
      </c>
      <c r="J33" s="342">
        <f>SUM(J34:J35)</f>
        <v>0</v>
      </c>
      <c r="K33" s="343">
        <f t="shared" ref="K33:L33" si="17">SUM(K34:K35)</f>
        <v>0</v>
      </c>
      <c r="L33" s="344">
        <f t="shared" si="17"/>
        <v>0</v>
      </c>
      <c r="M33" s="342" t="s">
        <v>44</v>
      </c>
      <c r="N33" s="343" t="s">
        <v>44</v>
      </c>
      <c r="O33" s="344" t="s">
        <v>44</v>
      </c>
      <c r="P33" s="341"/>
    </row>
    <row r="34" spans="1:16" ht="12" hidden="1" customHeight="1" x14ac:dyDescent="0.25">
      <c r="A34" s="308">
        <v>21381</v>
      </c>
      <c r="B34" s="346" t="s">
        <v>54</v>
      </c>
      <c r="C34" s="347">
        <f t="shared" si="16"/>
        <v>0</v>
      </c>
      <c r="D34" s="348" t="s">
        <v>44</v>
      </c>
      <c r="E34" s="349" t="s">
        <v>44</v>
      </c>
      <c r="F34" s="350" t="s">
        <v>44</v>
      </c>
      <c r="G34" s="348" t="s">
        <v>44</v>
      </c>
      <c r="H34" s="349" t="s">
        <v>44</v>
      </c>
      <c r="I34" s="350" t="s">
        <v>44</v>
      </c>
      <c r="J34" s="310"/>
      <c r="K34" s="311"/>
      <c r="L34" s="312">
        <f t="shared" ref="L34:L35" si="18">K34+J34</f>
        <v>0</v>
      </c>
      <c r="M34" s="351" t="s">
        <v>44</v>
      </c>
      <c r="N34" s="352" t="s">
        <v>44</v>
      </c>
      <c r="O34" s="312" t="s">
        <v>44</v>
      </c>
      <c r="P34" s="313"/>
    </row>
    <row r="35" spans="1:16" ht="24" hidden="1" customHeight="1" x14ac:dyDescent="0.25">
      <c r="A35" s="315">
        <v>21383</v>
      </c>
      <c r="B35" s="353" t="s">
        <v>55</v>
      </c>
      <c r="C35" s="354">
        <f t="shared" si="16"/>
        <v>0</v>
      </c>
      <c r="D35" s="355" t="s">
        <v>44</v>
      </c>
      <c r="E35" s="356" t="s">
        <v>44</v>
      </c>
      <c r="F35" s="357" t="s">
        <v>44</v>
      </c>
      <c r="G35" s="355" t="s">
        <v>44</v>
      </c>
      <c r="H35" s="356" t="s">
        <v>44</v>
      </c>
      <c r="I35" s="357" t="s">
        <v>44</v>
      </c>
      <c r="J35" s="317"/>
      <c r="K35" s="320"/>
      <c r="L35" s="321">
        <f t="shared" si="18"/>
        <v>0</v>
      </c>
      <c r="M35" s="358" t="s">
        <v>44</v>
      </c>
      <c r="N35" s="359" t="s">
        <v>44</v>
      </c>
      <c r="O35" s="321" t="s">
        <v>44</v>
      </c>
      <c r="P35" s="322"/>
    </row>
    <row r="36" spans="1:16" s="292" customFormat="1" ht="25.5" hidden="1" customHeight="1" x14ac:dyDescent="0.25">
      <c r="A36" s="345">
        <v>21390</v>
      </c>
      <c r="B36" s="333" t="s">
        <v>56</v>
      </c>
      <c r="C36" s="334">
        <f t="shared" si="16"/>
        <v>0</v>
      </c>
      <c r="D36" s="338" t="s">
        <v>44</v>
      </c>
      <c r="E36" s="339" t="s">
        <v>44</v>
      </c>
      <c r="F36" s="340" t="s">
        <v>44</v>
      </c>
      <c r="G36" s="338" t="s">
        <v>44</v>
      </c>
      <c r="H36" s="339" t="s">
        <v>44</v>
      </c>
      <c r="I36" s="340" t="s">
        <v>44</v>
      </c>
      <c r="J36" s="342">
        <f>SUM(J37:J40)</f>
        <v>0</v>
      </c>
      <c r="K36" s="343">
        <f t="shared" ref="K36:L36" si="19">SUM(K37:K40)</f>
        <v>0</v>
      </c>
      <c r="L36" s="344">
        <f t="shared" si="19"/>
        <v>0</v>
      </c>
      <c r="M36" s="342" t="s">
        <v>44</v>
      </c>
      <c r="N36" s="343" t="s">
        <v>44</v>
      </c>
      <c r="O36" s="344" t="s">
        <v>44</v>
      </c>
      <c r="P36" s="341"/>
    </row>
    <row r="37" spans="1:16" ht="24" hidden="1" customHeight="1" x14ac:dyDescent="0.25">
      <c r="A37" s="308">
        <v>21391</v>
      </c>
      <c r="B37" s="346" t="s">
        <v>57</v>
      </c>
      <c r="C37" s="347">
        <f t="shared" si="16"/>
        <v>0</v>
      </c>
      <c r="D37" s="348" t="s">
        <v>44</v>
      </c>
      <c r="E37" s="349" t="s">
        <v>44</v>
      </c>
      <c r="F37" s="350" t="s">
        <v>44</v>
      </c>
      <c r="G37" s="348" t="s">
        <v>44</v>
      </c>
      <c r="H37" s="349" t="s">
        <v>44</v>
      </c>
      <c r="I37" s="350" t="s">
        <v>44</v>
      </c>
      <c r="J37" s="310"/>
      <c r="K37" s="311"/>
      <c r="L37" s="312">
        <f t="shared" ref="L37:L40" si="20">K37+J37</f>
        <v>0</v>
      </c>
      <c r="M37" s="351" t="s">
        <v>44</v>
      </c>
      <c r="N37" s="352" t="s">
        <v>44</v>
      </c>
      <c r="O37" s="312" t="s">
        <v>44</v>
      </c>
      <c r="P37" s="313"/>
    </row>
    <row r="38" spans="1:16" ht="12" hidden="1" customHeight="1" x14ac:dyDescent="0.25">
      <c r="A38" s="315">
        <v>21393</v>
      </c>
      <c r="B38" s="353" t="s">
        <v>58</v>
      </c>
      <c r="C38" s="354">
        <f t="shared" si="16"/>
        <v>0</v>
      </c>
      <c r="D38" s="355" t="s">
        <v>44</v>
      </c>
      <c r="E38" s="356" t="s">
        <v>44</v>
      </c>
      <c r="F38" s="357" t="s">
        <v>44</v>
      </c>
      <c r="G38" s="355" t="s">
        <v>44</v>
      </c>
      <c r="H38" s="356" t="s">
        <v>44</v>
      </c>
      <c r="I38" s="357" t="s">
        <v>44</v>
      </c>
      <c r="J38" s="317"/>
      <c r="K38" s="320"/>
      <c r="L38" s="321">
        <f t="shared" si="20"/>
        <v>0</v>
      </c>
      <c r="M38" s="358" t="s">
        <v>44</v>
      </c>
      <c r="N38" s="359" t="s">
        <v>44</v>
      </c>
      <c r="O38" s="321" t="s">
        <v>44</v>
      </c>
      <c r="P38" s="322"/>
    </row>
    <row r="39" spans="1:16" ht="12" hidden="1" customHeight="1" x14ac:dyDescent="0.25">
      <c r="A39" s="315">
        <v>21395</v>
      </c>
      <c r="B39" s="353" t="s">
        <v>59</v>
      </c>
      <c r="C39" s="354">
        <f t="shared" si="16"/>
        <v>0</v>
      </c>
      <c r="D39" s="355" t="s">
        <v>44</v>
      </c>
      <c r="E39" s="356" t="s">
        <v>44</v>
      </c>
      <c r="F39" s="357" t="s">
        <v>44</v>
      </c>
      <c r="G39" s="355" t="s">
        <v>44</v>
      </c>
      <c r="H39" s="356" t="s">
        <v>44</v>
      </c>
      <c r="I39" s="357" t="s">
        <v>44</v>
      </c>
      <c r="J39" s="317"/>
      <c r="K39" s="320"/>
      <c r="L39" s="321">
        <f t="shared" si="20"/>
        <v>0</v>
      </c>
      <c r="M39" s="358" t="s">
        <v>44</v>
      </c>
      <c r="N39" s="359" t="s">
        <v>44</v>
      </c>
      <c r="O39" s="321" t="s">
        <v>44</v>
      </c>
      <c r="P39" s="322"/>
    </row>
    <row r="40" spans="1:16" ht="24" hidden="1" customHeight="1" x14ac:dyDescent="0.25">
      <c r="A40" s="372">
        <v>21399</v>
      </c>
      <c r="B40" s="373" t="s">
        <v>60</v>
      </c>
      <c r="C40" s="374">
        <f t="shared" si="16"/>
        <v>0</v>
      </c>
      <c r="D40" s="375" t="s">
        <v>44</v>
      </c>
      <c r="E40" s="376" t="s">
        <v>44</v>
      </c>
      <c r="F40" s="377" t="s">
        <v>44</v>
      </c>
      <c r="G40" s="375" t="s">
        <v>44</v>
      </c>
      <c r="H40" s="376" t="s">
        <v>44</v>
      </c>
      <c r="I40" s="377" t="s">
        <v>44</v>
      </c>
      <c r="J40" s="378"/>
      <c r="K40" s="379"/>
      <c r="L40" s="380">
        <f t="shared" si="20"/>
        <v>0</v>
      </c>
      <c r="M40" s="381" t="s">
        <v>44</v>
      </c>
      <c r="N40" s="382" t="s">
        <v>44</v>
      </c>
      <c r="O40" s="380" t="s">
        <v>44</v>
      </c>
      <c r="P40" s="383"/>
    </row>
    <row r="41" spans="1:16" s="292" customFormat="1" ht="26.25" hidden="1" customHeight="1" x14ac:dyDescent="0.25">
      <c r="A41" s="384">
        <v>21420</v>
      </c>
      <c r="B41" s="385" t="s">
        <v>61</v>
      </c>
      <c r="C41" s="386">
        <f>F41</f>
        <v>0</v>
      </c>
      <c r="D41" s="387">
        <f>SUM(D42)</f>
        <v>0</v>
      </c>
      <c r="E41" s="388">
        <f t="shared" ref="E41:F41" si="21">SUM(E42)</f>
        <v>0</v>
      </c>
      <c r="F41" s="389">
        <f t="shared" si="21"/>
        <v>0</v>
      </c>
      <c r="G41" s="390" t="s">
        <v>44</v>
      </c>
      <c r="H41" s="391" t="s">
        <v>44</v>
      </c>
      <c r="I41" s="392" t="s">
        <v>44</v>
      </c>
      <c r="J41" s="390" t="s">
        <v>44</v>
      </c>
      <c r="K41" s="391" t="s">
        <v>44</v>
      </c>
      <c r="L41" s="392" t="s">
        <v>44</v>
      </c>
      <c r="M41" s="390" t="s">
        <v>44</v>
      </c>
      <c r="N41" s="391" t="s">
        <v>44</v>
      </c>
      <c r="O41" s="392" t="s">
        <v>44</v>
      </c>
      <c r="P41" s="393"/>
    </row>
    <row r="42" spans="1:16" s="292" customFormat="1" ht="26.25" hidden="1" customHeight="1" x14ac:dyDescent="0.25">
      <c r="A42" s="372">
        <v>21429</v>
      </c>
      <c r="B42" s="373" t="s">
        <v>62</v>
      </c>
      <c r="C42" s="394">
        <f>F42</f>
        <v>0</v>
      </c>
      <c r="D42" s="378"/>
      <c r="E42" s="379"/>
      <c r="F42" s="395">
        <f>D42+E42</f>
        <v>0</v>
      </c>
      <c r="G42" s="375" t="s">
        <v>44</v>
      </c>
      <c r="H42" s="376" t="s">
        <v>44</v>
      </c>
      <c r="I42" s="377" t="s">
        <v>44</v>
      </c>
      <c r="J42" s="375" t="s">
        <v>44</v>
      </c>
      <c r="K42" s="376" t="s">
        <v>44</v>
      </c>
      <c r="L42" s="377" t="s">
        <v>44</v>
      </c>
      <c r="M42" s="375" t="s">
        <v>44</v>
      </c>
      <c r="N42" s="376" t="s">
        <v>44</v>
      </c>
      <c r="O42" s="377" t="s">
        <v>44</v>
      </c>
      <c r="P42" s="383"/>
    </row>
    <row r="43" spans="1:16" s="292" customFormat="1" ht="24.75" hidden="1" thickTop="1" x14ac:dyDescent="0.25">
      <c r="A43" s="345">
        <v>21490</v>
      </c>
      <c r="B43" s="333" t="s">
        <v>63</v>
      </c>
      <c r="C43" s="396">
        <f>F43+I43+L43</f>
        <v>0</v>
      </c>
      <c r="D43" s="342">
        <f>D44</f>
        <v>0</v>
      </c>
      <c r="E43" s="343">
        <f t="shared" ref="E43:L43" si="22">E44</f>
        <v>0</v>
      </c>
      <c r="F43" s="344">
        <f t="shared" si="22"/>
        <v>0</v>
      </c>
      <c r="G43" s="342">
        <f t="shared" si="22"/>
        <v>0</v>
      </c>
      <c r="H43" s="343">
        <f t="shared" si="22"/>
        <v>0</v>
      </c>
      <c r="I43" s="344">
        <f t="shared" si="22"/>
        <v>0</v>
      </c>
      <c r="J43" s="342">
        <f t="shared" si="22"/>
        <v>0</v>
      </c>
      <c r="K43" s="343">
        <f t="shared" si="22"/>
        <v>0</v>
      </c>
      <c r="L43" s="344">
        <f t="shared" si="22"/>
        <v>0</v>
      </c>
      <c r="M43" s="342" t="s">
        <v>44</v>
      </c>
      <c r="N43" s="343" t="s">
        <v>44</v>
      </c>
      <c r="O43" s="344" t="s">
        <v>44</v>
      </c>
      <c r="P43" s="341"/>
    </row>
    <row r="44" spans="1:16" s="292" customFormat="1" ht="24" hidden="1" customHeight="1" x14ac:dyDescent="0.25">
      <c r="A44" s="315">
        <v>21499</v>
      </c>
      <c r="B44" s="353" t="s">
        <v>64</v>
      </c>
      <c r="C44" s="397">
        <f>F44+I44+L44</f>
        <v>0</v>
      </c>
      <c r="D44" s="310"/>
      <c r="E44" s="311"/>
      <c r="F44" s="398">
        <f>D44+E44</f>
        <v>0</v>
      </c>
      <c r="G44" s="310"/>
      <c r="H44" s="311"/>
      <c r="I44" s="398">
        <f>G44+H44</f>
        <v>0</v>
      </c>
      <c r="J44" s="310"/>
      <c r="K44" s="311"/>
      <c r="L44" s="312">
        <f>K44+J44</f>
        <v>0</v>
      </c>
      <c r="M44" s="351" t="s">
        <v>44</v>
      </c>
      <c r="N44" s="352" t="s">
        <v>44</v>
      </c>
      <c r="O44" s="312" t="s">
        <v>44</v>
      </c>
      <c r="P44" s="313"/>
    </row>
    <row r="45" spans="1:16" ht="12.75" hidden="1" customHeight="1" x14ac:dyDescent="0.25">
      <c r="A45" s="399">
        <v>23000</v>
      </c>
      <c r="B45" s="400" t="s">
        <v>65</v>
      </c>
      <c r="C45" s="396">
        <f>O45</f>
        <v>0</v>
      </c>
      <c r="D45" s="375" t="s">
        <v>44</v>
      </c>
      <c r="E45" s="376" t="s">
        <v>44</v>
      </c>
      <c r="F45" s="377" t="s">
        <v>44</v>
      </c>
      <c r="G45" s="375" t="s">
        <v>44</v>
      </c>
      <c r="H45" s="376" t="s">
        <v>44</v>
      </c>
      <c r="I45" s="377" t="s">
        <v>44</v>
      </c>
      <c r="J45" s="381" t="s">
        <v>44</v>
      </c>
      <c r="K45" s="382" t="s">
        <v>44</v>
      </c>
      <c r="L45" s="380" t="s">
        <v>44</v>
      </c>
      <c r="M45" s="381">
        <f>SUM(M46:M47)</f>
        <v>0</v>
      </c>
      <c r="N45" s="382">
        <f t="shared" ref="N45:O45" si="23">SUM(N46:N47)</f>
        <v>0</v>
      </c>
      <c r="O45" s="380">
        <f t="shared" si="23"/>
        <v>0</v>
      </c>
      <c r="P45" s="383"/>
    </row>
    <row r="46" spans="1:16" ht="24" hidden="1" customHeight="1" x14ac:dyDescent="0.25">
      <c r="A46" s="401">
        <v>23410</v>
      </c>
      <c r="B46" s="402" t="s">
        <v>66</v>
      </c>
      <c r="C46" s="386">
        <f t="shared" ref="C46:C47" si="24">O46</f>
        <v>0</v>
      </c>
      <c r="D46" s="390" t="s">
        <v>44</v>
      </c>
      <c r="E46" s="391" t="s">
        <v>44</v>
      </c>
      <c r="F46" s="392" t="s">
        <v>44</v>
      </c>
      <c r="G46" s="390" t="s">
        <v>44</v>
      </c>
      <c r="H46" s="391" t="s">
        <v>44</v>
      </c>
      <c r="I46" s="392" t="s">
        <v>44</v>
      </c>
      <c r="J46" s="390" t="s">
        <v>44</v>
      </c>
      <c r="K46" s="391" t="s">
        <v>44</v>
      </c>
      <c r="L46" s="392" t="s">
        <v>44</v>
      </c>
      <c r="M46" s="403"/>
      <c r="N46" s="404"/>
      <c r="O46" s="405">
        <f t="shared" ref="O46:O47" si="25">N46+M46</f>
        <v>0</v>
      </c>
      <c r="P46" s="393"/>
    </row>
    <row r="47" spans="1:16" ht="24" hidden="1" customHeight="1" x14ac:dyDescent="0.25">
      <c r="A47" s="401">
        <v>23510</v>
      </c>
      <c r="B47" s="402" t="s">
        <v>67</v>
      </c>
      <c r="C47" s="386">
        <f t="shared" si="24"/>
        <v>0</v>
      </c>
      <c r="D47" s="390" t="s">
        <v>44</v>
      </c>
      <c r="E47" s="391" t="s">
        <v>44</v>
      </c>
      <c r="F47" s="392" t="s">
        <v>44</v>
      </c>
      <c r="G47" s="390" t="s">
        <v>44</v>
      </c>
      <c r="H47" s="391" t="s">
        <v>44</v>
      </c>
      <c r="I47" s="392" t="s">
        <v>44</v>
      </c>
      <c r="J47" s="390" t="s">
        <v>44</v>
      </c>
      <c r="K47" s="391" t="s">
        <v>44</v>
      </c>
      <c r="L47" s="392" t="s">
        <v>44</v>
      </c>
      <c r="M47" s="403"/>
      <c r="N47" s="404"/>
      <c r="O47" s="405">
        <f t="shared" si="25"/>
        <v>0</v>
      </c>
      <c r="P47" s="393"/>
    </row>
    <row r="48" spans="1:16" ht="12" hidden="1" customHeight="1" x14ac:dyDescent="0.25">
      <c r="A48" s="406"/>
      <c r="B48" s="402"/>
      <c r="C48" s="407"/>
      <c r="D48" s="408"/>
      <c r="E48" s="409"/>
      <c r="F48" s="405"/>
      <c r="G48" s="408"/>
      <c r="H48" s="409"/>
      <c r="I48" s="405"/>
      <c r="J48" s="408"/>
      <c r="K48" s="409"/>
      <c r="L48" s="389"/>
      <c r="M48" s="408"/>
      <c r="N48" s="409"/>
      <c r="O48" s="405"/>
      <c r="P48" s="393"/>
    </row>
    <row r="49" spans="1:16" s="292" customFormat="1" ht="12" hidden="1" customHeight="1" x14ac:dyDescent="0.25">
      <c r="A49" s="410"/>
      <c r="B49" s="411" t="s">
        <v>68</v>
      </c>
      <c r="C49" s="412"/>
      <c r="D49" s="137"/>
      <c r="E49" s="138"/>
      <c r="F49" s="413"/>
      <c r="G49" s="46"/>
      <c r="H49" s="47"/>
      <c r="I49" s="414"/>
      <c r="J49" s="46"/>
      <c r="K49" s="47"/>
      <c r="L49" s="415"/>
      <c r="M49" s="46"/>
      <c r="N49" s="47"/>
      <c r="O49" s="414"/>
      <c r="P49" s="49"/>
    </row>
    <row r="50" spans="1:16" s="292" customFormat="1" ht="13.5" thickTop="1" thickBot="1" x14ac:dyDescent="0.3">
      <c r="A50" s="416"/>
      <c r="B50" s="293" t="s">
        <v>69</v>
      </c>
      <c r="C50" s="417">
        <f t="shared" si="0"/>
        <v>249642</v>
      </c>
      <c r="D50" s="418">
        <f>SUM(D51,D286)</f>
        <v>188862</v>
      </c>
      <c r="E50" s="419">
        <f t="shared" ref="E50:F50" si="26">SUM(E51,E286)</f>
        <v>60780</v>
      </c>
      <c r="F50" s="420">
        <f t="shared" si="26"/>
        <v>249642</v>
      </c>
      <c r="G50" s="418">
        <f>SUM(G51,G286)</f>
        <v>0</v>
      </c>
      <c r="H50" s="419">
        <f>SUM(H51,H286)</f>
        <v>0</v>
      </c>
      <c r="I50" s="420">
        <f t="shared" ref="I50" si="27">SUM(I51,I286)</f>
        <v>0</v>
      </c>
      <c r="J50" s="296">
        <f>SUM(J51,J286)</f>
        <v>0</v>
      </c>
      <c r="K50" s="297">
        <f t="shared" ref="K50:L50" si="28">SUM(K51,K286)</f>
        <v>0</v>
      </c>
      <c r="L50" s="298">
        <f t="shared" si="28"/>
        <v>0</v>
      </c>
      <c r="M50" s="296">
        <f>SUM(M51,M286)</f>
        <v>0</v>
      </c>
      <c r="N50" s="297">
        <f t="shared" ref="N50:O50" si="29">SUM(N51,N286)</f>
        <v>0</v>
      </c>
      <c r="O50" s="298">
        <f t="shared" si="29"/>
        <v>0</v>
      </c>
      <c r="P50" s="992"/>
    </row>
    <row r="51" spans="1:16" s="292" customFormat="1" ht="36.75" thickTop="1" x14ac:dyDescent="0.25">
      <c r="A51" s="421"/>
      <c r="B51" s="422" t="s">
        <v>70</v>
      </c>
      <c r="C51" s="423">
        <f t="shared" si="0"/>
        <v>249642</v>
      </c>
      <c r="D51" s="424">
        <f>SUM(D52,D194)</f>
        <v>188862</v>
      </c>
      <c r="E51" s="425">
        <f t="shared" ref="E51:F51" si="30">SUM(E52,E194)</f>
        <v>60780</v>
      </c>
      <c r="F51" s="426">
        <f t="shared" si="30"/>
        <v>249642</v>
      </c>
      <c r="G51" s="424">
        <f>SUM(G52,G194)</f>
        <v>0</v>
      </c>
      <c r="H51" s="425">
        <f t="shared" ref="H51:I51" si="31">SUM(H52,H194)</f>
        <v>0</v>
      </c>
      <c r="I51" s="426">
        <f t="shared" si="31"/>
        <v>0</v>
      </c>
      <c r="J51" s="427">
        <f>SUM(J52,J194)</f>
        <v>0</v>
      </c>
      <c r="K51" s="428">
        <f t="shared" ref="K51:L51" si="32">SUM(K52,K194)</f>
        <v>0</v>
      </c>
      <c r="L51" s="429">
        <f t="shared" si="32"/>
        <v>0</v>
      </c>
      <c r="M51" s="427">
        <f>SUM(M52,M194)</f>
        <v>0</v>
      </c>
      <c r="N51" s="428">
        <f t="shared" ref="N51:O51" si="33">SUM(N52,N194)</f>
        <v>0</v>
      </c>
      <c r="O51" s="429">
        <f t="shared" si="33"/>
        <v>0</v>
      </c>
      <c r="P51" s="993"/>
    </row>
    <row r="52" spans="1:16" s="292" customFormat="1" ht="24" x14ac:dyDescent="0.25">
      <c r="A52" s="288"/>
      <c r="B52" s="286" t="s">
        <v>71</v>
      </c>
      <c r="C52" s="431">
        <f t="shared" si="0"/>
        <v>235142</v>
      </c>
      <c r="D52" s="432">
        <f>SUM(D53,D75,D173,D187)</f>
        <v>174362</v>
      </c>
      <c r="E52" s="433">
        <f t="shared" ref="E52:F52" si="34">SUM(E53,E75,E173,E187)</f>
        <v>60780</v>
      </c>
      <c r="F52" s="434">
        <f t="shared" si="34"/>
        <v>235142</v>
      </c>
      <c r="G52" s="432">
        <f>SUM(G53,G75,G173,G187)</f>
        <v>0</v>
      </c>
      <c r="H52" s="433">
        <f t="shared" ref="H52:I52" si="35">SUM(H53,H75,H173,H187)</f>
        <v>0</v>
      </c>
      <c r="I52" s="434">
        <f t="shared" si="35"/>
        <v>0</v>
      </c>
      <c r="J52" s="432">
        <f>SUM(J53,J75,J173,J187)</f>
        <v>0</v>
      </c>
      <c r="K52" s="433">
        <f t="shared" ref="K52:L52" si="36">SUM(K53,K75,K173,K187)</f>
        <v>0</v>
      </c>
      <c r="L52" s="434">
        <f t="shared" si="36"/>
        <v>0</v>
      </c>
      <c r="M52" s="432">
        <f>SUM(M53,M75,M173,M187)</f>
        <v>0</v>
      </c>
      <c r="N52" s="433">
        <f t="shared" ref="N52:O52" si="37">SUM(N53,N75,N173,N187)</f>
        <v>0</v>
      </c>
      <c r="O52" s="434">
        <f t="shared" si="37"/>
        <v>0</v>
      </c>
      <c r="P52" s="994"/>
    </row>
    <row r="53" spans="1:16" s="292" customFormat="1" x14ac:dyDescent="0.25">
      <c r="A53" s="436">
        <v>1000</v>
      </c>
      <c r="B53" s="436" t="s">
        <v>72</v>
      </c>
      <c r="C53" s="437">
        <f t="shared" si="0"/>
        <v>3078</v>
      </c>
      <c r="D53" s="438">
        <f>SUM(D54,D67)</f>
        <v>3078</v>
      </c>
      <c r="E53" s="439">
        <f t="shared" ref="E53:F53" si="38">SUM(E54,E67)</f>
        <v>0</v>
      </c>
      <c r="F53" s="440">
        <f t="shared" si="38"/>
        <v>3078</v>
      </c>
      <c r="G53" s="438">
        <f>SUM(G54,G67)</f>
        <v>0</v>
      </c>
      <c r="H53" s="439">
        <f t="shared" ref="H53:I53" si="39">SUM(H54,H67)</f>
        <v>0</v>
      </c>
      <c r="I53" s="440">
        <f t="shared" si="39"/>
        <v>0</v>
      </c>
      <c r="J53" s="438">
        <f>SUM(J54,J67)</f>
        <v>0</v>
      </c>
      <c r="K53" s="439">
        <f t="shared" ref="K53:L53" si="40">SUM(K54,K67)</f>
        <v>0</v>
      </c>
      <c r="L53" s="440">
        <f t="shared" si="40"/>
        <v>0</v>
      </c>
      <c r="M53" s="438">
        <f>SUM(M54,M67)</f>
        <v>0</v>
      </c>
      <c r="N53" s="439">
        <f t="shared" ref="N53:O53" si="41">SUM(N54,N67)</f>
        <v>0</v>
      </c>
      <c r="O53" s="440">
        <f t="shared" si="41"/>
        <v>0</v>
      </c>
      <c r="P53" s="995"/>
    </row>
    <row r="54" spans="1:16" x14ac:dyDescent="0.25">
      <c r="A54" s="333">
        <v>1100</v>
      </c>
      <c r="B54" s="441" t="s">
        <v>73</v>
      </c>
      <c r="C54" s="334">
        <f t="shared" si="0"/>
        <v>2480</v>
      </c>
      <c r="D54" s="442">
        <f>SUM(D55,D58,D66)</f>
        <v>2480</v>
      </c>
      <c r="E54" s="443">
        <f t="shared" ref="E54:F54" si="42">SUM(E55,E58,E66)</f>
        <v>0</v>
      </c>
      <c r="F54" s="337">
        <f t="shared" si="42"/>
        <v>2480</v>
      </c>
      <c r="G54" s="442">
        <f>SUM(G55,G58,G66)</f>
        <v>0</v>
      </c>
      <c r="H54" s="443">
        <f t="shared" ref="H54:I54" si="43">SUM(H55,H58,H66)</f>
        <v>0</v>
      </c>
      <c r="I54" s="337">
        <f t="shared" si="43"/>
        <v>0</v>
      </c>
      <c r="J54" s="442">
        <f>SUM(J55,J58,J66)</f>
        <v>0</v>
      </c>
      <c r="K54" s="443">
        <f t="shared" ref="K54:L54" si="44">SUM(K55,K58,K66)</f>
        <v>0</v>
      </c>
      <c r="L54" s="337">
        <f t="shared" si="44"/>
        <v>0</v>
      </c>
      <c r="M54" s="442">
        <f>SUM(M55,M58,M66)</f>
        <v>0</v>
      </c>
      <c r="N54" s="443">
        <f t="shared" ref="N54:O54" si="45">SUM(N55,N58,N66)</f>
        <v>0</v>
      </c>
      <c r="O54" s="337">
        <f t="shared" si="45"/>
        <v>0</v>
      </c>
      <c r="P54" s="996"/>
    </row>
    <row r="55" spans="1:16" hidden="1" x14ac:dyDescent="0.25">
      <c r="A55" s="444">
        <v>1110</v>
      </c>
      <c r="B55" s="402" t="s">
        <v>74</v>
      </c>
      <c r="C55" s="407">
        <f t="shared" si="0"/>
        <v>0</v>
      </c>
      <c r="D55" s="445">
        <f>SUM(D56:D57)</f>
        <v>0</v>
      </c>
      <c r="E55" s="446">
        <f t="shared" ref="E55:F55" si="46">SUM(E56:E57)</f>
        <v>0</v>
      </c>
      <c r="F55" s="405">
        <f t="shared" si="46"/>
        <v>0</v>
      </c>
      <c r="G55" s="445">
        <f>SUM(G56:G57)</f>
        <v>0</v>
      </c>
      <c r="H55" s="446">
        <f t="shared" ref="H55:I55" si="47">SUM(H56:H57)</f>
        <v>0</v>
      </c>
      <c r="I55" s="405">
        <f t="shared" si="47"/>
        <v>0</v>
      </c>
      <c r="J55" s="445">
        <f>SUM(J56:J57)</f>
        <v>0</v>
      </c>
      <c r="K55" s="446">
        <f t="shared" ref="K55:L55" si="48">SUM(K56:K57)</f>
        <v>0</v>
      </c>
      <c r="L55" s="405">
        <f t="shared" si="48"/>
        <v>0</v>
      </c>
      <c r="M55" s="445">
        <f>SUM(M56:M57)</f>
        <v>0</v>
      </c>
      <c r="N55" s="446">
        <f t="shared" ref="N55:O55" si="49">SUM(N56:N57)</f>
        <v>0</v>
      </c>
      <c r="O55" s="405">
        <f t="shared" si="49"/>
        <v>0</v>
      </c>
      <c r="P55" s="393"/>
    </row>
    <row r="56" spans="1:16" ht="12" hidden="1" customHeight="1" x14ac:dyDescent="0.25">
      <c r="A56" s="308">
        <v>1111</v>
      </c>
      <c r="B56" s="346" t="s">
        <v>75</v>
      </c>
      <c r="C56" s="347">
        <f t="shared" si="0"/>
        <v>0</v>
      </c>
      <c r="D56" s="310"/>
      <c r="E56" s="311"/>
      <c r="F56" s="398">
        <f t="shared" ref="F56:F57" si="50">D56+E56</f>
        <v>0</v>
      </c>
      <c r="G56" s="310"/>
      <c r="H56" s="311"/>
      <c r="I56" s="398">
        <f t="shared" ref="I56:I57" si="51">G56+H56</f>
        <v>0</v>
      </c>
      <c r="J56" s="310"/>
      <c r="K56" s="311"/>
      <c r="L56" s="398">
        <f t="shared" ref="L56:L57" si="52">K56+J56</f>
        <v>0</v>
      </c>
      <c r="M56" s="310"/>
      <c r="N56" s="311"/>
      <c r="O56" s="398">
        <f t="shared" ref="O56:O57" si="53">N56+M56</f>
        <v>0</v>
      </c>
      <c r="P56" s="313"/>
    </row>
    <row r="57" spans="1:16" ht="24" hidden="1" customHeight="1" x14ac:dyDescent="0.25">
      <c r="A57" s="315">
        <v>1119</v>
      </c>
      <c r="B57" s="353" t="s">
        <v>76</v>
      </c>
      <c r="C57" s="354">
        <f t="shared" si="0"/>
        <v>0</v>
      </c>
      <c r="D57" s="317"/>
      <c r="E57" s="320"/>
      <c r="F57" s="319">
        <f t="shared" si="50"/>
        <v>0</v>
      </c>
      <c r="G57" s="317"/>
      <c r="H57" s="320"/>
      <c r="I57" s="319">
        <f t="shared" si="51"/>
        <v>0</v>
      </c>
      <c r="J57" s="317"/>
      <c r="K57" s="320"/>
      <c r="L57" s="319">
        <f t="shared" si="52"/>
        <v>0</v>
      </c>
      <c r="M57" s="317"/>
      <c r="N57" s="320"/>
      <c r="O57" s="319">
        <f t="shared" si="53"/>
        <v>0</v>
      </c>
      <c r="P57" s="322"/>
    </row>
    <row r="58" spans="1:16" hidden="1" x14ac:dyDescent="0.25">
      <c r="A58" s="447">
        <v>1140</v>
      </c>
      <c r="B58" s="353" t="s">
        <v>77</v>
      </c>
      <c r="C58" s="354">
        <f t="shared" si="0"/>
        <v>0</v>
      </c>
      <c r="D58" s="448">
        <f>SUM(D59:D65)</f>
        <v>0</v>
      </c>
      <c r="E58" s="449">
        <f>SUM(E59:E65)</f>
        <v>0</v>
      </c>
      <c r="F58" s="319">
        <f t="shared" ref="F58" si="54">SUM(F59:F65)</f>
        <v>0</v>
      </c>
      <c r="G58" s="448">
        <f>SUM(G59:G65)</f>
        <v>0</v>
      </c>
      <c r="H58" s="449">
        <f t="shared" ref="H58:I58" si="55">SUM(H59:H65)</f>
        <v>0</v>
      </c>
      <c r="I58" s="319">
        <f t="shared" si="55"/>
        <v>0</v>
      </c>
      <c r="J58" s="448">
        <f>SUM(J59:J65)</f>
        <v>0</v>
      </c>
      <c r="K58" s="449">
        <f t="shared" ref="K58:L58" si="56">SUM(K59:K65)</f>
        <v>0</v>
      </c>
      <c r="L58" s="319">
        <f t="shared" si="56"/>
        <v>0</v>
      </c>
      <c r="M58" s="448">
        <f>SUM(M59:M65)</f>
        <v>0</v>
      </c>
      <c r="N58" s="449">
        <f t="shared" ref="N58:O58" si="57">SUM(N59:N65)</f>
        <v>0</v>
      </c>
      <c r="O58" s="319">
        <f t="shared" si="57"/>
        <v>0</v>
      </c>
      <c r="P58" s="322"/>
    </row>
    <row r="59" spans="1:16" ht="12" hidden="1" customHeight="1" x14ac:dyDescent="0.25">
      <c r="A59" s="315">
        <v>1141</v>
      </c>
      <c r="B59" s="353" t="s">
        <v>78</v>
      </c>
      <c r="C59" s="354">
        <f t="shared" si="0"/>
        <v>0</v>
      </c>
      <c r="D59" s="317"/>
      <c r="E59" s="320"/>
      <c r="F59" s="319">
        <f t="shared" ref="F59:F66" si="58">D59+E59</f>
        <v>0</v>
      </c>
      <c r="G59" s="317"/>
      <c r="H59" s="320"/>
      <c r="I59" s="319">
        <f t="shared" ref="I59:I66" si="59">G59+H59</f>
        <v>0</v>
      </c>
      <c r="J59" s="317"/>
      <c r="K59" s="320"/>
      <c r="L59" s="319">
        <f t="shared" ref="L59:L66" si="60">K59+J59</f>
        <v>0</v>
      </c>
      <c r="M59" s="317"/>
      <c r="N59" s="320"/>
      <c r="O59" s="319">
        <f t="shared" ref="O59:O66" si="61">N59+M59</f>
        <v>0</v>
      </c>
      <c r="P59" s="322"/>
    </row>
    <row r="60" spans="1:16" ht="24.75" hidden="1" customHeight="1" x14ac:dyDescent="0.25">
      <c r="A60" s="315">
        <v>1142</v>
      </c>
      <c r="B60" s="353" t="s">
        <v>79</v>
      </c>
      <c r="C60" s="354">
        <f t="shared" si="0"/>
        <v>0</v>
      </c>
      <c r="D60" s="317"/>
      <c r="E60" s="320"/>
      <c r="F60" s="319">
        <f t="shared" si="58"/>
        <v>0</v>
      </c>
      <c r="G60" s="317"/>
      <c r="H60" s="320"/>
      <c r="I60" s="319">
        <f t="shared" si="59"/>
        <v>0</v>
      </c>
      <c r="J60" s="317"/>
      <c r="K60" s="320"/>
      <c r="L60" s="319">
        <f t="shared" si="60"/>
        <v>0</v>
      </c>
      <c r="M60" s="317"/>
      <c r="N60" s="320"/>
      <c r="O60" s="319">
        <f t="shared" si="61"/>
        <v>0</v>
      </c>
      <c r="P60" s="322"/>
    </row>
    <row r="61" spans="1:16" ht="24" hidden="1" customHeight="1" x14ac:dyDescent="0.25">
      <c r="A61" s="315">
        <v>1145</v>
      </c>
      <c r="B61" s="353" t="s">
        <v>80</v>
      </c>
      <c r="C61" s="354">
        <f t="shared" si="0"/>
        <v>0</v>
      </c>
      <c r="D61" s="317"/>
      <c r="E61" s="320"/>
      <c r="F61" s="319">
        <f t="shared" si="58"/>
        <v>0</v>
      </c>
      <c r="G61" s="317"/>
      <c r="H61" s="320"/>
      <c r="I61" s="319">
        <f t="shared" si="59"/>
        <v>0</v>
      </c>
      <c r="J61" s="317"/>
      <c r="K61" s="320"/>
      <c r="L61" s="319">
        <f t="shared" si="60"/>
        <v>0</v>
      </c>
      <c r="M61" s="317"/>
      <c r="N61" s="320"/>
      <c r="O61" s="319">
        <f t="shared" si="61"/>
        <v>0</v>
      </c>
      <c r="P61" s="322"/>
    </row>
    <row r="62" spans="1:16" ht="27.75" hidden="1" customHeight="1" x14ac:dyDescent="0.25">
      <c r="A62" s="315">
        <v>1146</v>
      </c>
      <c r="B62" s="353" t="s">
        <v>81</v>
      </c>
      <c r="C62" s="354">
        <f t="shared" si="0"/>
        <v>0</v>
      </c>
      <c r="D62" s="317"/>
      <c r="E62" s="320"/>
      <c r="F62" s="319">
        <f t="shared" si="58"/>
        <v>0</v>
      </c>
      <c r="G62" s="317"/>
      <c r="H62" s="320"/>
      <c r="I62" s="319">
        <f t="shared" si="59"/>
        <v>0</v>
      </c>
      <c r="J62" s="317"/>
      <c r="K62" s="320"/>
      <c r="L62" s="319">
        <f t="shared" si="60"/>
        <v>0</v>
      </c>
      <c r="M62" s="317"/>
      <c r="N62" s="320"/>
      <c r="O62" s="319">
        <f t="shared" si="61"/>
        <v>0</v>
      </c>
      <c r="P62" s="322"/>
    </row>
    <row r="63" spans="1:16" ht="12" hidden="1" customHeight="1" x14ac:dyDescent="0.25">
      <c r="A63" s="315">
        <v>1147</v>
      </c>
      <c r="B63" s="353" t="s">
        <v>82</v>
      </c>
      <c r="C63" s="354">
        <f t="shared" si="0"/>
        <v>0</v>
      </c>
      <c r="D63" s="317"/>
      <c r="E63" s="320"/>
      <c r="F63" s="319">
        <f t="shared" si="58"/>
        <v>0</v>
      </c>
      <c r="G63" s="317"/>
      <c r="H63" s="320"/>
      <c r="I63" s="319">
        <f t="shared" si="59"/>
        <v>0</v>
      </c>
      <c r="J63" s="317"/>
      <c r="K63" s="320"/>
      <c r="L63" s="319">
        <f t="shared" si="60"/>
        <v>0</v>
      </c>
      <c r="M63" s="317"/>
      <c r="N63" s="320"/>
      <c r="O63" s="319">
        <f t="shared" si="61"/>
        <v>0</v>
      </c>
      <c r="P63" s="322"/>
    </row>
    <row r="64" spans="1:16" ht="12" hidden="1" customHeight="1" x14ac:dyDescent="0.25">
      <c r="A64" s="315">
        <v>1148</v>
      </c>
      <c r="B64" s="353" t="s">
        <v>83</v>
      </c>
      <c r="C64" s="354">
        <f t="shared" si="0"/>
        <v>0</v>
      </c>
      <c r="D64" s="317"/>
      <c r="E64" s="320"/>
      <c r="F64" s="319">
        <f t="shared" si="58"/>
        <v>0</v>
      </c>
      <c r="G64" s="317"/>
      <c r="H64" s="320"/>
      <c r="I64" s="319">
        <f t="shared" si="59"/>
        <v>0</v>
      </c>
      <c r="J64" s="317"/>
      <c r="K64" s="320"/>
      <c r="L64" s="319">
        <f t="shared" si="60"/>
        <v>0</v>
      </c>
      <c r="M64" s="317"/>
      <c r="N64" s="320"/>
      <c r="O64" s="319">
        <f t="shared" si="61"/>
        <v>0</v>
      </c>
      <c r="P64" s="322"/>
    </row>
    <row r="65" spans="1:16" ht="24" hidden="1" customHeight="1" x14ac:dyDescent="0.25">
      <c r="A65" s="315">
        <v>1149</v>
      </c>
      <c r="B65" s="353" t="s">
        <v>84</v>
      </c>
      <c r="C65" s="354">
        <f t="shared" si="0"/>
        <v>0</v>
      </c>
      <c r="D65" s="317"/>
      <c r="E65" s="320"/>
      <c r="F65" s="319">
        <f t="shared" si="58"/>
        <v>0</v>
      </c>
      <c r="G65" s="317"/>
      <c r="H65" s="320"/>
      <c r="I65" s="319">
        <f t="shared" si="59"/>
        <v>0</v>
      </c>
      <c r="J65" s="317"/>
      <c r="K65" s="320"/>
      <c r="L65" s="319">
        <f t="shared" si="60"/>
        <v>0</v>
      </c>
      <c r="M65" s="317"/>
      <c r="N65" s="320"/>
      <c r="O65" s="319">
        <f t="shared" si="61"/>
        <v>0</v>
      </c>
      <c r="P65" s="322"/>
    </row>
    <row r="66" spans="1:16" ht="36" customHeight="1" x14ac:dyDescent="0.25">
      <c r="A66" s="444">
        <v>1150</v>
      </c>
      <c r="B66" s="402" t="s">
        <v>85</v>
      </c>
      <c r="C66" s="407">
        <f t="shared" si="0"/>
        <v>2480</v>
      </c>
      <c r="D66" s="408">
        <v>2480</v>
      </c>
      <c r="E66" s="409"/>
      <c r="F66" s="405">
        <f t="shared" si="58"/>
        <v>2480</v>
      </c>
      <c r="G66" s="408"/>
      <c r="H66" s="409"/>
      <c r="I66" s="405">
        <f t="shared" si="59"/>
        <v>0</v>
      </c>
      <c r="J66" s="408"/>
      <c r="K66" s="409"/>
      <c r="L66" s="405">
        <f t="shared" si="60"/>
        <v>0</v>
      </c>
      <c r="M66" s="408"/>
      <c r="N66" s="409"/>
      <c r="O66" s="405">
        <f t="shared" si="61"/>
        <v>0</v>
      </c>
      <c r="P66" s="997"/>
    </row>
    <row r="67" spans="1:16" ht="24" x14ac:dyDescent="0.25">
      <c r="A67" s="333">
        <v>1200</v>
      </c>
      <c r="B67" s="441" t="s">
        <v>86</v>
      </c>
      <c r="C67" s="334">
        <f t="shared" si="0"/>
        <v>598</v>
      </c>
      <c r="D67" s="442">
        <f>SUM(D68:D69)</f>
        <v>598</v>
      </c>
      <c r="E67" s="443">
        <f t="shared" ref="E67:F67" si="62">SUM(E68:E69)</f>
        <v>0</v>
      </c>
      <c r="F67" s="337">
        <f t="shared" si="62"/>
        <v>598</v>
      </c>
      <c r="G67" s="442">
        <f>SUM(G68:G69)</f>
        <v>0</v>
      </c>
      <c r="H67" s="443">
        <f t="shared" ref="H67:I67" si="63">SUM(H68:H69)</f>
        <v>0</v>
      </c>
      <c r="I67" s="337">
        <f t="shared" si="63"/>
        <v>0</v>
      </c>
      <c r="J67" s="442">
        <f>SUM(J68:J69)</f>
        <v>0</v>
      </c>
      <c r="K67" s="443">
        <f t="shared" ref="K67:L67" si="64">SUM(K68:K69)</f>
        <v>0</v>
      </c>
      <c r="L67" s="337">
        <f t="shared" si="64"/>
        <v>0</v>
      </c>
      <c r="M67" s="442">
        <f>SUM(M68:M69)</f>
        <v>0</v>
      </c>
      <c r="N67" s="443">
        <f t="shared" ref="N67:O67" si="65">SUM(N68:N69)</f>
        <v>0</v>
      </c>
      <c r="O67" s="337">
        <f t="shared" si="65"/>
        <v>0</v>
      </c>
      <c r="P67" s="996"/>
    </row>
    <row r="68" spans="1:16" ht="24" customHeight="1" x14ac:dyDescent="0.25">
      <c r="A68" s="783">
        <v>1210</v>
      </c>
      <c r="B68" s="346" t="s">
        <v>87</v>
      </c>
      <c r="C68" s="347">
        <f t="shared" si="0"/>
        <v>598</v>
      </c>
      <c r="D68" s="310">
        <v>598</v>
      </c>
      <c r="E68" s="311"/>
      <c r="F68" s="398">
        <f>D68+E68</f>
        <v>598</v>
      </c>
      <c r="G68" s="310"/>
      <c r="H68" s="311"/>
      <c r="I68" s="398">
        <f>G68+H68</f>
        <v>0</v>
      </c>
      <c r="J68" s="310"/>
      <c r="K68" s="311"/>
      <c r="L68" s="398">
        <f>K68+J68</f>
        <v>0</v>
      </c>
      <c r="M68" s="310"/>
      <c r="N68" s="311"/>
      <c r="O68" s="398">
        <f>N68+M68</f>
        <v>0</v>
      </c>
      <c r="P68" s="998"/>
    </row>
    <row r="69" spans="1:16" ht="24" hidden="1" x14ac:dyDescent="0.25">
      <c r="A69" s="447">
        <v>1220</v>
      </c>
      <c r="B69" s="353" t="s">
        <v>88</v>
      </c>
      <c r="C69" s="354">
        <f t="shared" si="0"/>
        <v>0</v>
      </c>
      <c r="D69" s="448">
        <f>SUM(D70:D74)</f>
        <v>0</v>
      </c>
      <c r="E69" s="449">
        <f t="shared" ref="E69:F69" si="66">SUM(E70:E74)</f>
        <v>0</v>
      </c>
      <c r="F69" s="319">
        <f t="shared" si="66"/>
        <v>0</v>
      </c>
      <c r="G69" s="448">
        <f>SUM(G70:G74)</f>
        <v>0</v>
      </c>
      <c r="H69" s="449">
        <f t="shared" ref="H69:I69" si="67">SUM(H70:H74)</f>
        <v>0</v>
      </c>
      <c r="I69" s="319">
        <f t="shared" si="67"/>
        <v>0</v>
      </c>
      <c r="J69" s="448">
        <f>SUM(J70:J74)</f>
        <v>0</v>
      </c>
      <c r="K69" s="449">
        <f t="shared" ref="K69:L69" si="68">SUM(K70:K74)</f>
        <v>0</v>
      </c>
      <c r="L69" s="319">
        <f t="shared" si="68"/>
        <v>0</v>
      </c>
      <c r="M69" s="448">
        <f>SUM(M70:M74)</f>
        <v>0</v>
      </c>
      <c r="N69" s="449">
        <f t="shared" ref="N69:O69" si="69">SUM(N70:N74)</f>
        <v>0</v>
      </c>
      <c r="O69" s="319">
        <f t="shared" si="69"/>
        <v>0</v>
      </c>
      <c r="P69" s="322"/>
    </row>
    <row r="70" spans="1:16" ht="48" hidden="1" customHeight="1" x14ac:dyDescent="0.25">
      <c r="A70" s="315">
        <v>1221</v>
      </c>
      <c r="B70" s="353" t="s">
        <v>89</v>
      </c>
      <c r="C70" s="354">
        <f t="shared" si="0"/>
        <v>0</v>
      </c>
      <c r="D70" s="317"/>
      <c r="E70" s="320"/>
      <c r="F70" s="319">
        <f t="shared" ref="F70:F74" si="70">D70+E70</f>
        <v>0</v>
      </c>
      <c r="G70" s="317"/>
      <c r="H70" s="320"/>
      <c r="I70" s="319">
        <f t="shared" ref="I70:I74" si="71">G70+H70</f>
        <v>0</v>
      </c>
      <c r="J70" s="317"/>
      <c r="K70" s="320"/>
      <c r="L70" s="319">
        <f t="shared" ref="L70:L74" si="72">K70+J70</f>
        <v>0</v>
      </c>
      <c r="M70" s="317"/>
      <c r="N70" s="320"/>
      <c r="O70" s="319">
        <f t="shared" ref="O70:O74" si="73">N70+M70</f>
        <v>0</v>
      </c>
      <c r="P70" s="322"/>
    </row>
    <row r="71" spans="1:16" ht="12" hidden="1" customHeight="1" x14ac:dyDescent="0.25">
      <c r="A71" s="315">
        <v>1223</v>
      </c>
      <c r="B71" s="353" t="s">
        <v>90</v>
      </c>
      <c r="C71" s="354">
        <f t="shared" si="0"/>
        <v>0</v>
      </c>
      <c r="D71" s="317"/>
      <c r="E71" s="320"/>
      <c r="F71" s="319">
        <f t="shared" si="70"/>
        <v>0</v>
      </c>
      <c r="G71" s="317"/>
      <c r="H71" s="320"/>
      <c r="I71" s="319">
        <f t="shared" si="71"/>
        <v>0</v>
      </c>
      <c r="J71" s="317"/>
      <c r="K71" s="320"/>
      <c r="L71" s="319">
        <f t="shared" si="72"/>
        <v>0</v>
      </c>
      <c r="M71" s="317"/>
      <c r="N71" s="320"/>
      <c r="O71" s="319">
        <f t="shared" si="73"/>
        <v>0</v>
      </c>
      <c r="P71" s="322"/>
    </row>
    <row r="72" spans="1:16" ht="24" hidden="1" customHeight="1" x14ac:dyDescent="0.25">
      <c r="A72" s="315">
        <v>1225</v>
      </c>
      <c r="B72" s="353" t="s">
        <v>91</v>
      </c>
      <c r="C72" s="354">
        <f t="shared" si="0"/>
        <v>0</v>
      </c>
      <c r="D72" s="317"/>
      <c r="E72" s="320"/>
      <c r="F72" s="319">
        <f t="shared" si="70"/>
        <v>0</v>
      </c>
      <c r="G72" s="317"/>
      <c r="H72" s="320"/>
      <c r="I72" s="319">
        <f t="shared" si="71"/>
        <v>0</v>
      </c>
      <c r="J72" s="317"/>
      <c r="K72" s="320"/>
      <c r="L72" s="319">
        <f t="shared" si="72"/>
        <v>0</v>
      </c>
      <c r="M72" s="317"/>
      <c r="N72" s="320"/>
      <c r="O72" s="319">
        <f t="shared" si="73"/>
        <v>0</v>
      </c>
      <c r="P72" s="322"/>
    </row>
    <row r="73" spans="1:16" ht="36" hidden="1" customHeight="1" x14ac:dyDescent="0.25">
      <c r="A73" s="315">
        <v>1227</v>
      </c>
      <c r="B73" s="353" t="s">
        <v>92</v>
      </c>
      <c r="C73" s="354">
        <f t="shared" si="0"/>
        <v>0</v>
      </c>
      <c r="D73" s="317"/>
      <c r="E73" s="320"/>
      <c r="F73" s="319">
        <f t="shared" si="70"/>
        <v>0</v>
      </c>
      <c r="G73" s="317"/>
      <c r="H73" s="320"/>
      <c r="I73" s="319">
        <f t="shared" si="71"/>
        <v>0</v>
      </c>
      <c r="J73" s="317"/>
      <c r="K73" s="320"/>
      <c r="L73" s="319">
        <f t="shared" si="72"/>
        <v>0</v>
      </c>
      <c r="M73" s="317"/>
      <c r="N73" s="320"/>
      <c r="O73" s="319">
        <f t="shared" si="73"/>
        <v>0</v>
      </c>
      <c r="P73" s="322"/>
    </row>
    <row r="74" spans="1:16" ht="48" hidden="1" customHeight="1" x14ac:dyDescent="0.25">
      <c r="A74" s="315">
        <v>1228</v>
      </c>
      <c r="B74" s="353" t="s">
        <v>93</v>
      </c>
      <c r="C74" s="354">
        <f t="shared" si="0"/>
        <v>0</v>
      </c>
      <c r="D74" s="317"/>
      <c r="E74" s="320"/>
      <c r="F74" s="319">
        <f t="shared" si="70"/>
        <v>0</v>
      </c>
      <c r="G74" s="317"/>
      <c r="H74" s="320"/>
      <c r="I74" s="319">
        <f t="shared" si="71"/>
        <v>0</v>
      </c>
      <c r="J74" s="317"/>
      <c r="K74" s="320"/>
      <c r="L74" s="319">
        <f t="shared" si="72"/>
        <v>0</v>
      </c>
      <c r="M74" s="317"/>
      <c r="N74" s="320"/>
      <c r="O74" s="319">
        <f t="shared" si="73"/>
        <v>0</v>
      </c>
      <c r="P74" s="322"/>
    </row>
    <row r="75" spans="1:16" x14ac:dyDescent="0.25">
      <c r="A75" s="436">
        <v>2000</v>
      </c>
      <c r="B75" s="436" t="s">
        <v>94</v>
      </c>
      <c r="C75" s="437">
        <f t="shared" si="0"/>
        <v>232064</v>
      </c>
      <c r="D75" s="438">
        <f>SUM(D76,D83,D130,D164,D165,D172)</f>
        <v>171284</v>
      </c>
      <c r="E75" s="439">
        <f t="shared" ref="E75:F75" si="74">SUM(E76,E83,E130,E164,E165,E172)</f>
        <v>60780</v>
      </c>
      <c r="F75" s="440">
        <f t="shared" si="74"/>
        <v>232064</v>
      </c>
      <c r="G75" s="438">
        <f>SUM(G76,G83,G130,G164,G165,G172)</f>
        <v>0</v>
      </c>
      <c r="H75" s="439">
        <f t="shared" ref="H75:I75" si="75">SUM(H76,H83,H130,H164,H165,H172)</f>
        <v>0</v>
      </c>
      <c r="I75" s="440">
        <f t="shared" si="75"/>
        <v>0</v>
      </c>
      <c r="J75" s="438">
        <f>SUM(J76,J83,J130,J164,J165,J172)</f>
        <v>0</v>
      </c>
      <c r="K75" s="439">
        <f t="shared" ref="K75:L75" si="76">SUM(K76,K83,K130,K164,K165,K172)</f>
        <v>0</v>
      </c>
      <c r="L75" s="440">
        <f t="shared" si="76"/>
        <v>0</v>
      </c>
      <c r="M75" s="438">
        <f>SUM(M76,M83,M130,M164,M165,M172)</f>
        <v>0</v>
      </c>
      <c r="N75" s="439">
        <f t="shared" ref="N75:O75" si="77">SUM(N76,N83,N130,N164,N165,N172)</f>
        <v>0</v>
      </c>
      <c r="O75" s="440">
        <f t="shared" si="77"/>
        <v>0</v>
      </c>
      <c r="P75" s="995"/>
    </row>
    <row r="76" spans="1:16" ht="24" x14ac:dyDescent="0.25">
      <c r="A76" s="333">
        <v>2100</v>
      </c>
      <c r="B76" s="441" t="s">
        <v>95</v>
      </c>
      <c r="C76" s="334">
        <f t="shared" si="0"/>
        <v>8881</v>
      </c>
      <c r="D76" s="442">
        <f>SUM(D77,D80)</f>
        <v>8881</v>
      </c>
      <c r="E76" s="443">
        <f t="shared" ref="E76:F76" si="78">SUM(E77,E80)</f>
        <v>0</v>
      </c>
      <c r="F76" s="337">
        <f t="shared" si="78"/>
        <v>8881</v>
      </c>
      <c r="G76" s="442">
        <f>SUM(G77,G80)</f>
        <v>0</v>
      </c>
      <c r="H76" s="443">
        <f t="shared" ref="H76:I76" si="79">SUM(H77,H80)</f>
        <v>0</v>
      </c>
      <c r="I76" s="337">
        <f t="shared" si="79"/>
        <v>0</v>
      </c>
      <c r="J76" s="442">
        <f>SUM(J77,J80)</f>
        <v>0</v>
      </c>
      <c r="K76" s="443">
        <f t="shared" ref="K76:L76" si="80">SUM(K77,K80)</f>
        <v>0</v>
      </c>
      <c r="L76" s="337">
        <f t="shared" si="80"/>
        <v>0</v>
      </c>
      <c r="M76" s="442">
        <f>SUM(M77,M80)</f>
        <v>0</v>
      </c>
      <c r="N76" s="443">
        <f t="shared" ref="N76:O76" si="81">SUM(N77,N80)</f>
        <v>0</v>
      </c>
      <c r="O76" s="337">
        <f t="shared" si="81"/>
        <v>0</v>
      </c>
      <c r="P76" s="996"/>
    </row>
    <row r="77" spans="1:16" ht="24" x14ac:dyDescent="0.25">
      <c r="A77" s="783">
        <v>2110</v>
      </c>
      <c r="B77" s="346" t="s">
        <v>96</v>
      </c>
      <c r="C77" s="347">
        <f t="shared" si="0"/>
        <v>954</v>
      </c>
      <c r="D77" s="451">
        <f>SUM(D78:D79)</f>
        <v>954</v>
      </c>
      <c r="E77" s="452">
        <f t="shared" ref="E77:F77" si="82">SUM(E78:E79)</f>
        <v>0</v>
      </c>
      <c r="F77" s="398">
        <f t="shared" si="82"/>
        <v>954</v>
      </c>
      <c r="G77" s="451">
        <f>SUM(G78:G79)</f>
        <v>0</v>
      </c>
      <c r="H77" s="452">
        <f t="shared" ref="H77:I77" si="83">SUM(H78:H79)</f>
        <v>0</v>
      </c>
      <c r="I77" s="398">
        <f t="shared" si="83"/>
        <v>0</v>
      </c>
      <c r="J77" s="451">
        <f>SUM(J78:J79)</f>
        <v>0</v>
      </c>
      <c r="K77" s="452">
        <f t="shared" ref="K77:L77" si="84">SUM(K78:K79)</f>
        <v>0</v>
      </c>
      <c r="L77" s="398">
        <f t="shared" si="84"/>
        <v>0</v>
      </c>
      <c r="M77" s="451">
        <f>SUM(M78:M79)</f>
        <v>0</v>
      </c>
      <c r="N77" s="452">
        <f t="shared" ref="N77:O77" si="85">SUM(N78:N79)</f>
        <v>0</v>
      </c>
      <c r="O77" s="398">
        <f t="shared" si="85"/>
        <v>0</v>
      </c>
      <c r="P77" s="998"/>
    </row>
    <row r="78" spans="1:16" ht="12" customHeight="1" x14ac:dyDescent="0.25">
      <c r="A78" s="315">
        <v>2111</v>
      </c>
      <c r="B78" s="353" t="s">
        <v>97</v>
      </c>
      <c r="C78" s="354">
        <f t="shared" si="0"/>
        <v>954</v>
      </c>
      <c r="D78" s="453">
        <v>954</v>
      </c>
      <c r="E78" s="454"/>
      <c r="F78" s="319">
        <f t="shared" ref="F78:F79" si="86">D78+E78</f>
        <v>954</v>
      </c>
      <c r="G78" s="317"/>
      <c r="H78" s="320"/>
      <c r="I78" s="319">
        <f t="shared" ref="I78:I79" si="87">G78+H78</f>
        <v>0</v>
      </c>
      <c r="J78" s="317"/>
      <c r="K78" s="320"/>
      <c r="L78" s="319">
        <f t="shared" ref="L78:L79" si="88">K78+J78</f>
        <v>0</v>
      </c>
      <c r="M78" s="317"/>
      <c r="N78" s="320"/>
      <c r="O78" s="319">
        <f t="shared" ref="O78:O79" si="89">N78+M78</f>
        <v>0</v>
      </c>
      <c r="P78" s="999"/>
    </row>
    <row r="79" spans="1:16" ht="24" hidden="1" customHeight="1" x14ac:dyDescent="0.25">
      <c r="A79" s="315">
        <v>2112</v>
      </c>
      <c r="B79" s="353" t="s">
        <v>98</v>
      </c>
      <c r="C79" s="354">
        <f t="shared" si="0"/>
        <v>0</v>
      </c>
      <c r="D79" s="453"/>
      <c r="E79" s="454"/>
      <c r="F79" s="319">
        <f t="shared" si="86"/>
        <v>0</v>
      </c>
      <c r="G79" s="317"/>
      <c r="H79" s="320"/>
      <c r="I79" s="319">
        <f t="shared" si="87"/>
        <v>0</v>
      </c>
      <c r="J79" s="317"/>
      <c r="K79" s="320"/>
      <c r="L79" s="319">
        <f t="shared" si="88"/>
        <v>0</v>
      </c>
      <c r="M79" s="317"/>
      <c r="N79" s="320"/>
      <c r="O79" s="319">
        <f t="shared" si="89"/>
        <v>0</v>
      </c>
      <c r="P79" s="322"/>
    </row>
    <row r="80" spans="1:16" ht="24" x14ac:dyDescent="0.25">
      <c r="A80" s="447">
        <v>2120</v>
      </c>
      <c r="B80" s="353" t="s">
        <v>99</v>
      </c>
      <c r="C80" s="354">
        <f t="shared" si="0"/>
        <v>7927</v>
      </c>
      <c r="D80" s="448">
        <f>SUM(D81:D82)</f>
        <v>7927</v>
      </c>
      <c r="E80" s="449">
        <f t="shared" ref="E80:F80" si="90">SUM(E81:E82)</f>
        <v>0</v>
      </c>
      <c r="F80" s="319">
        <f t="shared" si="90"/>
        <v>7927</v>
      </c>
      <c r="G80" s="448">
        <f>SUM(G81:G82)</f>
        <v>0</v>
      </c>
      <c r="H80" s="449">
        <f t="shared" ref="H80:I80" si="91">SUM(H81:H82)</f>
        <v>0</v>
      </c>
      <c r="I80" s="319">
        <f t="shared" si="91"/>
        <v>0</v>
      </c>
      <c r="J80" s="448">
        <f>SUM(J81:J82)</f>
        <v>0</v>
      </c>
      <c r="K80" s="449">
        <f t="shared" ref="K80:L80" si="92">SUM(K81:K82)</f>
        <v>0</v>
      </c>
      <c r="L80" s="319">
        <f t="shared" si="92"/>
        <v>0</v>
      </c>
      <c r="M80" s="448">
        <f>SUM(M81:M82)</f>
        <v>0</v>
      </c>
      <c r="N80" s="449">
        <f t="shared" ref="N80:O80" si="93">SUM(N81:N82)</f>
        <v>0</v>
      </c>
      <c r="O80" s="319">
        <f t="shared" si="93"/>
        <v>0</v>
      </c>
      <c r="P80" s="999"/>
    </row>
    <row r="81" spans="1:16" ht="20.25" customHeight="1" x14ac:dyDescent="0.25">
      <c r="A81" s="793">
        <v>2121</v>
      </c>
      <c r="B81" s="802" t="s">
        <v>97</v>
      </c>
      <c r="C81" s="803">
        <f t="shared" si="0"/>
        <v>3799</v>
      </c>
      <c r="D81" s="804">
        <v>3799</v>
      </c>
      <c r="E81" s="805"/>
      <c r="F81" s="797">
        <f t="shared" ref="F81:F82" si="94">D81+E81</f>
        <v>3799</v>
      </c>
      <c r="G81" s="795"/>
      <c r="H81" s="796"/>
      <c r="I81" s="797">
        <f t="shared" ref="I81:I82" si="95">G81+H81</f>
        <v>0</v>
      </c>
      <c r="J81" s="795"/>
      <c r="K81" s="796"/>
      <c r="L81" s="797">
        <f t="shared" ref="L81:L82" si="96">K81+J81</f>
        <v>0</v>
      </c>
      <c r="M81" s="795"/>
      <c r="N81" s="796"/>
      <c r="O81" s="797">
        <f t="shared" ref="O81:O82" si="97">N81+M81</f>
        <v>0</v>
      </c>
      <c r="P81" s="1000"/>
    </row>
    <row r="82" spans="1:16" ht="22.5" customHeight="1" x14ac:dyDescent="0.2">
      <c r="A82" s="793">
        <v>2122</v>
      </c>
      <c r="B82" s="802" t="s">
        <v>98</v>
      </c>
      <c r="C82" s="803">
        <f t="shared" si="0"/>
        <v>4128</v>
      </c>
      <c r="D82" s="804">
        <v>4128</v>
      </c>
      <c r="E82" s="805"/>
      <c r="F82" s="797">
        <f t="shared" si="94"/>
        <v>4128</v>
      </c>
      <c r="G82" s="795"/>
      <c r="H82" s="796"/>
      <c r="I82" s="797">
        <f t="shared" si="95"/>
        <v>0</v>
      </c>
      <c r="J82" s="795"/>
      <c r="K82" s="796"/>
      <c r="L82" s="797">
        <f t="shared" si="96"/>
        <v>0</v>
      </c>
      <c r="M82" s="795"/>
      <c r="N82" s="796"/>
      <c r="O82" s="797">
        <f t="shared" si="97"/>
        <v>0</v>
      </c>
      <c r="P82" s="1001"/>
    </row>
    <row r="83" spans="1:16" x14ac:dyDescent="0.25">
      <c r="A83" s="333">
        <v>2200</v>
      </c>
      <c r="B83" s="441" t="s">
        <v>100</v>
      </c>
      <c r="C83" s="334">
        <f t="shared" si="0"/>
        <v>111011</v>
      </c>
      <c r="D83" s="442">
        <f>SUM(D84,D89,D95,D103,D112,D116,D122,D128)</f>
        <v>99211</v>
      </c>
      <c r="E83" s="443">
        <f t="shared" ref="E83:F83" si="98">SUM(E84,E89,E95,E103,E112,E116,E122,E128)</f>
        <v>11800</v>
      </c>
      <c r="F83" s="337">
        <f t="shared" si="98"/>
        <v>111011</v>
      </c>
      <c r="G83" s="442">
        <f>SUM(G84,G89,G95,G103,G112,G116,G122,G128)</f>
        <v>0</v>
      </c>
      <c r="H83" s="443">
        <f t="shared" ref="H83:I83" si="99">SUM(H84,H89,H95,H103,H112,H116,H122,H128)</f>
        <v>0</v>
      </c>
      <c r="I83" s="337">
        <f t="shared" si="99"/>
        <v>0</v>
      </c>
      <c r="J83" s="442">
        <f>SUM(J84,J89,J95,J103,J112,J116,J122,J128)</f>
        <v>0</v>
      </c>
      <c r="K83" s="443">
        <f t="shared" ref="K83:L83" si="100">SUM(K84,K89,K95,K103,K112,K116,K122,K128)</f>
        <v>0</v>
      </c>
      <c r="L83" s="337">
        <f t="shared" si="100"/>
        <v>0</v>
      </c>
      <c r="M83" s="442">
        <f>SUM(M84,M89,M95,M103,M112,M116,M122,M128)</f>
        <v>0</v>
      </c>
      <c r="N83" s="443">
        <f t="shared" ref="N83:O83" si="101">SUM(N84,N89,N95,N103,N112,N116,N122,N128)</f>
        <v>0</v>
      </c>
      <c r="O83" s="337">
        <f t="shared" si="101"/>
        <v>0</v>
      </c>
      <c r="P83" s="996"/>
    </row>
    <row r="84" spans="1:16" hidden="1" x14ac:dyDescent="0.25">
      <c r="A84" s="444">
        <v>2210</v>
      </c>
      <c r="B84" s="402" t="s">
        <v>101</v>
      </c>
      <c r="C84" s="407">
        <f t="shared" ref="C84:C147" si="102">F84+I84+L84+O84</f>
        <v>0</v>
      </c>
      <c r="D84" s="445">
        <f>SUM(D85:D88)</f>
        <v>0</v>
      </c>
      <c r="E84" s="446">
        <f t="shared" ref="E84:F84" si="103">SUM(E85:E88)</f>
        <v>0</v>
      </c>
      <c r="F84" s="405">
        <f t="shared" si="103"/>
        <v>0</v>
      </c>
      <c r="G84" s="445">
        <f>SUM(G85:G88)</f>
        <v>0</v>
      </c>
      <c r="H84" s="446">
        <f t="shared" ref="H84:I84" si="104">SUM(H85:H88)</f>
        <v>0</v>
      </c>
      <c r="I84" s="405">
        <f t="shared" si="104"/>
        <v>0</v>
      </c>
      <c r="J84" s="445">
        <f>SUM(J85:J88)</f>
        <v>0</v>
      </c>
      <c r="K84" s="446">
        <f t="shared" ref="K84:L84" si="105">SUM(K85:K88)</f>
        <v>0</v>
      </c>
      <c r="L84" s="405">
        <f t="shared" si="105"/>
        <v>0</v>
      </c>
      <c r="M84" s="445">
        <f>SUM(M85:M88)</f>
        <v>0</v>
      </c>
      <c r="N84" s="446">
        <f t="shared" ref="N84:O84" si="106">SUM(N85:N88)</f>
        <v>0</v>
      </c>
      <c r="O84" s="405">
        <f t="shared" si="106"/>
        <v>0</v>
      </c>
      <c r="P84" s="393"/>
    </row>
    <row r="85" spans="1:16" ht="24" hidden="1" customHeight="1" x14ac:dyDescent="0.25">
      <c r="A85" s="308">
        <v>2211</v>
      </c>
      <c r="B85" s="346" t="s">
        <v>102</v>
      </c>
      <c r="C85" s="347">
        <f t="shared" si="102"/>
        <v>0</v>
      </c>
      <c r="D85" s="455"/>
      <c r="E85" s="456"/>
      <c r="F85" s="398">
        <f t="shared" ref="F85:F88" si="107">D85+E85</f>
        <v>0</v>
      </c>
      <c r="G85" s="310"/>
      <c r="H85" s="311"/>
      <c r="I85" s="398">
        <f t="shared" ref="I85:I88" si="108">G85+H85</f>
        <v>0</v>
      </c>
      <c r="J85" s="310"/>
      <c r="K85" s="311"/>
      <c r="L85" s="398">
        <f t="shared" ref="L85:L88" si="109">K85+J85</f>
        <v>0</v>
      </c>
      <c r="M85" s="310"/>
      <c r="N85" s="311"/>
      <c r="O85" s="398">
        <f t="shared" ref="O85:O88" si="110">N85+M85</f>
        <v>0</v>
      </c>
      <c r="P85" s="313"/>
    </row>
    <row r="86" spans="1:16" ht="36" hidden="1" customHeight="1" x14ac:dyDescent="0.25">
      <c r="A86" s="315">
        <v>2212</v>
      </c>
      <c r="B86" s="353" t="s">
        <v>103</v>
      </c>
      <c r="C86" s="354">
        <f t="shared" si="102"/>
        <v>0</v>
      </c>
      <c r="D86" s="453"/>
      <c r="E86" s="454"/>
      <c r="F86" s="319">
        <f t="shared" si="107"/>
        <v>0</v>
      </c>
      <c r="G86" s="317"/>
      <c r="H86" s="320"/>
      <c r="I86" s="319">
        <f t="shared" si="108"/>
        <v>0</v>
      </c>
      <c r="J86" s="317"/>
      <c r="K86" s="320"/>
      <c r="L86" s="319">
        <f t="shared" si="109"/>
        <v>0</v>
      </c>
      <c r="M86" s="317"/>
      <c r="N86" s="320"/>
      <c r="O86" s="319">
        <f t="shared" si="110"/>
        <v>0</v>
      </c>
      <c r="P86" s="322"/>
    </row>
    <row r="87" spans="1:16" ht="24" hidden="1" customHeight="1" x14ac:dyDescent="0.25">
      <c r="A87" s="315">
        <v>2214</v>
      </c>
      <c r="B87" s="353" t="s">
        <v>104</v>
      </c>
      <c r="C87" s="354">
        <f t="shared" si="102"/>
        <v>0</v>
      </c>
      <c r="D87" s="453"/>
      <c r="E87" s="454"/>
      <c r="F87" s="319">
        <f t="shared" si="107"/>
        <v>0</v>
      </c>
      <c r="G87" s="317"/>
      <c r="H87" s="320"/>
      <c r="I87" s="319">
        <f t="shared" si="108"/>
        <v>0</v>
      </c>
      <c r="J87" s="317"/>
      <c r="K87" s="320"/>
      <c r="L87" s="319">
        <f t="shared" si="109"/>
        <v>0</v>
      </c>
      <c r="M87" s="317"/>
      <c r="N87" s="320"/>
      <c r="O87" s="319">
        <f t="shared" si="110"/>
        <v>0</v>
      </c>
      <c r="P87" s="322"/>
    </row>
    <row r="88" spans="1:16" ht="12" hidden="1" customHeight="1" x14ac:dyDescent="0.25">
      <c r="A88" s="315">
        <v>2219</v>
      </c>
      <c r="B88" s="353" t="s">
        <v>105</v>
      </c>
      <c r="C88" s="354">
        <f t="shared" si="102"/>
        <v>0</v>
      </c>
      <c r="D88" s="453"/>
      <c r="E88" s="454"/>
      <c r="F88" s="319">
        <f t="shared" si="107"/>
        <v>0</v>
      </c>
      <c r="G88" s="317"/>
      <c r="H88" s="320"/>
      <c r="I88" s="319">
        <f t="shared" si="108"/>
        <v>0</v>
      </c>
      <c r="J88" s="317"/>
      <c r="K88" s="320"/>
      <c r="L88" s="319">
        <f t="shared" si="109"/>
        <v>0</v>
      </c>
      <c r="M88" s="317"/>
      <c r="N88" s="320"/>
      <c r="O88" s="319">
        <f t="shared" si="110"/>
        <v>0</v>
      </c>
      <c r="P88" s="322"/>
    </row>
    <row r="89" spans="1:16" ht="24" hidden="1" x14ac:dyDescent="0.25">
      <c r="A89" s="447">
        <v>2220</v>
      </c>
      <c r="B89" s="353" t="s">
        <v>106</v>
      </c>
      <c r="C89" s="354">
        <f t="shared" si="102"/>
        <v>0</v>
      </c>
      <c r="D89" s="448">
        <f>SUM(D90:D94)</f>
        <v>0</v>
      </c>
      <c r="E89" s="449">
        <f t="shared" ref="E89:F89" si="111">SUM(E90:E94)</f>
        <v>0</v>
      </c>
      <c r="F89" s="319">
        <f t="shared" si="111"/>
        <v>0</v>
      </c>
      <c r="G89" s="448">
        <f>SUM(G90:G94)</f>
        <v>0</v>
      </c>
      <c r="H89" s="449">
        <f t="shared" ref="H89:I89" si="112">SUM(H90:H94)</f>
        <v>0</v>
      </c>
      <c r="I89" s="319">
        <f t="shared" si="112"/>
        <v>0</v>
      </c>
      <c r="J89" s="448">
        <f>SUM(J90:J94)</f>
        <v>0</v>
      </c>
      <c r="K89" s="449">
        <f t="shared" ref="K89:L89" si="113">SUM(K90:K94)</f>
        <v>0</v>
      </c>
      <c r="L89" s="319">
        <f t="shared" si="113"/>
        <v>0</v>
      </c>
      <c r="M89" s="448">
        <f>SUM(M90:M94)</f>
        <v>0</v>
      </c>
      <c r="N89" s="449">
        <f t="shared" ref="N89:O89" si="114">SUM(N90:N94)</f>
        <v>0</v>
      </c>
      <c r="O89" s="319">
        <f t="shared" si="114"/>
        <v>0</v>
      </c>
      <c r="P89" s="322"/>
    </row>
    <row r="90" spans="1:16" ht="24" hidden="1" customHeight="1" x14ac:dyDescent="0.25">
      <c r="A90" s="315">
        <v>2221</v>
      </c>
      <c r="B90" s="353" t="s">
        <v>107</v>
      </c>
      <c r="C90" s="354">
        <f t="shared" si="102"/>
        <v>0</v>
      </c>
      <c r="D90" s="453"/>
      <c r="E90" s="454"/>
      <c r="F90" s="319">
        <f t="shared" ref="F90:F94" si="115">D90+E90</f>
        <v>0</v>
      </c>
      <c r="G90" s="317"/>
      <c r="H90" s="320"/>
      <c r="I90" s="319">
        <f t="shared" ref="I90:I94" si="116">G90+H90</f>
        <v>0</v>
      </c>
      <c r="J90" s="317"/>
      <c r="K90" s="320"/>
      <c r="L90" s="319">
        <f t="shared" ref="L90:L94" si="117">K90+J90</f>
        <v>0</v>
      </c>
      <c r="M90" s="317"/>
      <c r="N90" s="320"/>
      <c r="O90" s="319">
        <f t="shared" ref="O90:O94" si="118">N90+M90</f>
        <v>0</v>
      </c>
      <c r="P90" s="322"/>
    </row>
    <row r="91" spans="1:16" ht="12" hidden="1" customHeight="1" x14ac:dyDescent="0.25">
      <c r="A91" s="315">
        <v>2222</v>
      </c>
      <c r="B91" s="353" t="s">
        <v>108</v>
      </c>
      <c r="C91" s="354">
        <f t="shared" si="102"/>
        <v>0</v>
      </c>
      <c r="D91" s="453"/>
      <c r="E91" s="454"/>
      <c r="F91" s="319">
        <f t="shared" si="115"/>
        <v>0</v>
      </c>
      <c r="G91" s="317"/>
      <c r="H91" s="320"/>
      <c r="I91" s="319">
        <f t="shared" si="116"/>
        <v>0</v>
      </c>
      <c r="J91" s="317"/>
      <c r="K91" s="320"/>
      <c r="L91" s="319">
        <f t="shared" si="117"/>
        <v>0</v>
      </c>
      <c r="M91" s="317"/>
      <c r="N91" s="320"/>
      <c r="O91" s="319">
        <f t="shared" si="118"/>
        <v>0</v>
      </c>
      <c r="P91" s="322"/>
    </row>
    <row r="92" spans="1:16" ht="12" hidden="1" customHeight="1" x14ac:dyDescent="0.25">
      <c r="A92" s="315">
        <v>2223</v>
      </c>
      <c r="B92" s="353" t="s">
        <v>109</v>
      </c>
      <c r="C92" s="354">
        <f t="shared" si="102"/>
        <v>0</v>
      </c>
      <c r="D92" s="453"/>
      <c r="E92" s="454"/>
      <c r="F92" s="319">
        <f t="shared" si="115"/>
        <v>0</v>
      </c>
      <c r="G92" s="317"/>
      <c r="H92" s="320"/>
      <c r="I92" s="319">
        <f t="shared" si="116"/>
        <v>0</v>
      </c>
      <c r="J92" s="317"/>
      <c r="K92" s="320"/>
      <c r="L92" s="319">
        <f t="shared" si="117"/>
        <v>0</v>
      </c>
      <c r="M92" s="317"/>
      <c r="N92" s="320"/>
      <c r="O92" s="319">
        <f t="shared" si="118"/>
        <v>0</v>
      </c>
      <c r="P92" s="322"/>
    </row>
    <row r="93" spans="1:16" ht="48" hidden="1" customHeight="1" x14ac:dyDescent="0.25">
      <c r="A93" s="315">
        <v>2224</v>
      </c>
      <c r="B93" s="353" t="s">
        <v>110</v>
      </c>
      <c r="C93" s="354">
        <f t="shared" si="102"/>
        <v>0</v>
      </c>
      <c r="D93" s="453"/>
      <c r="E93" s="454"/>
      <c r="F93" s="319">
        <f t="shared" si="115"/>
        <v>0</v>
      </c>
      <c r="G93" s="317"/>
      <c r="H93" s="320"/>
      <c r="I93" s="319">
        <f t="shared" si="116"/>
        <v>0</v>
      </c>
      <c r="J93" s="317"/>
      <c r="K93" s="320"/>
      <c r="L93" s="319">
        <f t="shared" si="117"/>
        <v>0</v>
      </c>
      <c r="M93" s="317"/>
      <c r="N93" s="320"/>
      <c r="O93" s="319">
        <f t="shared" si="118"/>
        <v>0</v>
      </c>
      <c r="P93" s="322"/>
    </row>
    <row r="94" spans="1:16" ht="24" hidden="1" customHeight="1" x14ac:dyDescent="0.25">
      <c r="A94" s="315">
        <v>2229</v>
      </c>
      <c r="B94" s="353" t="s">
        <v>111</v>
      </c>
      <c r="C94" s="354">
        <f t="shared" si="102"/>
        <v>0</v>
      </c>
      <c r="D94" s="453"/>
      <c r="E94" s="454"/>
      <c r="F94" s="319">
        <f t="shared" si="115"/>
        <v>0</v>
      </c>
      <c r="G94" s="317"/>
      <c r="H94" s="320"/>
      <c r="I94" s="319">
        <f t="shared" si="116"/>
        <v>0</v>
      </c>
      <c r="J94" s="317"/>
      <c r="K94" s="320"/>
      <c r="L94" s="319">
        <f t="shared" si="117"/>
        <v>0</v>
      </c>
      <c r="M94" s="317"/>
      <c r="N94" s="320"/>
      <c r="O94" s="319">
        <f t="shared" si="118"/>
        <v>0</v>
      </c>
      <c r="P94" s="322"/>
    </row>
    <row r="95" spans="1:16" ht="36" x14ac:dyDescent="0.25">
      <c r="A95" s="447">
        <v>2230</v>
      </c>
      <c r="B95" s="353" t="s">
        <v>112</v>
      </c>
      <c r="C95" s="354">
        <f t="shared" si="102"/>
        <v>4900</v>
      </c>
      <c r="D95" s="448">
        <f>SUM(D96:D102)</f>
        <v>3500</v>
      </c>
      <c r="E95" s="449">
        <f t="shared" ref="E95:F95" si="119">SUM(E96:E102)</f>
        <v>1400</v>
      </c>
      <c r="F95" s="319">
        <f t="shared" si="119"/>
        <v>4900</v>
      </c>
      <c r="G95" s="448">
        <f>SUM(G96:G102)</f>
        <v>0</v>
      </c>
      <c r="H95" s="449">
        <f t="shared" ref="H95:I95" si="120">SUM(H96:H102)</f>
        <v>0</v>
      </c>
      <c r="I95" s="319">
        <f t="shared" si="120"/>
        <v>0</v>
      </c>
      <c r="J95" s="448">
        <f>SUM(J96:J102)</f>
        <v>0</v>
      </c>
      <c r="K95" s="449">
        <f t="shared" ref="K95:L95" si="121">SUM(K96:K102)</f>
        <v>0</v>
      </c>
      <c r="L95" s="319">
        <f t="shared" si="121"/>
        <v>0</v>
      </c>
      <c r="M95" s="448">
        <f>SUM(M96:M102)</f>
        <v>0</v>
      </c>
      <c r="N95" s="449">
        <f t="shared" ref="N95:O95" si="122">SUM(N96:N102)</f>
        <v>0</v>
      </c>
      <c r="O95" s="319">
        <f t="shared" si="122"/>
        <v>0</v>
      </c>
      <c r="P95" s="999"/>
    </row>
    <row r="96" spans="1:16" ht="24" customHeight="1" x14ac:dyDescent="0.25">
      <c r="A96" s="315">
        <v>2231</v>
      </c>
      <c r="B96" s="353" t="s">
        <v>113</v>
      </c>
      <c r="C96" s="354">
        <f t="shared" si="102"/>
        <v>3810</v>
      </c>
      <c r="D96" s="453">
        <v>3410</v>
      </c>
      <c r="E96" s="454">
        <v>400</v>
      </c>
      <c r="F96" s="319">
        <f t="shared" ref="F96:F102" si="123">D96+E96</f>
        <v>3810</v>
      </c>
      <c r="G96" s="317"/>
      <c r="H96" s="320"/>
      <c r="I96" s="319">
        <f t="shared" ref="I96:I102" si="124">G96+H96</f>
        <v>0</v>
      </c>
      <c r="J96" s="317"/>
      <c r="K96" s="320"/>
      <c r="L96" s="319">
        <f t="shared" ref="L96:L102" si="125">K96+J96</f>
        <v>0</v>
      </c>
      <c r="M96" s="317"/>
      <c r="N96" s="320"/>
      <c r="O96" s="319">
        <f t="shared" ref="O96:O102" si="126">N96+M96</f>
        <v>0</v>
      </c>
      <c r="P96" s="1002" t="s">
        <v>724</v>
      </c>
    </row>
    <row r="97" spans="1:16" ht="24.75" hidden="1" customHeight="1" x14ac:dyDescent="0.25">
      <c r="A97" s="315">
        <v>2232</v>
      </c>
      <c r="B97" s="353" t="s">
        <v>114</v>
      </c>
      <c r="C97" s="354">
        <f t="shared" si="102"/>
        <v>0</v>
      </c>
      <c r="D97" s="453"/>
      <c r="E97" s="454"/>
      <c r="F97" s="319">
        <f t="shared" si="123"/>
        <v>0</v>
      </c>
      <c r="G97" s="317"/>
      <c r="H97" s="320"/>
      <c r="I97" s="319">
        <f t="shared" si="124"/>
        <v>0</v>
      </c>
      <c r="J97" s="317"/>
      <c r="K97" s="320"/>
      <c r="L97" s="319">
        <f t="shared" si="125"/>
        <v>0</v>
      </c>
      <c r="M97" s="317"/>
      <c r="N97" s="320"/>
      <c r="O97" s="319">
        <f t="shared" si="126"/>
        <v>0</v>
      </c>
      <c r="P97" s="322"/>
    </row>
    <row r="98" spans="1:16" ht="24" hidden="1" customHeight="1" x14ac:dyDescent="0.25">
      <c r="A98" s="308">
        <v>2233</v>
      </c>
      <c r="B98" s="346" t="s">
        <v>115</v>
      </c>
      <c r="C98" s="347">
        <f t="shared" si="102"/>
        <v>0</v>
      </c>
      <c r="D98" s="455"/>
      <c r="E98" s="456"/>
      <c r="F98" s="398">
        <f t="shared" si="123"/>
        <v>0</v>
      </c>
      <c r="G98" s="310"/>
      <c r="H98" s="311"/>
      <c r="I98" s="398">
        <f t="shared" si="124"/>
        <v>0</v>
      </c>
      <c r="J98" s="310"/>
      <c r="K98" s="311"/>
      <c r="L98" s="398">
        <f t="shared" si="125"/>
        <v>0</v>
      </c>
      <c r="M98" s="310"/>
      <c r="N98" s="311"/>
      <c r="O98" s="398">
        <f t="shared" si="126"/>
        <v>0</v>
      </c>
      <c r="P98" s="313"/>
    </row>
    <row r="99" spans="1:16" ht="36" hidden="1" customHeight="1" x14ac:dyDescent="0.25">
      <c r="A99" s="315">
        <v>2234</v>
      </c>
      <c r="B99" s="353" t="s">
        <v>116</v>
      </c>
      <c r="C99" s="354">
        <f t="shared" si="102"/>
        <v>0</v>
      </c>
      <c r="D99" s="453"/>
      <c r="E99" s="454"/>
      <c r="F99" s="319">
        <f t="shared" si="123"/>
        <v>0</v>
      </c>
      <c r="G99" s="317"/>
      <c r="H99" s="320"/>
      <c r="I99" s="319">
        <f t="shared" si="124"/>
        <v>0</v>
      </c>
      <c r="J99" s="317"/>
      <c r="K99" s="320"/>
      <c r="L99" s="319">
        <f t="shared" si="125"/>
        <v>0</v>
      </c>
      <c r="M99" s="317"/>
      <c r="N99" s="320"/>
      <c r="O99" s="319">
        <f t="shared" si="126"/>
        <v>0</v>
      </c>
      <c r="P99" s="322"/>
    </row>
    <row r="100" spans="1:16" ht="60" customHeight="1" x14ac:dyDescent="0.25">
      <c r="A100" s="315">
        <v>2235</v>
      </c>
      <c r="B100" s="353" t="s">
        <v>117</v>
      </c>
      <c r="C100" s="354">
        <f t="shared" si="102"/>
        <v>1000</v>
      </c>
      <c r="D100" s="453"/>
      <c r="E100" s="454">
        <v>1000</v>
      </c>
      <c r="F100" s="319">
        <f t="shared" si="123"/>
        <v>1000</v>
      </c>
      <c r="G100" s="317"/>
      <c r="H100" s="320"/>
      <c r="I100" s="319">
        <f t="shared" si="124"/>
        <v>0</v>
      </c>
      <c r="J100" s="317"/>
      <c r="K100" s="320"/>
      <c r="L100" s="319">
        <f t="shared" si="125"/>
        <v>0</v>
      </c>
      <c r="M100" s="317"/>
      <c r="N100" s="320"/>
      <c r="O100" s="319">
        <f t="shared" si="126"/>
        <v>0</v>
      </c>
      <c r="P100" s="1002" t="s">
        <v>725</v>
      </c>
    </row>
    <row r="101" spans="1:16" ht="12" hidden="1" customHeight="1" x14ac:dyDescent="0.25">
      <c r="A101" s="315">
        <v>2236</v>
      </c>
      <c r="B101" s="353" t="s">
        <v>118</v>
      </c>
      <c r="C101" s="354">
        <f t="shared" si="102"/>
        <v>0</v>
      </c>
      <c r="D101" s="453"/>
      <c r="E101" s="454"/>
      <c r="F101" s="319">
        <f t="shared" si="123"/>
        <v>0</v>
      </c>
      <c r="G101" s="317"/>
      <c r="H101" s="320"/>
      <c r="I101" s="319">
        <f t="shared" si="124"/>
        <v>0</v>
      </c>
      <c r="J101" s="317"/>
      <c r="K101" s="320"/>
      <c r="L101" s="319">
        <f t="shared" si="125"/>
        <v>0</v>
      </c>
      <c r="M101" s="317"/>
      <c r="N101" s="320"/>
      <c r="O101" s="319">
        <f t="shared" si="126"/>
        <v>0</v>
      </c>
      <c r="P101" s="322"/>
    </row>
    <row r="102" spans="1:16" ht="24" customHeight="1" x14ac:dyDescent="0.25">
      <c r="A102" s="315">
        <v>2239</v>
      </c>
      <c r="B102" s="353" t="s">
        <v>119</v>
      </c>
      <c r="C102" s="354">
        <f t="shared" si="102"/>
        <v>90</v>
      </c>
      <c r="D102" s="453">
        <v>90</v>
      </c>
      <c r="E102" s="454"/>
      <c r="F102" s="319">
        <f t="shared" si="123"/>
        <v>90</v>
      </c>
      <c r="G102" s="317"/>
      <c r="H102" s="320"/>
      <c r="I102" s="319">
        <f t="shared" si="124"/>
        <v>0</v>
      </c>
      <c r="J102" s="317"/>
      <c r="K102" s="320"/>
      <c r="L102" s="319">
        <f t="shared" si="125"/>
        <v>0</v>
      </c>
      <c r="M102" s="317"/>
      <c r="N102" s="320"/>
      <c r="O102" s="319">
        <f t="shared" si="126"/>
        <v>0</v>
      </c>
      <c r="P102" s="999"/>
    </row>
    <row r="103" spans="1:16" ht="36" x14ac:dyDescent="0.25">
      <c r="A103" s="447">
        <v>2240</v>
      </c>
      <c r="B103" s="353" t="s">
        <v>121</v>
      </c>
      <c r="C103" s="354">
        <f t="shared" si="102"/>
        <v>120</v>
      </c>
      <c r="D103" s="448">
        <f>SUM(D104:D111)</f>
        <v>120</v>
      </c>
      <c r="E103" s="449">
        <f t="shared" ref="E103:F103" si="127">SUM(E104:E111)</f>
        <v>0</v>
      </c>
      <c r="F103" s="319">
        <f t="shared" si="127"/>
        <v>120</v>
      </c>
      <c r="G103" s="448">
        <f>SUM(G104:G111)</f>
        <v>0</v>
      </c>
      <c r="H103" s="449">
        <f t="shared" ref="H103:I103" si="128">SUM(H104:H111)</f>
        <v>0</v>
      </c>
      <c r="I103" s="319">
        <f t="shared" si="128"/>
        <v>0</v>
      </c>
      <c r="J103" s="448">
        <f>SUM(J104:J111)</f>
        <v>0</v>
      </c>
      <c r="K103" s="449">
        <f t="shared" ref="K103:L103" si="129">SUM(K104:K111)</f>
        <v>0</v>
      </c>
      <c r="L103" s="319">
        <f t="shared" si="129"/>
        <v>0</v>
      </c>
      <c r="M103" s="448">
        <f>SUM(M104:M111)</f>
        <v>0</v>
      </c>
      <c r="N103" s="449">
        <f t="shared" ref="N103:O103" si="130">SUM(N104:N111)</f>
        <v>0</v>
      </c>
      <c r="O103" s="319">
        <f t="shared" si="130"/>
        <v>0</v>
      </c>
      <c r="P103" s="999"/>
    </row>
    <row r="104" spans="1:16" ht="12" hidden="1" customHeight="1" x14ac:dyDescent="0.25">
      <c r="A104" s="315">
        <v>2241</v>
      </c>
      <c r="B104" s="353" t="s">
        <v>122</v>
      </c>
      <c r="C104" s="354">
        <f t="shared" si="102"/>
        <v>0</v>
      </c>
      <c r="D104" s="453"/>
      <c r="E104" s="454"/>
      <c r="F104" s="319">
        <f t="shared" ref="F104:F111" si="131">D104+E104</f>
        <v>0</v>
      </c>
      <c r="G104" s="317"/>
      <c r="H104" s="320"/>
      <c r="I104" s="319">
        <f t="shared" ref="I104:I111" si="132">G104+H104</f>
        <v>0</v>
      </c>
      <c r="J104" s="317"/>
      <c r="K104" s="320"/>
      <c r="L104" s="319">
        <f t="shared" ref="L104:L111" si="133">K104+J104</f>
        <v>0</v>
      </c>
      <c r="M104" s="317"/>
      <c r="N104" s="320"/>
      <c r="O104" s="319">
        <f t="shared" ref="O104:O111" si="134">N104+M104</f>
        <v>0</v>
      </c>
      <c r="P104" s="322"/>
    </row>
    <row r="105" spans="1:16" ht="24" customHeight="1" x14ac:dyDescent="0.25">
      <c r="A105" s="315">
        <v>2242</v>
      </c>
      <c r="B105" s="353" t="s">
        <v>124</v>
      </c>
      <c r="C105" s="354">
        <f t="shared" si="102"/>
        <v>120</v>
      </c>
      <c r="D105" s="453">
        <v>120</v>
      </c>
      <c r="E105" s="454"/>
      <c r="F105" s="319">
        <f t="shared" si="131"/>
        <v>120</v>
      </c>
      <c r="G105" s="317"/>
      <c r="H105" s="320"/>
      <c r="I105" s="319">
        <f t="shared" si="132"/>
        <v>0</v>
      </c>
      <c r="J105" s="317"/>
      <c r="K105" s="320"/>
      <c r="L105" s="319">
        <f t="shared" si="133"/>
        <v>0</v>
      </c>
      <c r="M105" s="317"/>
      <c r="N105" s="320"/>
      <c r="O105" s="319">
        <f t="shared" si="134"/>
        <v>0</v>
      </c>
      <c r="P105" s="999"/>
    </row>
    <row r="106" spans="1:16" ht="24" hidden="1" customHeight="1" x14ac:dyDescent="0.25">
      <c r="A106" s="315">
        <v>2243</v>
      </c>
      <c r="B106" s="353" t="s">
        <v>125</v>
      </c>
      <c r="C106" s="354">
        <f t="shared" si="102"/>
        <v>0</v>
      </c>
      <c r="D106" s="453"/>
      <c r="E106" s="454"/>
      <c r="F106" s="319">
        <f t="shared" si="131"/>
        <v>0</v>
      </c>
      <c r="G106" s="317"/>
      <c r="H106" s="320"/>
      <c r="I106" s="319">
        <f t="shared" si="132"/>
        <v>0</v>
      </c>
      <c r="J106" s="317"/>
      <c r="K106" s="320"/>
      <c r="L106" s="319">
        <f t="shared" si="133"/>
        <v>0</v>
      </c>
      <c r="M106" s="317"/>
      <c r="N106" s="320"/>
      <c r="O106" s="319">
        <f t="shared" si="134"/>
        <v>0</v>
      </c>
      <c r="P106" s="322"/>
    </row>
    <row r="107" spans="1:16" ht="12" hidden="1" customHeight="1" x14ac:dyDescent="0.25">
      <c r="A107" s="315">
        <v>2244</v>
      </c>
      <c r="B107" s="353" t="s">
        <v>126</v>
      </c>
      <c r="C107" s="354">
        <f t="shared" si="102"/>
        <v>0</v>
      </c>
      <c r="D107" s="453"/>
      <c r="E107" s="454"/>
      <c r="F107" s="319">
        <f t="shared" si="131"/>
        <v>0</v>
      </c>
      <c r="G107" s="317"/>
      <c r="H107" s="320"/>
      <c r="I107" s="319">
        <f t="shared" si="132"/>
        <v>0</v>
      </c>
      <c r="J107" s="317"/>
      <c r="K107" s="320"/>
      <c r="L107" s="319">
        <f t="shared" si="133"/>
        <v>0</v>
      </c>
      <c r="M107" s="317"/>
      <c r="N107" s="320"/>
      <c r="O107" s="319">
        <f t="shared" si="134"/>
        <v>0</v>
      </c>
      <c r="P107" s="322"/>
    </row>
    <row r="108" spans="1:16" ht="24" hidden="1" customHeight="1" x14ac:dyDescent="0.25">
      <c r="A108" s="315">
        <v>2246</v>
      </c>
      <c r="B108" s="353" t="s">
        <v>127</v>
      </c>
      <c r="C108" s="354">
        <f t="shared" si="102"/>
        <v>0</v>
      </c>
      <c r="D108" s="453"/>
      <c r="E108" s="454"/>
      <c r="F108" s="319">
        <f t="shared" si="131"/>
        <v>0</v>
      </c>
      <c r="G108" s="317"/>
      <c r="H108" s="320"/>
      <c r="I108" s="319">
        <f t="shared" si="132"/>
        <v>0</v>
      </c>
      <c r="J108" s="317"/>
      <c r="K108" s="320"/>
      <c r="L108" s="319">
        <f t="shared" si="133"/>
        <v>0</v>
      </c>
      <c r="M108" s="317"/>
      <c r="N108" s="320"/>
      <c r="O108" s="319">
        <f t="shared" si="134"/>
        <v>0</v>
      </c>
      <c r="P108" s="322"/>
    </row>
    <row r="109" spans="1:16" ht="12" hidden="1" customHeight="1" x14ac:dyDescent="0.25">
      <c r="A109" s="315">
        <v>2247</v>
      </c>
      <c r="B109" s="353" t="s">
        <v>128</v>
      </c>
      <c r="C109" s="354">
        <f t="shared" si="102"/>
        <v>0</v>
      </c>
      <c r="D109" s="453"/>
      <c r="E109" s="454"/>
      <c r="F109" s="319">
        <f t="shared" si="131"/>
        <v>0</v>
      </c>
      <c r="G109" s="317"/>
      <c r="H109" s="320"/>
      <c r="I109" s="319">
        <f t="shared" si="132"/>
        <v>0</v>
      </c>
      <c r="J109" s="317"/>
      <c r="K109" s="320"/>
      <c r="L109" s="319">
        <f t="shared" si="133"/>
        <v>0</v>
      </c>
      <c r="M109" s="317"/>
      <c r="N109" s="320"/>
      <c r="O109" s="319">
        <f t="shared" si="134"/>
        <v>0</v>
      </c>
      <c r="P109" s="322"/>
    </row>
    <row r="110" spans="1:16" ht="24" hidden="1" customHeight="1" x14ac:dyDescent="0.25">
      <c r="A110" s="315">
        <v>2248</v>
      </c>
      <c r="B110" s="353" t="s">
        <v>129</v>
      </c>
      <c r="C110" s="354">
        <f t="shared" si="102"/>
        <v>0</v>
      </c>
      <c r="D110" s="453"/>
      <c r="E110" s="454"/>
      <c r="F110" s="319">
        <f t="shared" si="131"/>
        <v>0</v>
      </c>
      <c r="G110" s="317"/>
      <c r="H110" s="320"/>
      <c r="I110" s="319">
        <f t="shared" si="132"/>
        <v>0</v>
      </c>
      <c r="J110" s="317"/>
      <c r="K110" s="320"/>
      <c r="L110" s="319">
        <f t="shared" si="133"/>
        <v>0</v>
      </c>
      <c r="M110" s="317"/>
      <c r="N110" s="320"/>
      <c r="O110" s="319">
        <f t="shared" si="134"/>
        <v>0</v>
      </c>
      <c r="P110" s="322"/>
    </row>
    <row r="111" spans="1:16" ht="24" hidden="1" customHeight="1" x14ac:dyDescent="0.25">
      <c r="A111" s="315">
        <v>2249</v>
      </c>
      <c r="B111" s="353" t="s">
        <v>130</v>
      </c>
      <c r="C111" s="354">
        <f t="shared" si="102"/>
        <v>0</v>
      </c>
      <c r="D111" s="453"/>
      <c r="E111" s="454"/>
      <c r="F111" s="319">
        <f t="shared" si="131"/>
        <v>0</v>
      </c>
      <c r="G111" s="317"/>
      <c r="H111" s="320"/>
      <c r="I111" s="319">
        <f t="shared" si="132"/>
        <v>0</v>
      </c>
      <c r="J111" s="317"/>
      <c r="K111" s="320"/>
      <c r="L111" s="319">
        <f t="shared" si="133"/>
        <v>0</v>
      </c>
      <c r="M111" s="317"/>
      <c r="N111" s="320"/>
      <c r="O111" s="319">
        <f t="shared" si="134"/>
        <v>0</v>
      </c>
      <c r="P111" s="322"/>
    </row>
    <row r="112" spans="1:16" hidden="1" x14ac:dyDescent="0.25">
      <c r="A112" s="447">
        <v>2250</v>
      </c>
      <c r="B112" s="353" t="s">
        <v>131</v>
      </c>
      <c r="C112" s="354">
        <f t="shared" si="102"/>
        <v>0</v>
      </c>
      <c r="D112" s="448">
        <f>SUM(D113:D115)</f>
        <v>0</v>
      </c>
      <c r="E112" s="449">
        <f t="shared" ref="E112:F112" si="135">SUM(E113:E115)</f>
        <v>0</v>
      </c>
      <c r="F112" s="319">
        <f t="shared" si="135"/>
        <v>0</v>
      </c>
      <c r="G112" s="448">
        <f>SUM(G113:G115)</f>
        <v>0</v>
      </c>
      <c r="H112" s="449">
        <f t="shared" ref="H112:I112" si="136">SUM(H113:H115)</f>
        <v>0</v>
      </c>
      <c r="I112" s="319">
        <f t="shared" si="136"/>
        <v>0</v>
      </c>
      <c r="J112" s="448">
        <f>SUM(J113:J115)</f>
        <v>0</v>
      </c>
      <c r="K112" s="449">
        <f t="shared" ref="K112:L112" si="137">SUM(K113:K115)</f>
        <v>0</v>
      </c>
      <c r="L112" s="319">
        <f t="shared" si="137"/>
        <v>0</v>
      </c>
      <c r="M112" s="448">
        <f>SUM(M113:M115)</f>
        <v>0</v>
      </c>
      <c r="N112" s="449">
        <f t="shared" ref="N112:O112" si="138">SUM(N113:N115)</f>
        <v>0</v>
      </c>
      <c r="O112" s="319">
        <f t="shared" si="138"/>
        <v>0</v>
      </c>
      <c r="P112" s="322"/>
    </row>
    <row r="113" spans="1:16" ht="12" hidden="1" customHeight="1" x14ac:dyDescent="0.25">
      <c r="A113" s="315">
        <v>2251</v>
      </c>
      <c r="B113" s="353" t="s">
        <v>132</v>
      </c>
      <c r="C113" s="354">
        <f t="shared" si="102"/>
        <v>0</v>
      </c>
      <c r="D113" s="453"/>
      <c r="E113" s="454"/>
      <c r="F113" s="319">
        <f t="shared" ref="F113:F115" si="139">D113+E113</f>
        <v>0</v>
      </c>
      <c r="G113" s="317"/>
      <c r="H113" s="320"/>
      <c r="I113" s="319">
        <f t="shared" ref="I113:I115" si="140">G113+H113</f>
        <v>0</v>
      </c>
      <c r="J113" s="317"/>
      <c r="K113" s="320"/>
      <c r="L113" s="319">
        <f t="shared" ref="L113:L115" si="141">K113+J113</f>
        <v>0</v>
      </c>
      <c r="M113" s="317"/>
      <c r="N113" s="320"/>
      <c r="O113" s="319">
        <f t="shared" ref="O113:O115" si="142">N113+M113</f>
        <v>0</v>
      </c>
      <c r="P113" s="322"/>
    </row>
    <row r="114" spans="1:16" ht="24" hidden="1" customHeight="1" x14ac:dyDescent="0.25">
      <c r="A114" s="315">
        <v>2252</v>
      </c>
      <c r="B114" s="353" t="s">
        <v>133</v>
      </c>
      <c r="C114" s="354">
        <f t="shared" si="102"/>
        <v>0</v>
      </c>
      <c r="D114" s="453"/>
      <c r="E114" s="454"/>
      <c r="F114" s="319">
        <f t="shared" si="139"/>
        <v>0</v>
      </c>
      <c r="G114" s="317"/>
      <c r="H114" s="320"/>
      <c r="I114" s="319">
        <f t="shared" si="140"/>
        <v>0</v>
      </c>
      <c r="J114" s="317"/>
      <c r="K114" s="320"/>
      <c r="L114" s="319">
        <f t="shared" si="141"/>
        <v>0</v>
      </c>
      <c r="M114" s="317"/>
      <c r="N114" s="320"/>
      <c r="O114" s="319">
        <f t="shared" si="142"/>
        <v>0</v>
      </c>
      <c r="P114" s="322"/>
    </row>
    <row r="115" spans="1:16" ht="24" hidden="1" customHeight="1" x14ac:dyDescent="0.25">
      <c r="A115" s="315">
        <v>2259</v>
      </c>
      <c r="B115" s="353" t="s">
        <v>134</v>
      </c>
      <c r="C115" s="354">
        <f t="shared" si="102"/>
        <v>0</v>
      </c>
      <c r="D115" s="453"/>
      <c r="E115" s="454"/>
      <c r="F115" s="319">
        <f t="shared" si="139"/>
        <v>0</v>
      </c>
      <c r="G115" s="317"/>
      <c r="H115" s="320"/>
      <c r="I115" s="319">
        <f t="shared" si="140"/>
        <v>0</v>
      </c>
      <c r="J115" s="317"/>
      <c r="K115" s="320"/>
      <c r="L115" s="319">
        <f t="shared" si="141"/>
        <v>0</v>
      </c>
      <c r="M115" s="317"/>
      <c r="N115" s="320"/>
      <c r="O115" s="319">
        <f t="shared" si="142"/>
        <v>0</v>
      </c>
      <c r="P115" s="322"/>
    </row>
    <row r="116" spans="1:16" x14ac:dyDescent="0.25">
      <c r="A116" s="447">
        <v>2260</v>
      </c>
      <c r="B116" s="353" t="s">
        <v>135</v>
      </c>
      <c r="C116" s="354">
        <f t="shared" si="102"/>
        <v>76634</v>
      </c>
      <c r="D116" s="448">
        <f>SUM(D117:D121)</f>
        <v>66734</v>
      </c>
      <c r="E116" s="449">
        <f t="shared" ref="E116:F116" si="143">SUM(E117:E121)</f>
        <v>9900</v>
      </c>
      <c r="F116" s="319">
        <f t="shared" si="143"/>
        <v>76634</v>
      </c>
      <c r="G116" s="448">
        <f>SUM(G117:G121)</f>
        <v>0</v>
      </c>
      <c r="H116" s="449">
        <f t="shared" ref="H116:I116" si="144">SUM(H117:H121)</f>
        <v>0</v>
      </c>
      <c r="I116" s="319">
        <f t="shared" si="144"/>
        <v>0</v>
      </c>
      <c r="J116" s="448">
        <f>SUM(J117:J121)</f>
        <v>0</v>
      </c>
      <c r="K116" s="449">
        <f t="shared" ref="K116:L116" si="145">SUM(K117:K121)</f>
        <v>0</v>
      </c>
      <c r="L116" s="319">
        <f t="shared" si="145"/>
        <v>0</v>
      </c>
      <c r="M116" s="448">
        <f>SUM(M117:M121)</f>
        <v>0</v>
      </c>
      <c r="N116" s="449">
        <f t="shared" ref="N116:O116" si="146">SUM(N117:N121)</f>
        <v>0</v>
      </c>
      <c r="O116" s="319">
        <f t="shared" si="146"/>
        <v>0</v>
      </c>
      <c r="P116" s="999"/>
    </row>
    <row r="117" spans="1:16" ht="25.5" customHeight="1" x14ac:dyDescent="0.25">
      <c r="A117" s="315">
        <v>2261</v>
      </c>
      <c r="B117" s="353" t="s">
        <v>136</v>
      </c>
      <c r="C117" s="354">
        <f t="shared" si="102"/>
        <v>38544</v>
      </c>
      <c r="D117" s="453">
        <v>29644</v>
      </c>
      <c r="E117" s="454">
        <v>8900</v>
      </c>
      <c r="F117" s="319">
        <f t="shared" ref="F117:F121" si="147">D117+E117</f>
        <v>38544</v>
      </c>
      <c r="G117" s="317"/>
      <c r="H117" s="320"/>
      <c r="I117" s="319">
        <f t="shared" ref="I117:I121" si="148">G117+H117</f>
        <v>0</v>
      </c>
      <c r="J117" s="317"/>
      <c r="K117" s="320"/>
      <c r="L117" s="319">
        <f t="shared" ref="L117:L121" si="149">K117+J117</f>
        <v>0</v>
      </c>
      <c r="M117" s="317"/>
      <c r="N117" s="320"/>
      <c r="O117" s="319">
        <f t="shared" ref="O117:O121" si="150">N117+M117</f>
        <v>0</v>
      </c>
      <c r="P117" s="1003" t="s">
        <v>726</v>
      </c>
    </row>
    <row r="118" spans="1:16" ht="24" customHeight="1" x14ac:dyDescent="0.25">
      <c r="A118" s="315">
        <v>2262</v>
      </c>
      <c r="B118" s="353" t="s">
        <v>137</v>
      </c>
      <c r="C118" s="354">
        <f t="shared" si="102"/>
        <v>38090</v>
      </c>
      <c r="D118" s="453">
        <v>37090</v>
      </c>
      <c r="E118" s="454">
        <v>1000</v>
      </c>
      <c r="F118" s="319">
        <f t="shared" si="147"/>
        <v>38090</v>
      </c>
      <c r="G118" s="317"/>
      <c r="H118" s="320"/>
      <c r="I118" s="319">
        <f t="shared" si="148"/>
        <v>0</v>
      </c>
      <c r="J118" s="317"/>
      <c r="K118" s="320"/>
      <c r="L118" s="319">
        <f t="shared" si="149"/>
        <v>0</v>
      </c>
      <c r="M118" s="317"/>
      <c r="N118" s="320"/>
      <c r="O118" s="319">
        <f t="shared" si="150"/>
        <v>0</v>
      </c>
      <c r="P118" s="1003" t="s">
        <v>727</v>
      </c>
    </row>
    <row r="119" spans="1:16" ht="12" hidden="1" customHeight="1" x14ac:dyDescent="0.25">
      <c r="A119" s="315">
        <v>2263</v>
      </c>
      <c r="B119" s="353" t="s">
        <v>138</v>
      </c>
      <c r="C119" s="354">
        <f t="shared" si="102"/>
        <v>0</v>
      </c>
      <c r="D119" s="453"/>
      <c r="E119" s="454"/>
      <c r="F119" s="319">
        <f t="shared" si="147"/>
        <v>0</v>
      </c>
      <c r="G119" s="317"/>
      <c r="H119" s="320"/>
      <c r="I119" s="319">
        <f t="shared" si="148"/>
        <v>0</v>
      </c>
      <c r="J119" s="317"/>
      <c r="K119" s="320"/>
      <c r="L119" s="319">
        <f t="shared" si="149"/>
        <v>0</v>
      </c>
      <c r="M119" s="317"/>
      <c r="N119" s="320"/>
      <c r="O119" s="319">
        <f t="shared" si="150"/>
        <v>0</v>
      </c>
      <c r="P119" s="322"/>
    </row>
    <row r="120" spans="1:16" ht="24" hidden="1" customHeight="1" x14ac:dyDescent="0.25">
      <c r="A120" s="315">
        <v>2264</v>
      </c>
      <c r="B120" s="353" t="s">
        <v>139</v>
      </c>
      <c r="C120" s="354">
        <f t="shared" si="102"/>
        <v>0</v>
      </c>
      <c r="D120" s="453"/>
      <c r="E120" s="454"/>
      <c r="F120" s="319">
        <f t="shared" si="147"/>
        <v>0</v>
      </c>
      <c r="G120" s="317"/>
      <c r="H120" s="320"/>
      <c r="I120" s="319">
        <f t="shared" si="148"/>
        <v>0</v>
      </c>
      <c r="J120" s="317"/>
      <c r="K120" s="320"/>
      <c r="L120" s="319">
        <f t="shared" si="149"/>
        <v>0</v>
      </c>
      <c r="M120" s="317"/>
      <c r="N120" s="320"/>
      <c r="O120" s="319">
        <f t="shared" si="150"/>
        <v>0</v>
      </c>
      <c r="P120" s="322"/>
    </row>
    <row r="121" spans="1:16" ht="12" hidden="1" customHeight="1" x14ac:dyDescent="0.25">
      <c r="A121" s="315">
        <v>2269</v>
      </c>
      <c r="B121" s="353" t="s">
        <v>140</v>
      </c>
      <c r="C121" s="354">
        <f t="shared" si="102"/>
        <v>0</v>
      </c>
      <c r="D121" s="453"/>
      <c r="E121" s="454"/>
      <c r="F121" s="319">
        <f t="shared" si="147"/>
        <v>0</v>
      </c>
      <c r="G121" s="317"/>
      <c r="H121" s="320"/>
      <c r="I121" s="319">
        <f t="shared" si="148"/>
        <v>0</v>
      </c>
      <c r="J121" s="317"/>
      <c r="K121" s="320"/>
      <c r="L121" s="319">
        <f t="shared" si="149"/>
        <v>0</v>
      </c>
      <c r="M121" s="317"/>
      <c r="N121" s="320"/>
      <c r="O121" s="319">
        <f t="shared" si="150"/>
        <v>0</v>
      </c>
      <c r="P121" s="322"/>
    </row>
    <row r="122" spans="1:16" x14ac:dyDescent="0.25">
      <c r="A122" s="447">
        <v>2270</v>
      </c>
      <c r="B122" s="353" t="s">
        <v>141</v>
      </c>
      <c r="C122" s="354">
        <f t="shared" si="102"/>
        <v>29357</v>
      </c>
      <c r="D122" s="448">
        <f>SUM(D123:D127)</f>
        <v>28857</v>
      </c>
      <c r="E122" s="449">
        <f t="shared" ref="E122:F122" si="151">SUM(E123:E127)</f>
        <v>500</v>
      </c>
      <c r="F122" s="319">
        <f t="shared" si="151"/>
        <v>29357</v>
      </c>
      <c r="G122" s="448">
        <f>SUM(G123:G127)</f>
        <v>0</v>
      </c>
      <c r="H122" s="449">
        <f t="shared" ref="H122:I122" si="152">SUM(H123:H127)</f>
        <v>0</v>
      </c>
      <c r="I122" s="319">
        <f t="shared" si="152"/>
        <v>0</v>
      </c>
      <c r="J122" s="448">
        <f>SUM(J123:J127)</f>
        <v>0</v>
      </c>
      <c r="K122" s="449">
        <f t="shared" ref="K122:L122" si="153">SUM(K123:K127)</f>
        <v>0</v>
      </c>
      <c r="L122" s="319">
        <f t="shared" si="153"/>
        <v>0</v>
      </c>
      <c r="M122" s="448">
        <f>SUM(M123:M127)</f>
        <v>0</v>
      </c>
      <c r="N122" s="449">
        <f t="shared" ref="N122:O122" si="154">SUM(N123:N127)</f>
        <v>0</v>
      </c>
      <c r="O122" s="319">
        <f t="shared" si="154"/>
        <v>0</v>
      </c>
      <c r="P122" s="999"/>
    </row>
    <row r="123" spans="1:16" ht="12" hidden="1" customHeight="1" x14ac:dyDescent="0.25">
      <c r="A123" s="315">
        <v>2272</v>
      </c>
      <c r="B123" s="458" t="s">
        <v>142</v>
      </c>
      <c r="C123" s="354">
        <f t="shared" si="102"/>
        <v>0</v>
      </c>
      <c r="D123" s="453"/>
      <c r="E123" s="454"/>
      <c r="F123" s="319">
        <f t="shared" ref="F123:F127" si="155">D123+E123</f>
        <v>0</v>
      </c>
      <c r="G123" s="317"/>
      <c r="H123" s="320"/>
      <c r="I123" s="319">
        <f t="shared" ref="I123:I127" si="156">G123+H123</f>
        <v>0</v>
      </c>
      <c r="J123" s="317"/>
      <c r="K123" s="320"/>
      <c r="L123" s="319">
        <f t="shared" ref="L123:L127" si="157">K123+J123</f>
        <v>0</v>
      </c>
      <c r="M123" s="317"/>
      <c r="N123" s="320"/>
      <c r="O123" s="319">
        <f t="shared" ref="O123:O127" si="158">N123+M123</f>
        <v>0</v>
      </c>
      <c r="P123" s="322"/>
    </row>
    <row r="124" spans="1:16" ht="24" hidden="1" customHeight="1" x14ac:dyDescent="0.25">
      <c r="A124" s="315">
        <v>2274</v>
      </c>
      <c r="B124" s="459" t="s">
        <v>143</v>
      </c>
      <c r="C124" s="354">
        <f t="shared" si="102"/>
        <v>0</v>
      </c>
      <c r="D124" s="453"/>
      <c r="E124" s="454"/>
      <c r="F124" s="319">
        <f t="shared" si="155"/>
        <v>0</v>
      </c>
      <c r="G124" s="317"/>
      <c r="H124" s="320"/>
      <c r="I124" s="319">
        <f t="shared" si="156"/>
        <v>0</v>
      </c>
      <c r="J124" s="317"/>
      <c r="K124" s="320"/>
      <c r="L124" s="319">
        <f t="shared" si="157"/>
        <v>0</v>
      </c>
      <c r="M124" s="317"/>
      <c r="N124" s="320"/>
      <c r="O124" s="319">
        <f t="shared" si="158"/>
        <v>0</v>
      </c>
      <c r="P124" s="322"/>
    </row>
    <row r="125" spans="1:16" ht="24" hidden="1" customHeight="1" x14ac:dyDescent="0.25">
      <c r="A125" s="315">
        <v>2275</v>
      </c>
      <c r="B125" s="353" t="s">
        <v>144</v>
      </c>
      <c r="C125" s="354">
        <f t="shared" si="102"/>
        <v>0</v>
      </c>
      <c r="D125" s="453"/>
      <c r="E125" s="454"/>
      <c r="F125" s="319">
        <f t="shared" si="155"/>
        <v>0</v>
      </c>
      <c r="G125" s="317"/>
      <c r="H125" s="320"/>
      <c r="I125" s="319">
        <f t="shared" si="156"/>
        <v>0</v>
      </c>
      <c r="J125" s="317"/>
      <c r="K125" s="320"/>
      <c r="L125" s="319">
        <f t="shared" si="157"/>
        <v>0</v>
      </c>
      <c r="M125" s="317"/>
      <c r="N125" s="320"/>
      <c r="O125" s="319">
        <f t="shared" si="158"/>
        <v>0</v>
      </c>
      <c r="P125" s="322"/>
    </row>
    <row r="126" spans="1:16" ht="36" hidden="1" customHeight="1" x14ac:dyDescent="0.25">
      <c r="A126" s="315">
        <v>2276</v>
      </c>
      <c r="B126" s="353" t="s">
        <v>145</v>
      </c>
      <c r="C126" s="354">
        <f t="shared" si="102"/>
        <v>0</v>
      </c>
      <c r="D126" s="453"/>
      <c r="E126" s="454"/>
      <c r="F126" s="319">
        <f t="shared" si="155"/>
        <v>0</v>
      </c>
      <c r="G126" s="317"/>
      <c r="H126" s="320"/>
      <c r="I126" s="319">
        <f t="shared" si="156"/>
        <v>0</v>
      </c>
      <c r="J126" s="317"/>
      <c r="K126" s="320"/>
      <c r="L126" s="319">
        <f t="shared" si="157"/>
        <v>0</v>
      </c>
      <c r="M126" s="317"/>
      <c r="N126" s="320"/>
      <c r="O126" s="319">
        <f t="shared" si="158"/>
        <v>0</v>
      </c>
      <c r="P126" s="322"/>
    </row>
    <row r="127" spans="1:16" ht="33" customHeight="1" x14ac:dyDescent="0.25">
      <c r="A127" s="793">
        <v>2279</v>
      </c>
      <c r="B127" s="802" t="s">
        <v>146</v>
      </c>
      <c r="C127" s="354">
        <f t="shared" si="102"/>
        <v>29357</v>
      </c>
      <c r="D127" s="453">
        <v>28857</v>
      </c>
      <c r="E127" s="454">
        <v>500</v>
      </c>
      <c r="F127" s="319">
        <f t="shared" si="155"/>
        <v>29357</v>
      </c>
      <c r="G127" s="317"/>
      <c r="H127" s="320"/>
      <c r="I127" s="319">
        <f t="shared" si="156"/>
        <v>0</v>
      </c>
      <c r="J127" s="317"/>
      <c r="K127" s="320"/>
      <c r="L127" s="319">
        <f t="shared" si="157"/>
        <v>0</v>
      </c>
      <c r="M127" s="317"/>
      <c r="N127" s="320"/>
      <c r="O127" s="319">
        <f t="shared" si="158"/>
        <v>0</v>
      </c>
      <c r="P127" s="1003" t="s">
        <v>728</v>
      </c>
    </row>
    <row r="128" spans="1:16" ht="48" hidden="1" x14ac:dyDescent="0.25">
      <c r="A128" s="783">
        <v>2280</v>
      </c>
      <c r="B128" s="346" t="s">
        <v>147</v>
      </c>
      <c r="C128" s="347">
        <f t="shared" si="102"/>
        <v>0</v>
      </c>
      <c r="D128" s="451">
        <f t="shared" ref="D128:O128" si="159">SUM(D129)</f>
        <v>0</v>
      </c>
      <c r="E128" s="452">
        <f t="shared" si="159"/>
        <v>0</v>
      </c>
      <c r="F128" s="398">
        <f t="shared" si="159"/>
        <v>0</v>
      </c>
      <c r="G128" s="451">
        <f t="shared" si="159"/>
        <v>0</v>
      </c>
      <c r="H128" s="452">
        <f t="shared" si="159"/>
        <v>0</v>
      </c>
      <c r="I128" s="398">
        <f t="shared" si="159"/>
        <v>0</v>
      </c>
      <c r="J128" s="451">
        <f t="shared" si="159"/>
        <v>0</v>
      </c>
      <c r="K128" s="452">
        <f t="shared" si="159"/>
        <v>0</v>
      </c>
      <c r="L128" s="398">
        <f t="shared" si="159"/>
        <v>0</v>
      </c>
      <c r="M128" s="451">
        <f t="shared" si="159"/>
        <v>0</v>
      </c>
      <c r="N128" s="452">
        <f t="shared" si="159"/>
        <v>0</v>
      </c>
      <c r="O128" s="398">
        <f t="shared" si="159"/>
        <v>0</v>
      </c>
      <c r="P128" s="313"/>
    </row>
    <row r="129" spans="1:16" ht="24" hidden="1" customHeight="1" x14ac:dyDescent="0.25">
      <c r="A129" s="315">
        <v>2283</v>
      </c>
      <c r="B129" s="353" t="s">
        <v>148</v>
      </c>
      <c r="C129" s="354">
        <f t="shared" si="102"/>
        <v>0</v>
      </c>
      <c r="D129" s="453"/>
      <c r="E129" s="454"/>
      <c r="F129" s="319">
        <f>D129+E129</f>
        <v>0</v>
      </c>
      <c r="G129" s="317"/>
      <c r="H129" s="320"/>
      <c r="I129" s="319">
        <f>G129+H129</f>
        <v>0</v>
      </c>
      <c r="J129" s="317"/>
      <c r="K129" s="320"/>
      <c r="L129" s="319">
        <f>K129+J129</f>
        <v>0</v>
      </c>
      <c r="M129" s="317"/>
      <c r="N129" s="320"/>
      <c r="O129" s="319">
        <f>N129+M129</f>
        <v>0</v>
      </c>
      <c r="P129" s="322"/>
    </row>
    <row r="130" spans="1:16" ht="38.25" customHeight="1" x14ac:dyDescent="0.25">
      <c r="A130" s="333">
        <v>2300</v>
      </c>
      <c r="B130" s="441" t="s">
        <v>149</v>
      </c>
      <c r="C130" s="334">
        <f t="shared" si="102"/>
        <v>112172</v>
      </c>
      <c r="D130" s="442">
        <f>SUM(D131,D136,D140,D141,D144,D151,D159,D160,D163)</f>
        <v>63192</v>
      </c>
      <c r="E130" s="443">
        <f t="shared" ref="E130:F130" si="160">SUM(E131,E136,E140,E141,E144,E151,E159,E160,E163)</f>
        <v>48980</v>
      </c>
      <c r="F130" s="337">
        <f t="shared" si="160"/>
        <v>112172</v>
      </c>
      <c r="G130" s="442">
        <f>SUM(G131,G136,G140,G141,G144,G151,G159,G160,G163)</f>
        <v>0</v>
      </c>
      <c r="H130" s="443">
        <f t="shared" ref="H130:I130" si="161">SUM(H131,H136,H140,H141,H144,H151,H159,H160,H163)</f>
        <v>0</v>
      </c>
      <c r="I130" s="337">
        <f t="shared" si="161"/>
        <v>0</v>
      </c>
      <c r="J130" s="442">
        <f>SUM(J131,J136,J140,J141,J144,J151,J159,J160,J163)</f>
        <v>0</v>
      </c>
      <c r="K130" s="443">
        <f t="shared" ref="K130:L130" si="162">SUM(K131,K136,K140,K141,K144,K151,K159,K160,K163)</f>
        <v>0</v>
      </c>
      <c r="L130" s="337">
        <f t="shared" si="162"/>
        <v>0</v>
      </c>
      <c r="M130" s="442">
        <f>SUM(M131,M136,M140,M141,M144,M151,M159,M160,M163)</f>
        <v>0</v>
      </c>
      <c r="N130" s="443">
        <f t="shared" ref="N130:O130" si="163">SUM(N131,N136,N140,N141,N144,N151,N159,N160,N163)</f>
        <v>0</v>
      </c>
      <c r="O130" s="337">
        <f t="shared" si="163"/>
        <v>0</v>
      </c>
      <c r="P130" s="996"/>
    </row>
    <row r="131" spans="1:16" ht="24" x14ac:dyDescent="0.25">
      <c r="A131" s="783">
        <v>2310</v>
      </c>
      <c r="B131" s="346" t="s">
        <v>150</v>
      </c>
      <c r="C131" s="347">
        <f t="shared" si="102"/>
        <v>3150</v>
      </c>
      <c r="D131" s="451">
        <f t="shared" ref="D131:O131" si="164">SUM(D132:D135)</f>
        <v>1750</v>
      </c>
      <c r="E131" s="452">
        <f t="shared" si="164"/>
        <v>1400</v>
      </c>
      <c r="F131" s="398">
        <f t="shared" si="164"/>
        <v>3150</v>
      </c>
      <c r="G131" s="451">
        <f t="shared" si="164"/>
        <v>0</v>
      </c>
      <c r="H131" s="452">
        <f t="shared" si="164"/>
        <v>0</v>
      </c>
      <c r="I131" s="398">
        <f t="shared" si="164"/>
        <v>0</v>
      </c>
      <c r="J131" s="451">
        <f t="shared" si="164"/>
        <v>0</v>
      </c>
      <c r="K131" s="452">
        <f t="shared" si="164"/>
        <v>0</v>
      </c>
      <c r="L131" s="398">
        <f t="shared" si="164"/>
        <v>0</v>
      </c>
      <c r="M131" s="451">
        <f t="shared" si="164"/>
        <v>0</v>
      </c>
      <c r="N131" s="452">
        <f t="shared" si="164"/>
        <v>0</v>
      </c>
      <c r="O131" s="398">
        <f t="shared" si="164"/>
        <v>0</v>
      </c>
      <c r="P131" s="998"/>
    </row>
    <row r="132" spans="1:16" ht="12" hidden="1" customHeight="1" x14ac:dyDescent="0.25">
      <c r="A132" s="315">
        <v>2311</v>
      </c>
      <c r="B132" s="353" t="s">
        <v>151</v>
      </c>
      <c r="C132" s="354">
        <f t="shared" si="102"/>
        <v>0</v>
      </c>
      <c r="D132" s="453"/>
      <c r="E132" s="454"/>
      <c r="F132" s="319">
        <f t="shared" ref="F132:F135" si="165">D132+E132</f>
        <v>0</v>
      </c>
      <c r="G132" s="317"/>
      <c r="H132" s="320"/>
      <c r="I132" s="319">
        <f t="shared" ref="I132:I135" si="166">G132+H132</f>
        <v>0</v>
      </c>
      <c r="J132" s="317"/>
      <c r="K132" s="320"/>
      <c r="L132" s="319">
        <f t="shared" ref="L132:L135" si="167">K132+J132</f>
        <v>0</v>
      </c>
      <c r="M132" s="317"/>
      <c r="N132" s="320"/>
      <c r="O132" s="319">
        <f t="shared" ref="O132:O135" si="168">N132+M132</f>
        <v>0</v>
      </c>
      <c r="P132" s="322"/>
    </row>
    <row r="133" spans="1:16" ht="12" customHeight="1" x14ac:dyDescent="0.25">
      <c r="A133" s="315">
        <v>2312</v>
      </c>
      <c r="B133" s="353" t="s">
        <v>152</v>
      </c>
      <c r="C133" s="354">
        <f t="shared" si="102"/>
        <v>280</v>
      </c>
      <c r="D133" s="453">
        <v>280</v>
      </c>
      <c r="E133" s="454"/>
      <c r="F133" s="319">
        <f t="shared" si="165"/>
        <v>280</v>
      </c>
      <c r="G133" s="317"/>
      <c r="H133" s="320"/>
      <c r="I133" s="319">
        <f t="shared" si="166"/>
        <v>0</v>
      </c>
      <c r="J133" s="317"/>
      <c r="K133" s="320"/>
      <c r="L133" s="319">
        <f t="shared" si="167"/>
        <v>0</v>
      </c>
      <c r="M133" s="317"/>
      <c r="N133" s="320"/>
      <c r="O133" s="319">
        <f t="shared" si="168"/>
        <v>0</v>
      </c>
      <c r="P133" s="999"/>
    </row>
    <row r="134" spans="1:16" ht="12" hidden="1" customHeight="1" x14ac:dyDescent="0.25">
      <c r="A134" s="315">
        <v>2313</v>
      </c>
      <c r="B134" s="353" t="s">
        <v>153</v>
      </c>
      <c r="C134" s="354">
        <f t="shared" si="102"/>
        <v>0</v>
      </c>
      <c r="D134" s="453"/>
      <c r="E134" s="454"/>
      <c r="F134" s="319">
        <f t="shared" si="165"/>
        <v>0</v>
      </c>
      <c r="G134" s="317"/>
      <c r="H134" s="320"/>
      <c r="I134" s="319">
        <f t="shared" si="166"/>
        <v>0</v>
      </c>
      <c r="J134" s="317"/>
      <c r="K134" s="320"/>
      <c r="L134" s="319">
        <f t="shared" si="167"/>
        <v>0</v>
      </c>
      <c r="M134" s="317"/>
      <c r="N134" s="320"/>
      <c r="O134" s="319">
        <f t="shared" si="168"/>
        <v>0</v>
      </c>
      <c r="P134" s="322"/>
    </row>
    <row r="135" spans="1:16" ht="36" customHeight="1" x14ac:dyDescent="0.25">
      <c r="A135" s="315">
        <v>2314</v>
      </c>
      <c r="B135" s="353" t="s">
        <v>154</v>
      </c>
      <c r="C135" s="354">
        <f t="shared" si="102"/>
        <v>2870</v>
      </c>
      <c r="D135" s="453">
        <v>1470</v>
      </c>
      <c r="E135" s="454">
        <v>1400</v>
      </c>
      <c r="F135" s="319">
        <f t="shared" si="165"/>
        <v>2870</v>
      </c>
      <c r="G135" s="317"/>
      <c r="H135" s="320"/>
      <c r="I135" s="319">
        <f t="shared" si="166"/>
        <v>0</v>
      </c>
      <c r="J135" s="317"/>
      <c r="K135" s="320"/>
      <c r="L135" s="319">
        <f t="shared" si="167"/>
        <v>0</v>
      </c>
      <c r="M135" s="317"/>
      <c r="N135" s="320"/>
      <c r="O135" s="319">
        <f t="shared" si="168"/>
        <v>0</v>
      </c>
      <c r="P135" s="1002" t="s">
        <v>729</v>
      </c>
    </row>
    <row r="136" spans="1:16" x14ac:dyDescent="0.25">
      <c r="A136" s="447">
        <v>2320</v>
      </c>
      <c r="B136" s="353" t="s">
        <v>155</v>
      </c>
      <c r="C136" s="354">
        <f t="shared" si="102"/>
        <v>1200</v>
      </c>
      <c r="D136" s="448">
        <f>SUM(D137:D139)</f>
        <v>1200</v>
      </c>
      <c r="E136" s="449">
        <f t="shared" ref="E136:F136" si="169">SUM(E137:E139)</f>
        <v>0</v>
      </c>
      <c r="F136" s="319">
        <f t="shared" si="169"/>
        <v>1200</v>
      </c>
      <c r="G136" s="448">
        <f>SUM(G137:G139)</f>
        <v>0</v>
      </c>
      <c r="H136" s="449">
        <f t="shared" ref="H136:I136" si="170">SUM(H137:H139)</f>
        <v>0</v>
      </c>
      <c r="I136" s="319">
        <f t="shared" si="170"/>
        <v>0</v>
      </c>
      <c r="J136" s="448">
        <f>SUM(J137:J139)</f>
        <v>0</v>
      </c>
      <c r="K136" s="449">
        <f t="shared" ref="K136:L136" si="171">SUM(K137:K139)</f>
        <v>0</v>
      </c>
      <c r="L136" s="319">
        <f t="shared" si="171"/>
        <v>0</v>
      </c>
      <c r="M136" s="448">
        <f>SUM(M137:M139)</f>
        <v>0</v>
      </c>
      <c r="N136" s="449">
        <f t="shared" ref="N136:O136" si="172">SUM(N137:N139)</f>
        <v>0</v>
      </c>
      <c r="O136" s="319">
        <f t="shared" si="172"/>
        <v>0</v>
      </c>
      <c r="P136" s="999"/>
    </row>
    <row r="137" spans="1:16" ht="12" hidden="1" customHeight="1" x14ac:dyDescent="0.25">
      <c r="A137" s="315">
        <v>2321</v>
      </c>
      <c r="B137" s="353" t="s">
        <v>156</v>
      </c>
      <c r="C137" s="354">
        <f t="shared" si="102"/>
        <v>0</v>
      </c>
      <c r="D137" s="453"/>
      <c r="E137" s="454"/>
      <c r="F137" s="319">
        <f t="shared" ref="F137:F140" si="173">D137+E137</f>
        <v>0</v>
      </c>
      <c r="G137" s="317"/>
      <c r="H137" s="320"/>
      <c r="I137" s="319">
        <f t="shared" ref="I137:I140" si="174">G137+H137</f>
        <v>0</v>
      </c>
      <c r="J137" s="317"/>
      <c r="K137" s="320"/>
      <c r="L137" s="319">
        <f t="shared" ref="L137:L140" si="175">K137+J137</f>
        <v>0</v>
      </c>
      <c r="M137" s="317"/>
      <c r="N137" s="320"/>
      <c r="O137" s="319">
        <f t="shared" ref="O137:O140" si="176">N137+M137</f>
        <v>0</v>
      </c>
      <c r="P137" s="322"/>
    </row>
    <row r="138" spans="1:16" ht="12" customHeight="1" x14ac:dyDescent="0.25">
      <c r="A138" s="315">
        <v>2322</v>
      </c>
      <c r="B138" s="353" t="s">
        <v>157</v>
      </c>
      <c r="C138" s="354">
        <f t="shared" si="102"/>
        <v>1200</v>
      </c>
      <c r="D138" s="453">
        <v>1200</v>
      </c>
      <c r="E138" s="454"/>
      <c r="F138" s="319">
        <f t="shared" si="173"/>
        <v>1200</v>
      </c>
      <c r="G138" s="317"/>
      <c r="H138" s="320"/>
      <c r="I138" s="319">
        <f t="shared" si="174"/>
        <v>0</v>
      </c>
      <c r="J138" s="317"/>
      <c r="K138" s="320"/>
      <c r="L138" s="319">
        <f t="shared" si="175"/>
        <v>0</v>
      </c>
      <c r="M138" s="317"/>
      <c r="N138" s="320"/>
      <c r="O138" s="319">
        <f t="shared" si="176"/>
        <v>0</v>
      </c>
      <c r="P138" s="999"/>
    </row>
    <row r="139" spans="1:16" ht="10.5" hidden="1" customHeight="1" x14ac:dyDescent="0.25">
      <c r="A139" s="315">
        <v>2329</v>
      </c>
      <c r="B139" s="353" t="s">
        <v>158</v>
      </c>
      <c r="C139" s="354">
        <f t="shared" si="102"/>
        <v>0</v>
      </c>
      <c r="D139" s="453"/>
      <c r="E139" s="454"/>
      <c r="F139" s="319">
        <f t="shared" si="173"/>
        <v>0</v>
      </c>
      <c r="G139" s="317"/>
      <c r="H139" s="320"/>
      <c r="I139" s="319">
        <f t="shared" si="174"/>
        <v>0</v>
      </c>
      <c r="J139" s="317"/>
      <c r="K139" s="320"/>
      <c r="L139" s="319">
        <f t="shared" si="175"/>
        <v>0</v>
      </c>
      <c r="M139" s="317"/>
      <c r="N139" s="320"/>
      <c r="O139" s="319">
        <f t="shared" si="176"/>
        <v>0</v>
      </c>
      <c r="P139" s="322"/>
    </row>
    <row r="140" spans="1:16" ht="12" hidden="1" customHeight="1" x14ac:dyDescent="0.25">
      <c r="A140" s="447">
        <v>2330</v>
      </c>
      <c r="B140" s="353" t="s">
        <v>159</v>
      </c>
      <c r="C140" s="354">
        <f t="shared" si="102"/>
        <v>0</v>
      </c>
      <c r="D140" s="453"/>
      <c r="E140" s="454"/>
      <c r="F140" s="319">
        <f t="shared" si="173"/>
        <v>0</v>
      </c>
      <c r="G140" s="317"/>
      <c r="H140" s="320"/>
      <c r="I140" s="319">
        <f t="shared" si="174"/>
        <v>0</v>
      </c>
      <c r="J140" s="317"/>
      <c r="K140" s="320"/>
      <c r="L140" s="319">
        <f t="shared" si="175"/>
        <v>0</v>
      </c>
      <c r="M140" s="317"/>
      <c r="N140" s="320"/>
      <c r="O140" s="319">
        <f t="shared" si="176"/>
        <v>0</v>
      </c>
      <c r="P140" s="322"/>
    </row>
    <row r="141" spans="1:16" ht="48" x14ac:dyDescent="0.25">
      <c r="A141" s="447">
        <v>2340</v>
      </c>
      <c r="B141" s="353" t="s">
        <v>160</v>
      </c>
      <c r="C141" s="354">
        <f t="shared" si="102"/>
        <v>2160</v>
      </c>
      <c r="D141" s="448">
        <f>SUM(D142:D143)</f>
        <v>2160</v>
      </c>
      <c r="E141" s="449">
        <f t="shared" ref="E141:F141" si="177">SUM(E142:E143)</f>
        <v>0</v>
      </c>
      <c r="F141" s="319">
        <f t="shared" si="177"/>
        <v>2160</v>
      </c>
      <c r="G141" s="448">
        <f>SUM(G142:G143)</f>
        <v>0</v>
      </c>
      <c r="H141" s="449">
        <f t="shared" ref="H141:I141" si="178">SUM(H142:H143)</f>
        <v>0</v>
      </c>
      <c r="I141" s="319">
        <f t="shared" si="178"/>
        <v>0</v>
      </c>
      <c r="J141" s="448">
        <f>SUM(J142:J143)</f>
        <v>0</v>
      </c>
      <c r="K141" s="449">
        <f t="shared" ref="K141:L141" si="179">SUM(K142:K143)</f>
        <v>0</v>
      </c>
      <c r="L141" s="319">
        <f t="shared" si="179"/>
        <v>0</v>
      </c>
      <c r="M141" s="448">
        <f>SUM(M142:M143)</f>
        <v>0</v>
      </c>
      <c r="N141" s="449">
        <f t="shared" ref="N141:O141" si="180">SUM(N142:N143)</f>
        <v>0</v>
      </c>
      <c r="O141" s="319">
        <f t="shared" si="180"/>
        <v>0</v>
      </c>
      <c r="P141" s="999"/>
    </row>
    <row r="142" spans="1:16" ht="12" customHeight="1" x14ac:dyDescent="0.25">
      <c r="A142" s="315">
        <v>2341</v>
      </c>
      <c r="B142" s="353" t="s">
        <v>161</v>
      </c>
      <c r="C142" s="354">
        <f t="shared" si="102"/>
        <v>2160</v>
      </c>
      <c r="D142" s="453">
        <v>2160</v>
      </c>
      <c r="E142" s="454"/>
      <c r="F142" s="319">
        <f t="shared" ref="F142:F143" si="181">D142+E142</f>
        <v>2160</v>
      </c>
      <c r="G142" s="317"/>
      <c r="H142" s="320"/>
      <c r="I142" s="319">
        <f t="shared" ref="I142:I143" si="182">G142+H142</f>
        <v>0</v>
      </c>
      <c r="J142" s="317"/>
      <c r="K142" s="320"/>
      <c r="L142" s="319">
        <f t="shared" ref="L142:L143" si="183">K142+J142</f>
        <v>0</v>
      </c>
      <c r="M142" s="317"/>
      <c r="N142" s="320"/>
      <c r="O142" s="319">
        <f t="shared" ref="O142:O143" si="184">N142+M142</f>
        <v>0</v>
      </c>
      <c r="P142" s="999"/>
    </row>
    <row r="143" spans="1:16" ht="24" hidden="1" customHeight="1" x14ac:dyDescent="0.25">
      <c r="A143" s="315">
        <v>2344</v>
      </c>
      <c r="B143" s="353" t="s">
        <v>162</v>
      </c>
      <c r="C143" s="354">
        <f t="shared" si="102"/>
        <v>0</v>
      </c>
      <c r="D143" s="453"/>
      <c r="E143" s="454"/>
      <c r="F143" s="319">
        <f t="shared" si="181"/>
        <v>0</v>
      </c>
      <c r="G143" s="317"/>
      <c r="H143" s="320"/>
      <c r="I143" s="319">
        <f t="shared" si="182"/>
        <v>0</v>
      </c>
      <c r="J143" s="317"/>
      <c r="K143" s="320"/>
      <c r="L143" s="319">
        <f t="shared" si="183"/>
        <v>0</v>
      </c>
      <c r="M143" s="317"/>
      <c r="N143" s="320"/>
      <c r="O143" s="319">
        <f t="shared" si="184"/>
        <v>0</v>
      </c>
      <c r="P143" s="322"/>
    </row>
    <row r="144" spans="1:16" ht="24" x14ac:dyDescent="0.25">
      <c r="A144" s="444">
        <v>2350</v>
      </c>
      <c r="B144" s="402" t="s">
        <v>163</v>
      </c>
      <c r="C144" s="407">
        <f t="shared" si="102"/>
        <v>166</v>
      </c>
      <c r="D144" s="445">
        <f>SUM(D145:D150)</f>
        <v>166</v>
      </c>
      <c r="E144" s="446">
        <f t="shared" ref="E144:F144" si="185">SUM(E145:E150)</f>
        <v>0</v>
      </c>
      <c r="F144" s="405">
        <f t="shared" si="185"/>
        <v>166</v>
      </c>
      <c r="G144" s="445">
        <f>SUM(G145:G150)</f>
        <v>0</v>
      </c>
      <c r="H144" s="446">
        <f t="shared" ref="H144:I144" si="186">SUM(H145:H150)</f>
        <v>0</v>
      </c>
      <c r="I144" s="405">
        <f t="shared" si="186"/>
        <v>0</v>
      </c>
      <c r="J144" s="445">
        <f>SUM(J145:J150)</f>
        <v>0</v>
      </c>
      <c r="K144" s="446">
        <f t="shared" ref="K144:L144" si="187">SUM(K145:K150)</f>
        <v>0</v>
      </c>
      <c r="L144" s="405">
        <f t="shared" si="187"/>
        <v>0</v>
      </c>
      <c r="M144" s="445">
        <f>SUM(M145:M150)</f>
        <v>0</v>
      </c>
      <c r="N144" s="446">
        <f t="shared" ref="N144:O144" si="188">SUM(N145:N150)</f>
        <v>0</v>
      </c>
      <c r="O144" s="405">
        <f t="shared" si="188"/>
        <v>0</v>
      </c>
      <c r="P144" s="997"/>
    </row>
    <row r="145" spans="1:16" ht="12" hidden="1" customHeight="1" x14ac:dyDescent="0.25">
      <c r="A145" s="308">
        <v>2351</v>
      </c>
      <c r="B145" s="346" t="s">
        <v>164</v>
      </c>
      <c r="C145" s="347">
        <f t="shared" si="102"/>
        <v>0</v>
      </c>
      <c r="D145" s="455"/>
      <c r="E145" s="456"/>
      <c r="F145" s="398">
        <f t="shared" ref="F145:F150" si="189">D145+E145</f>
        <v>0</v>
      </c>
      <c r="G145" s="310"/>
      <c r="H145" s="311"/>
      <c r="I145" s="398">
        <f t="shared" ref="I145:I150" si="190">G145+H145</f>
        <v>0</v>
      </c>
      <c r="J145" s="310"/>
      <c r="K145" s="311"/>
      <c r="L145" s="398">
        <f t="shared" ref="L145:L150" si="191">K145+J145</f>
        <v>0</v>
      </c>
      <c r="M145" s="310"/>
      <c r="N145" s="311"/>
      <c r="O145" s="398">
        <f t="shared" ref="O145:O150" si="192">N145+M145</f>
        <v>0</v>
      </c>
      <c r="P145" s="313"/>
    </row>
    <row r="146" spans="1:16" ht="12" hidden="1" customHeight="1" x14ac:dyDescent="0.25">
      <c r="A146" s="315">
        <v>2352</v>
      </c>
      <c r="B146" s="353" t="s">
        <v>166</v>
      </c>
      <c r="C146" s="354">
        <f t="shared" si="102"/>
        <v>0</v>
      </c>
      <c r="D146" s="453"/>
      <c r="E146" s="454"/>
      <c r="F146" s="319">
        <f t="shared" si="189"/>
        <v>0</v>
      </c>
      <c r="G146" s="317"/>
      <c r="H146" s="320"/>
      <c r="I146" s="319">
        <f t="shared" si="190"/>
        <v>0</v>
      </c>
      <c r="J146" s="317"/>
      <c r="K146" s="320"/>
      <c r="L146" s="319">
        <f t="shared" si="191"/>
        <v>0</v>
      </c>
      <c r="M146" s="317"/>
      <c r="N146" s="320"/>
      <c r="O146" s="319">
        <f t="shared" si="192"/>
        <v>0</v>
      </c>
      <c r="P146" s="322"/>
    </row>
    <row r="147" spans="1:16" ht="24" hidden="1" customHeight="1" x14ac:dyDescent="0.25">
      <c r="A147" s="315">
        <v>2353</v>
      </c>
      <c r="B147" s="353" t="s">
        <v>167</v>
      </c>
      <c r="C147" s="354">
        <f t="shared" si="102"/>
        <v>0</v>
      </c>
      <c r="D147" s="453"/>
      <c r="E147" s="454"/>
      <c r="F147" s="319">
        <f t="shared" si="189"/>
        <v>0</v>
      </c>
      <c r="G147" s="317"/>
      <c r="H147" s="320"/>
      <c r="I147" s="319">
        <f t="shared" si="190"/>
        <v>0</v>
      </c>
      <c r="J147" s="317"/>
      <c r="K147" s="320"/>
      <c r="L147" s="319">
        <f t="shared" si="191"/>
        <v>0</v>
      </c>
      <c r="M147" s="317"/>
      <c r="N147" s="320"/>
      <c r="O147" s="319">
        <f t="shared" si="192"/>
        <v>0</v>
      </c>
      <c r="P147" s="322"/>
    </row>
    <row r="148" spans="1:16" ht="24" customHeight="1" x14ac:dyDescent="0.25">
      <c r="A148" s="315">
        <v>2354</v>
      </c>
      <c r="B148" s="353" t="s">
        <v>168</v>
      </c>
      <c r="C148" s="354">
        <f t="shared" ref="C148:C211" si="193">F148+I148+L148+O148</f>
        <v>166</v>
      </c>
      <c r="D148" s="453">
        <v>166</v>
      </c>
      <c r="E148" s="454"/>
      <c r="F148" s="319">
        <f t="shared" si="189"/>
        <v>166</v>
      </c>
      <c r="G148" s="317"/>
      <c r="H148" s="320"/>
      <c r="I148" s="319">
        <f t="shared" si="190"/>
        <v>0</v>
      </c>
      <c r="J148" s="317"/>
      <c r="K148" s="320"/>
      <c r="L148" s="319">
        <f t="shared" si="191"/>
        <v>0</v>
      </c>
      <c r="M148" s="317"/>
      <c r="N148" s="320"/>
      <c r="O148" s="319">
        <f t="shared" si="192"/>
        <v>0</v>
      </c>
      <c r="P148" s="999"/>
    </row>
    <row r="149" spans="1:16" ht="24" hidden="1" customHeight="1" x14ac:dyDescent="0.25">
      <c r="A149" s="315">
        <v>2355</v>
      </c>
      <c r="B149" s="353" t="s">
        <v>169</v>
      </c>
      <c r="C149" s="354">
        <f t="shared" si="193"/>
        <v>0</v>
      </c>
      <c r="D149" s="453"/>
      <c r="E149" s="454"/>
      <c r="F149" s="319">
        <f t="shared" si="189"/>
        <v>0</v>
      </c>
      <c r="G149" s="317"/>
      <c r="H149" s="320"/>
      <c r="I149" s="319">
        <f t="shared" si="190"/>
        <v>0</v>
      </c>
      <c r="J149" s="317"/>
      <c r="K149" s="320"/>
      <c r="L149" s="319">
        <f t="shared" si="191"/>
        <v>0</v>
      </c>
      <c r="M149" s="317"/>
      <c r="N149" s="320"/>
      <c r="O149" s="319">
        <f t="shared" si="192"/>
        <v>0</v>
      </c>
      <c r="P149" s="322"/>
    </row>
    <row r="150" spans="1:16" ht="24" hidden="1" customHeight="1" x14ac:dyDescent="0.25">
      <c r="A150" s="315">
        <v>2359</v>
      </c>
      <c r="B150" s="353" t="s">
        <v>170</v>
      </c>
      <c r="C150" s="354">
        <f t="shared" si="193"/>
        <v>0</v>
      </c>
      <c r="D150" s="453"/>
      <c r="E150" s="454"/>
      <c r="F150" s="319">
        <f t="shared" si="189"/>
        <v>0</v>
      </c>
      <c r="G150" s="317"/>
      <c r="H150" s="320"/>
      <c r="I150" s="319">
        <f t="shared" si="190"/>
        <v>0</v>
      </c>
      <c r="J150" s="317"/>
      <c r="K150" s="320"/>
      <c r="L150" s="319">
        <f t="shared" si="191"/>
        <v>0</v>
      </c>
      <c r="M150" s="317"/>
      <c r="N150" s="320"/>
      <c r="O150" s="319">
        <f t="shared" si="192"/>
        <v>0</v>
      </c>
      <c r="P150" s="322"/>
    </row>
    <row r="151" spans="1:16" ht="24.75" customHeight="1" x14ac:dyDescent="0.25">
      <c r="A151" s="447">
        <v>2360</v>
      </c>
      <c r="B151" s="353" t="s">
        <v>171</v>
      </c>
      <c r="C151" s="354">
        <f t="shared" si="193"/>
        <v>91600</v>
      </c>
      <c r="D151" s="448">
        <f>SUM(D152:D158)</f>
        <v>51250</v>
      </c>
      <c r="E151" s="449">
        <f t="shared" ref="E151:F151" si="194">SUM(E152:E158)</f>
        <v>40350</v>
      </c>
      <c r="F151" s="319">
        <f t="shared" si="194"/>
        <v>91600</v>
      </c>
      <c r="G151" s="448">
        <f>SUM(G152:G158)</f>
        <v>0</v>
      </c>
      <c r="H151" s="449">
        <f t="shared" ref="H151:I151" si="195">SUM(H152:H158)</f>
        <v>0</v>
      </c>
      <c r="I151" s="319">
        <f t="shared" si="195"/>
        <v>0</v>
      </c>
      <c r="J151" s="448">
        <f>SUM(J152:J158)</f>
        <v>0</v>
      </c>
      <c r="K151" s="449">
        <f t="shared" ref="K151:L151" si="196">SUM(K152:K158)</f>
        <v>0</v>
      </c>
      <c r="L151" s="319">
        <f t="shared" si="196"/>
        <v>0</v>
      </c>
      <c r="M151" s="448">
        <f>SUM(M152:M158)</f>
        <v>0</v>
      </c>
      <c r="N151" s="449">
        <f t="shared" ref="N151:O151" si="197">SUM(N152:N158)</f>
        <v>0</v>
      </c>
      <c r="O151" s="319">
        <f t="shared" si="197"/>
        <v>0</v>
      </c>
      <c r="P151" s="999"/>
    </row>
    <row r="152" spans="1:16" ht="30" customHeight="1" x14ac:dyDescent="0.25">
      <c r="A152" s="314">
        <v>2361</v>
      </c>
      <c r="B152" s="353" t="s">
        <v>172</v>
      </c>
      <c r="C152" s="354">
        <f t="shared" si="193"/>
        <v>46595</v>
      </c>
      <c r="D152" s="453">
        <v>7295</v>
      </c>
      <c r="E152" s="454">
        <v>39300</v>
      </c>
      <c r="F152" s="319">
        <f t="shared" ref="F152:F159" si="198">D152+E152</f>
        <v>46595</v>
      </c>
      <c r="G152" s="317"/>
      <c r="H152" s="320"/>
      <c r="I152" s="319">
        <f t="shared" ref="I152:I159" si="199">G152+H152</f>
        <v>0</v>
      </c>
      <c r="J152" s="317"/>
      <c r="K152" s="320"/>
      <c r="L152" s="319">
        <f t="shared" ref="L152:L159" si="200">K152+J152</f>
        <v>0</v>
      </c>
      <c r="M152" s="317"/>
      <c r="N152" s="320"/>
      <c r="O152" s="319">
        <f t="shared" ref="O152:O159" si="201">N152+M152</f>
        <v>0</v>
      </c>
      <c r="P152" s="1002" t="s">
        <v>730</v>
      </c>
    </row>
    <row r="153" spans="1:16" ht="24" hidden="1" customHeight="1" x14ac:dyDescent="0.25">
      <c r="A153" s="314">
        <v>2362</v>
      </c>
      <c r="B153" s="353" t="s">
        <v>173</v>
      </c>
      <c r="C153" s="354">
        <f t="shared" si="193"/>
        <v>0</v>
      </c>
      <c r="D153" s="453"/>
      <c r="E153" s="454"/>
      <c r="F153" s="319">
        <f t="shared" si="198"/>
        <v>0</v>
      </c>
      <c r="G153" s="317"/>
      <c r="H153" s="320"/>
      <c r="I153" s="319">
        <f t="shared" si="199"/>
        <v>0</v>
      </c>
      <c r="J153" s="317"/>
      <c r="K153" s="320"/>
      <c r="L153" s="319">
        <f t="shared" si="200"/>
        <v>0</v>
      </c>
      <c r="M153" s="317"/>
      <c r="N153" s="320"/>
      <c r="O153" s="319">
        <f t="shared" si="201"/>
        <v>0</v>
      </c>
      <c r="P153" s="322"/>
    </row>
    <row r="154" spans="1:16" ht="23.25" customHeight="1" x14ac:dyDescent="0.25">
      <c r="A154" s="314">
        <v>2363</v>
      </c>
      <c r="B154" s="353" t="s">
        <v>174</v>
      </c>
      <c r="C154" s="354">
        <f t="shared" si="193"/>
        <v>45005</v>
      </c>
      <c r="D154" s="453">
        <v>43955</v>
      </c>
      <c r="E154" s="454">
        <v>1050</v>
      </c>
      <c r="F154" s="319">
        <f t="shared" si="198"/>
        <v>45005</v>
      </c>
      <c r="G154" s="317"/>
      <c r="H154" s="320"/>
      <c r="I154" s="319">
        <f t="shared" si="199"/>
        <v>0</v>
      </c>
      <c r="J154" s="317"/>
      <c r="K154" s="320"/>
      <c r="L154" s="319">
        <f t="shared" si="200"/>
        <v>0</v>
      </c>
      <c r="M154" s="317"/>
      <c r="N154" s="320"/>
      <c r="O154" s="319">
        <f t="shared" si="201"/>
        <v>0</v>
      </c>
      <c r="P154" s="999" t="s">
        <v>731</v>
      </c>
    </row>
    <row r="155" spans="1:16" ht="12" hidden="1" customHeight="1" x14ac:dyDescent="0.25">
      <c r="A155" s="314">
        <v>2364</v>
      </c>
      <c r="B155" s="353" t="s">
        <v>175</v>
      </c>
      <c r="C155" s="354">
        <f t="shared" si="193"/>
        <v>0</v>
      </c>
      <c r="D155" s="453"/>
      <c r="E155" s="454"/>
      <c r="F155" s="319">
        <f t="shared" si="198"/>
        <v>0</v>
      </c>
      <c r="G155" s="317"/>
      <c r="H155" s="320"/>
      <c r="I155" s="319">
        <f t="shared" si="199"/>
        <v>0</v>
      </c>
      <c r="J155" s="317"/>
      <c r="K155" s="320"/>
      <c r="L155" s="319">
        <f t="shared" si="200"/>
        <v>0</v>
      </c>
      <c r="M155" s="317"/>
      <c r="N155" s="320"/>
      <c r="O155" s="319">
        <f t="shared" si="201"/>
        <v>0</v>
      </c>
      <c r="P155" s="322"/>
    </row>
    <row r="156" spans="1:16" ht="12.75" hidden="1" customHeight="1" x14ac:dyDescent="0.25">
      <c r="A156" s="314">
        <v>2365</v>
      </c>
      <c r="B156" s="353" t="s">
        <v>176</v>
      </c>
      <c r="C156" s="354">
        <f t="shared" si="193"/>
        <v>0</v>
      </c>
      <c r="D156" s="453"/>
      <c r="E156" s="454"/>
      <c r="F156" s="319">
        <f t="shared" si="198"/>
        <v>0</v>
      </c>
      <c r="G156" s="317"/>
      <c r="H156" s="320"/>
      <c r="I156" s="319">
        <f t="shared" si="199"/>
        <v>0</v>
      </c>
      <c r="J156" s="317"/>
      <c r="K156" s="320"/>
      <c r="L156" s="319">
        <f t="shared" si="200"/>
        <v>0</v>
      </c>
      <c r="M156" s="317"/>
      <c r="N156" s="320"/>
      <c r="O156" s="319">
        <f t="shared" si="201"/>
        <v>0</v>
      </c>
      <c r="P156" s="322"/>
    </row>
    <row r="157" spans="1:16" ht="36" hidden="1" customHeight="1" x14ac:dyDescent="0.25">
      <c r="A157" s="314">
        <v>2366</v>
      </c>
      <c r="B157" s="353" t="s">
        <v>177</v>
      </c>
      <c r="C157" s="354">
        <f t="shared" si="193"/>
        <v>0</v>
      </c>
      <c r="D157" s="453"/>
      <c r="E157" s="454"/>
      <c r="F157" s="319">
        <f t="shared" si="198"/>
        <v>0</v>
      </c>
      <c r="G157" s="317"/>
      <c r="H157" s="320"/>
      <c r="I157" s="319">
        <f t="shared" si="199"/>
        <v>0</v>
      </c>
      <c r="J157" s="317"/>
      <c r="K157" s="320"/>
      <c r="L157" s="319">
        <f t="shared" si="200"/>
        <v>0</v>
      </c>
      <c r="M157" s="317"/>
      <c r="N157" s="320"/>
      <c r="O157" s="319">
        <f t="shared" si="201"/>
        <v>0</v>
      </c>
      <c r="P157" s="322"/>
    </row>
    <row r="158" spans="1:16" ht="48" hidden="1" customHeight="1" x14ac:dyDescent="0.25">
      <c r="A158" s="314">
        <v>2369</v>
      </c>
      <c r="B158" s="353" t="s">
        <v>178</v>
      </c>
      <c r="C158" s="354">
        <f t="shared" si="193"/>
        <v>0</v>
      </c>
      <c r="D158" s="453"/>
      <c r="E158" s="454"/>
      <c r="F158" s="319">
        <f t="shared" si="198"/>
        <v>0</v>
      </c>
      <c r="G158" s="317"/>
      <c r="H158" s="320"/>
      <c r="I158" s="319">
        <f t="shared" si="199"/>
        <v>0</v>
      </c>
      <c r="J158" s="317"/>
      <c r="K158" s="320"/>
      <c r="L158" s="319">
        <f t="shared" si="200"/>
        <v>0</v>
      </c>
      <c r="M158" s="317"/>
      <c r="N158" s="320"/>
      <c r="O158" s="319">
        <f t="shared" si="201"/>
        <v>0</v>
      </c>
      <c r="P158" s="322"/>
    </row>
    <row r="159" spans="1:16" ht="25.5" customHeight="1" x14ac:dyDescent="0.25">
      <c r="A159" s="444">
        <v>2370</v>
      </c>
      <c r="B159" s="402" t="s">
        <v>179</v>
      </c>
      <c r="C159" s="407">
        <f t="shared" si="193"/>
        <v>13896</v>
      </c>
      <c r="D159" s="460">
        <v>6666</v>
      </c>
      <c r="E159" s="461">
        <v>7230</v>
      </c>
      <c r="F159" s="405">
        <f t="shared" si="198"/>
        <v>13896</v>
      </c>
      <c r="G159" s="408"/>
      <c r="H159" s="409"/>
      <c r="I159" s="405">
        <f t="shared" si="199"/>
        <v>0</v>
      </c>
      <c r="J159" s="408"/>
      <c r="K159" s="409"/>
      <c r="L159" s="405">
        <f t="shared" si="200"/>
        <v>0</v>
      </c>
      <c r="M159" s="408"/>
      <c r="N159" s="409"/>
      <c r="O159" s="405">
        <f t="shared" si="201"/>
        <v>0</v>
      </c>
      <c r="P159" s="1002" t="s">
        <v>732</v>
      </c>
    </row>
    <row r="160" spans="1:16" hidden="1" x14ac:dyDescent="0.25">
      <c r="A160" s="444">
        <v>2380</v>
      </c>
      <c r="B160" s="402" t="s">
        <v>180</v>
      </c>
      <c r="C160" s="407">
        <f t="shared" si="193"/>
        <v>0</v>
      </c>
      <c r="D160" s="445">
        <f>SUM(D161:D162)</f>
        <v>0</v>
      </c>
      <c r="E160" s="446">
        <f t="shared" ref="E160:F160" si="202">SUM(E161:E162)</f>
        <v>0</v>
      </c>
      <c r="F160" s="405">
        <f t="shared" si="202"/>
        <v>0</v>
      </c>
      <c r="G160" s="445">
        <f>SUM(G161:G162)</f>
        <v>0</v>
      </c>
      <c r="H160" s="446">
        <f t="shared" ref="H160:I160" si="203">SUM(H161:H162)</f>
        <v>0</v>
      </c>
      <c r="I160" s="405">
        <f t="shared" si="203"/>
        <v>0</v>
      </c>
      <c r="J160" s="445">
        <f>SUM(J161:J162)</f>
        <v>0</v>
      </c>
      <c r="K160" s="446">
        <f t="shared" ref="K160:L160" si="204">SUM(K161:K162)</f>
        <v>0</v>
      </c>
      <c r="L160" s="405">
        <f t="shared" si="204"/>
        <v>0</v>
      </c>
      <c r="M160" s="445">
        <f>SUM(M161:M162)</f>
        <v>0</v>
      </c>
      <c r="N160" s="446">
        <f t="shared" ref="N160:O160" si="205">SUM(N161:N162)</f>
        <v>0</v>
      </c>
      <c r="O160" s="405">
        <f t="shared" si="205"/>
        <v>0</v>
      </c>
      <c r="P160" s="393"/>
    </row>
    <row r="161" spans="1:16" ht="12" hidden="1" customHeight="1" x14ac:dyDescent="0.25">
      <c r="A161" s="307">
        <v>2381</v>
      </c>
      <c r="B161" s="346" t="s">
        <v>181</v>
      </c>
      <c r="C161" s="347">
        <f t="shared" si="193"/>
        <v>0</v>
      </c>
      <c r="D161" s="455"/>
      <c r="E161" s="456"/>
      <c r="F161" s="398">
        <f t="shared" ref="F161:F164" si="206">D161+E161</f>
        <v>0</v>
      </c>
      <c r="G161" s="310"/>
      <c r="H161" s="311"/>
      <c r="I161" s="398">
        <f t="shared" ref="I161:I164" si="207">G161+H161</f>
        <v>0</v>
      </c>
      <c r="J161" s="310"/>
      <c r="K161" s="311"/>
      <c r="L161" s="398">
        <f t="shared" ref="L161:L164" si="208">K161+J161</f>
        <v>0</v>
      </c>
      <c r="M161" s="310"/>
      <c r="N161" s="311"/>
      <c r="O161" s="398">
        <f t="shared" ref="O161:O164" si="209">N161+M161</f>
        <v>0</v>
      </c>
      <c r="P161" s="313"/>
    </row>
    <row r="162" spans="1:16" ht="24" hidden="1" customHeight="1" x14ac:dyDescent="0.25">
      <c r="A162" s="314">
        <v>2389</v>
      </c>
      <c r="B162" s="353" t="s">
        <v>182</v>
      </c>
      <c r="C162" s="354">
        <f t="shared" si="193"/>
        <v>0</v>
      </c>
      <c r="D162" s="453"/>
      <c r="E162" s="454"/>
      <c r="F162" s="319">
        <f t="shared" si="206"/>
        <v>0</v>
      </c>
      <c r="G162" s="317"/>
      <c r="H162" s="320"/>
      <c r="I162" s="319">
        <f t="shared" si="207"/>
        <v>0</v>
      </c>
      <c r="J162" s="317"/>
      <c r="K162" s="320"/>
      <c r="L162" s="319">
        <f t="shared" si="208"/>
        <v>0</v>
      </c>
      <c r="M162" s="317"/>
      <c r="N162" s="320"/>
      <c r="O162" s="319">
        <f t="shared" si="209"/>
        <v>0</v>
      </c>
      <c r="P162" s="322"/>
    </row>
    <row r="163" spans="1:16" ht="12" hidden="1" customHeight="1" x14ac:dyDescent="0.25">
      <c r="A163" s="444">
        <v>2390</v>
      </c>
      <c r="B163" s="402" t="s">
        <v>183</v>
      </c>
      <c r="C163" s="407">
        <f t="shared" si="193"/>
        <v>0</v>
      </c>
      <c r="D163" s="460"/>
      <c r="E163" s="461"/>
      <c r="F163" s="405">
        <f t="shared" si="206"/>
        <v>0</v>
      </c>
      <c r="G163" s="408"/>
      <c r="H163" s="409"/>
      <c r="I163" s="405">
        <f t="shared" si="207"/>
        <v>0</v>
      </c>
      <c r="J163" s="408"/>
      <c r="K163" s="409"/>
      <c r="L163" s="405">
        <f t="shared" si="208"/>
        <v>0</v>
      </c>
      <c r="M163" s="408"/>
      <c r="N163" s="409"/>
      <c r="O163" s="405">
        <f t="shared" si="209"/>
        <v>0</v>
      </c>
      <c r="P163" s="393"/>
    </row>
    <row r="164" spans="1:16" ht="12" hidden="1" customHeight="1" x14ac:dyDescent="0.25">
      <c r="A164" s="333">
        <v>2400</v>
      </c>
      <c r="B164" s="441" t="s">
        <v>184</v>
      </c>
      <c r="C164" s="334">
        <f t="shared" si="193"/>
        <v>0</v>
      </c>
      <c r="D164" s="462"/>
      <c r="E164" s="463"/>
      <c r="F164" s="337">
        <f t="shared" si="206"/>
        <v>0</v>
      </c>
      <c r="G164" s="335"/>
      <c r="H164" s="336"/>
      <c r="I164" s="337">
        <f t="shared" si="207"/>
        <v>0</v>
      </c>
      <c r="J164" s="335"/>
      <c r="K164" s="336"/>
      <c r="L164" s="337">
        <f t="shared" si="208"/>
        <v>0</v>
      </c>
      <c r="M164" s="335"/>
      <c r="N164" s="336"/>
      <c r="O164" s="337">
        <f t="shared" si="209"/>
        <v>0</v>
      </c>
      <c r="P164" s="341"/>
    </row>
    <row r="165" spans="1:16" ht="24" hidden="1" x14ac:dyDescent="0.25">
      <c r="A165" s="333">
        <v>2500</v>
      </c>
      <c r="B165" s="441" t="s">
        <v>185</v>
      </c>
      <c r="C165" s="334">
        <f t="shared" si="193"/>
        <v>0</v>
      </c>
      <c r="D165" s="442">
        <f>SUM(D166,D171)</f>
        <v>0</v>
      </c>
      <c r="E165" s="443">
        <f t="shared" ref="E165:O165" si="210">SUM(E166,E171)</f>
        <v>0</v>
      </c>
      <c r="F165" s="337">
        <f t="shared" si="210"/>
        <v>0</v>
      </c>
      <c r="G165" s="442">
        <f t="shared" si="210"/>
        <v>0</v>
      </c>
      <c r="H165" s="443">
        <f t="shared" si="210"/>
        <v>0</v>
      </c>
      <c r="I165" s="337">
        <f t="shared" si="210"/>
        <v>0</v>
      </c>
      <c r="J165" s="442">
        <f t="shared" si="210"/>
        <v>0</v>
      </c>
      <c r="K165" s="443">
        <f t="shared" si="210"/>
        <v>0</v>
      </c>
      <c r="L165" s="337">
        <f t="shared" si="210"/>
        <v>0</v>
      </c>
      <c r="M165" s="442">
        <f t="shared" si="210"/>
        <v>0</v>
      </c>
      <c r="N165" s="443">
        <f t="shared" si="210"/>
        <v>0</v>
      </c>
      <c r="O165" s="337">
        <f t="shared" si="210"/>
        <v>0</v>
      </c>
      <c r="P165" s="341"/>
    </row>
    <row r="166" spans="1:16" ht="16.5" hidden="1" customHeight="1" x14ac:dyDescent="0.25">
      <c r="A166" s="783">
        <v>2510</v>
      </c>
      <c r="B166" s="346" t="s">
        <v>186</v>
      </c>
      <c r="C166" s="347">
        <f t="shared" si="193"/>
        <v>0</v>
      </c>
      <c r="D166" s="451">
        <f>SUM(D167:D170)</f>
        <v>0</v>
      </c>
      <c r="E166" s="452">
        <f t="shared" ref="E166:O166" si="211">SUM(E167:E170)</f>
        <v>0</v>
      </c>
      <c r="F166" s="398">
        <f t="shared" si="211"/>
        <v>0</v>
      </c>
      <c r="G166" s="451">
        <f t="shared" si="211"/>
        <v>0</v>
      </c>
      <c r="H166" s="452">
        <f t="shared" si="211"/>
        <v>0</v>
      </c>
      <c r="I166" s="398">
        <f t="shared" si="211"/>
        <v>0</v>
      </c>
      <c r="J166" s="451">
        <f t="shared" si="211"/>
        <v>0</v>
      </c>
      <c r="K166" s="452">
        <f t="shared" si="211"/>
        <v>0</v>
      </c>
      <c r="L166" s="398">
        <f t="shared" si="211"/>
        <v>0</v>
      </c>
      <c r="M166" s="451">
        <f t="shared" si="211"/>
        <v>0</v>
      </c>
      <c r="N166" s="452">
        <f t="shared" si="211"/>
        <v>0</v>
      </c>
      <c r="O166" s="398">
        <f t="shared" si="211"/>
        <v>0</v>
      </c>
      <c r="P166" s="313"/>
    </row>
    <row r="167" spans="1:16" ht="24" hidden="1" customHeight="1" x14ac:dyDescent="0.25">
      <c r="A167" s="315">
        <v>2512</v>
      </c>
      <c r="B167" s="353" t="s">
        <v>187</v>
      </c>
      <c r="C167" s="354">
        <f t="shared" si="193"/>
        <v>0</v>
      </c>
      <c r="D167" s="453"/>
      <c r="E167" s="454"/>
      <c r="F167" s="319">
        <f t="shared" ref="F167:F172" si="212">D167+E167</f>
        <v>0</v>
      </c>
      <c r="G167" s="317"/>
      <c r="H167" s="320"/>
      <c r="I167" s="319">
        <f t="shared" ref="I167:I172" si="213">G167+H167</f>
        <v>0</v>
      </c>
      <c r="J167" s="317"/>
      <c r="K167" s="320"/>
      <c r="L167" s="319">
        <f t="shared" ref="L167:L172" si="214">K167+J167</f>
        <v>0</v>
      </c>
      <c r="M167" s="317"/>
      <c r="N167" s="320"/>
      <c r="O167" s="319">
        <f t="shared" ref="O167:O172" si="215">N167+M167</f>
        <v>0</v>
      </c>
      <c r="P167" s="322"/>
    </row>
    <row r="168" spans="1:16" ht="36" hidden="1" customHeight="1" x14ac:dyDescent="0.25">
      <c r="A168" s="315">
        <v>2513</v>
      </c>
      <c r="B168" s="353" t="s">
        <v>188</v>
      </c>
      <c r="C168" s="354">
        <f t="shared" si="193"/>
        <v>0</v>
      </c>
      <c r="D168" s="453"/>
      <c r="E168" s="454"/>
      <c r="F168" s="319">
        <f t="shared" si="212"/>
        <v>0</v>
      </c>
      <c r="G168" s="317"/>
      <c r="H168" s="320"/>
      <c r="I168" s="319">
        <f t="shared" si="213"/>
        <v>0</v>
      </c>
      <c r="J168" s="317"/>
      <c r="K168" s="320"/>
      <c r="L168" s="319">
        <f t="shared" si="214"/>
        <v>0</v>
      </c>
      <c r="M168" s="317"/>
      <c r="N168" s="320"/>
      <c r="O168" s="319">
        <f t="shared" si="215"/>
        <v>0</v>
      </c>
      <c r="P168" s="322"/>
    </row>
    <row r="169" spans="1:16" ht="24" hidden="1" customHeight="1" x14ac:dyDescent="0.25">
      <c r="A169" s="315">
        <v>2515</v>
      </c>
      <c r="B169" s="353" t="s">
        <v>189</v>
      </c>
      <c r="C169" s="354">
        <f t="shared" si="193"/>
        <v>0</v>
      </c>
      <c r="D169" s="453"/>
      <c r="E169" s="454"/>
      <c r="F169" s="319">
        <f t="shared" si="212"/>
        <v>0</v>
      </c>
      <c r="G169" s="317"/>
      <c r="H169" s="320"/>
      <c r="I169" s="319">
        <f t="shared" si="213"/>
        <v>0</v>
      </c>
      <c r="J169" s="317"/>
      <c r="K169" s="320"/>
      <c r="L169" s="319">
        <f t="shared" si="214"/>
        <v>0</v>
      </c>
      <c r="M169" s="317"/>
      <c r="N169" s="320"/>
      <c r="O169" s="319">
        <f t="shared" si="215"/>
        <v>0</v>
      </c>
      <c r="P169" s="322"/>
    </row>
    <row r="170" spans="1:16" ht="24" hidden="1" customHeight="1" x14ac:dyDescent="0.25">
      <c r="A170" s="315">
        <v>2519</v>
      </c>
      <c r="B170" s="353" t="s">
        <v>190</v>
      </c>
      <c r="C170" s="354">
        <f t="shared" si="193"/>
        <v>0</v>
      </c>
      <c r="D170" s="453"/>
      <c r="E170" s="454"/>
      <c r="F170" s="319">
        <f t="shared" si="212"/>
        <v>0</v>
      </c>
      <c r="G170" s="317"/>
      <c r="H170" s="320"/>
      <c r="I170" s="319">
        <f t="shared" si="213"/>
        <v>0</v>
      </c>
      <c r="J170" s="317"/>
      <c r="K170" s="320"/>
      <c r="L170" s="319">
        <f t="shared" si="214"/>
        <v>0</v>
      </c>
      <c r="M170" s="317"/>
      <c r="N170" s="320"/>
      <c r="O170" s="319">
        <f t="shared" si="215"/>
        <v>0</v>
      </c>
      <c r="P170" s="322"/>
    </row>
    <row r="171" spans="1:16" ht="24" hidden="1" customHeight="1" x14ac:dyDescent="0.25">
      <c r="A171" s="447">
        <v>2520</v>
      </c>
      <c r="B171" s="353" t="s">
        <v>191</v>
      </c>
      <c r="C171" s="354">
        <f t="shared" si="193"/>
        <v>0</v>
      </c>
      <c r="D171" s="453"/>
      <c r="E171" s="454"/>
      <c r="F171" s="319">
        <f t="shared" si="212"/>
        <v>0</v>
      </c>
      <c r="G171" s="317"/>
      <c r="H171" s="320"/>
      <c r="I171" s="319">
        <f t="shared" si="213"/>
        <v>0</v>
      </c>
      <c r="J171" s="317"/>
      <c r="K171" s="320"/>
      <c r="L171" s="319">
        <f t="shared" si="214"/>
        <v>0</v>
      </c>
      <c r="M171" s="317"/>
      <c r="N171" s="320"/>
      <c r="O171" s="319">
        <f t="shared" si="215"/>
        <v>0</v>
      </c>
      <c r="P171" s="322"/>
    </row>
    <row r="172" spans="1:16" s="464" customFormat="1" ht="36" hidden="1" customHeight="1" x14ac:dyDescent="0.25">
      <c r="A172" s="287">
        <v>2800</v>
      </c>
      <c r="B172" s="346" t="s">
        <v>192</v>
      </c>
      <c r="C172" s="347">
        <f t="shared" si="193"/>
        <v>0</v>
      </c>
      <c r="D172" s="310"/>
      <c r="E172" s="311"/>
      <c r="F172" s="398">
        <f t="shared" si="212"/>
        <v>0</v>
      </c>
      <c r="G172" s="310"/>
      <c r="H172" s="311"/>
      <c r="I172" s="398">
        <f t="shared" si="213"/>
        <v>0</v>
      </c>
      <c r="J172" s="310"/>
      <c r="K172" s="311"/>
      <c r="L172" s="398">
        <f t="shared" si="214"/>
        <v>0</v>
      </c>
      <c r="M172" s="310"/>
      <c r="N172" s="311"/>
      <c r="O172" s="398">
        <f t="shared" si="215"/>
        <v>0</v>
      </c>
      <c r="P172" s="313"/>
    </row>
    <row r="173" spans="1:16" hidden="1" x14ac:dyDescent="0.25">
      <c r="A173" s="436">
        <v>3000</v>
      </c>
      <c r="B173" s="436" t="s">
        <v>193</v>
      </c>
      <c r="C173" s="437">
        <f t="shared" si="193"/>
        <v>0</v>
      </c>
      <c r="D173" s="438">
        <f>SUM(D174,D184)</f>
        <v>0</v>
      </c>
      <c r="E173" s="439">
        <f t="shared" ref="E173:F173" si="216">SUM(E174,E184)</f>
        <v>0</v>
      </c>
      <c r="F173" s="440">
        <f t="shared" si="216"/>
        <v>0</v>
      </c>
      <c r="G173" s="438">
        <f>SUM(G174,G184)</f>
        <v>0</v>
      </c>
      <c r="H173" s="439">
        <f t="shared" ref="H173:I173" si="217">SUM(H174,H184)</f>
        <v>0</v>
      </c>
      <c r="I173" s="440">
        <f t="shared" si="217"/>
        <v>0</v>
      </c>
      <c r="J173" s="438">
        <f>SUM(J174,J184)</f>
        <v>0</v>
      </c>
      <c r="K173" s="439">
        <f t="shared" ref="K173:L173" si="218">SUM(K174,K184)</f>
        <v>0</v>
      </c>
      <c r="L173" s="440">
        <f t="shared" si="218"/>
        <v>0</v>
      </c>
      <c r="M173" s="438">
        <f>SUM(M174,M184)</f>
        <v>0</v>
      </c>
      <c r="N173" s="439">
        <f t="shared" ref="N173:O173" si="219">SUM(N174,N184)</f>
        <v>0</v>
      </c>
      <c r="O173" s="440">
        <f t="shared" si="219"/>
        <v>0</v>
      </c>
      <c r="P173" s="163"/>
    </row>
    <row r="174" spans="1:16" ht="24" hidden="1" x14ac:dyDescent="0.25">
      <c r="A174" s="333">
        <v>3200</v>
      </c>
      <c r="B174" s="465" t="s">
        <v>194</v>
      </c>
      <c r="C174" s="334">
        <f t="shared" si="193"/>
        <v>0</v>
      </c>
      <c r="D174" s="442">
        <f>SUM(D175,D179)</f>
        <v>0</v>
      </c>
      <c r="E174" s="443">
        <f t="shared" ref="E174:O174" si="220">SUM(E175,E179)</f>
        <v>0</v>
      </c>
      <c r="F174" s="337">
        <f t="shared" si="220"/>
        <v>0</v>
      </c>
      <c r="G174" s="442">
        <f t="shared" si="220"/>
        <v>0</v>
      </c>
      <c r="H174" s="443">
        <f t="shared" si="220"/>
        <v>0</v>
      </c>
      <c r="I174" s="337">
        <f t="shared" si="220"/>
        <v>0</v>
      </c>
      <c r="J174" s="442">
        <f t="shared" si="220"/>
        <v>0</v>
      </c>
      <c r="K174" s="443">
        <f t="shared" si="220"/>
        <v>0</v>
      </c>
      <c r="L174" s="337">
        <f t="shared" si="220"/>
        <v>0</v>
      </c>
      <c r="M174" s="442">
        <f t="shared" si="220"/>
        <v>0</v>
      </c>
      <c r="N174" s="443">
        <f t="shared" si="220"/>
        <v>0</v>
      </c>
      <c r="O174" s="337">
        <f t="shared" si="220"/>
        <v>0</v>
      </c>
      <c r="P174" s="341"/>
    </row>
    <row r="175" spans="1:16" ht="36" hidden="1" x14ac:dyDescent="0.25">
      <c r="A175" s="783">
        <v>3260</v>
      </c>
      <c r="B175" s="346" t="s">
        <v>195</v>
      </c>
      <c r="C175" s="347">
        <f t="shared" si="193"/>
        <v>0</v>
      </c>
      <c r="D175" s="451">
        <f>SUM(D176:D178)</f>
        <v>0</v>
      </c>
      <c r="E175" s="452">
        <f t="shared" ref="E175:F175" si="221">SUM(E176:E178)</f>
        <v>0</v>
      </c>
      <c r="F175" s="398">
        <f t="shared" si="221"/>
        <v>0</v>
      </c>
      <c r="G175" s="451">
        <f>SUM(G176:G178)</f>
        <v>0</v>
      </c>
      <c r="H175" s="452">
        <f t="shared" ref="H175:I175" si="222">SUM(H176:H178)</f>
        <v>0</v>
      </c>
      <c r="I175" s="398">
        <f t="shared" si="222"/>
        <v>0</v>
      </c>
      <c r="J175" s="451">
        <f>SUM(J176:J178)</f>
        <v>0</v>
      </c>
      <c r="K175" s="452">
        <f t="shared" ref="K175:L175" si="223">SUM(K176:K178)</f>
        <v>0</v>
      </c>
      <c r="L175" s="398">
        <f t="shared" si="223"/>
        <v>0</v>
      </c>
      <c r="M175" s="451">
        <f>SUM(M176:M178)</f>
        <v>0</v>
      </c>
      <c r="N175" s="452">
        <f t="shared" ref="N175:O175" si="224">SUM(N176:N178)</f>
        <v>0</v>
      </c>
      <c r="O175" s="398">
        <f t="shared" si="224"/>
        <v>0</v>
      </c>
      <c r="P175" s="313"/>
    </row>
    <row r="176" spans="1:16" ht="24" hidden="1" customHeight="1" x14ac:dyDescent="0.25">
      <c r="A176" s="315">
        <v>3261</v>
      </c>
      <c r="B176" s="353" t="s">
        <v>196</v>
      </c>
      <c r="C176" s="354">
        <f t="shared" si="193"/>
        <v>0</v>
      </c>
      <c r="D176" s="453"/>
      <c r="E176" s="454"/>
      <c r="F176" s="319">
        <f t="shared" ref="F176:F178" si="225">D176+E176</f>
        <v>0</v>
      </c>
      <c r="G176" s="317"/>
      <c r="H176" s="320"/>
      <c r="I176" s="319">
        <f t="shared" ref="I176:I178" si="226">G176+H176</f>
        <v>0</v>
      </c>
      <c r="J176" s="317"/>
      <c r="K176" s="320"/>
      <c r="L176" s="319">
        <f t="shared" ref="L176:L178" si="227">K176+J176</f>
        <v>0</v>
      </c>
      <c r="M176" s="317"/>
      <c r="N176" s="320"/>
      <c r="O176" s="319">
        <f t="shared" ref="O176:O178" si="228">N176+M176</f>
        <v>0</v>
      </c>
      <c r="P176" s="322"/>
    </row>
    <row r="177" spans="1:16" ht="36" hidden="1" customHeight="1" x14ac:dyDescent="0.25">
      <c r="A177" s="315">
        <v>3262</v>
      </c>
      <c r="B177" s="353" t="s">
        <v>197</v>
      </c>
      <c r="C177" s="354">
        <f t="shared" si="193"/>
        <v>0</v>
      </c>
      <c r="D177" s="453"/>
      <c r="E177" s="454"/>
      <c r="F177" s="319">
        <f t="shared" si="225"/>
        <v>0</v>
      </c>
      <c r="G177" s="317"/>
      <c r="H177" s="320"/>
      <c r="I177" s="319">
        <f t="shared" si="226"/>
        <v>0</v>
      </c>
      <c r="J177" s="317"/>
      <c r="K177" s="320"/>
      <c r="L177" s="319">
        <f t="shared" si="227"/>
        <v>0</v>
      </c>
      <c r="M177" s="317"/>
      <c r="N177" s="320"/>
      <c r="O177" s="319">
        <f t="shared" si="228"/>
        <v>0</v>
      </c>
      <c r="P177" s="322"/>
    </row>
    <row r="178" spans="1:16" ht="24" hidden="1" customHeight="1" x14ac:dyDescent="0.25">
      <c r="A178" s="315">
        <v>3263</v>
      </c>
      <c r="B178" s="353" t="s">
        <v>198</v>
      </c>
      <c r="C178" s="354">
        <f t="shared" si="193"/>
        <v>0</v>
      </c>
      <c r="D178" s="453"/>
      <c r="E178" s="454"/>
      <c r="F178" s="319">
        <f t="shared" si="225"/>
        <v>0</v>
      </c>
      <c r="G178" s="317"/>
      <c r="H178" s="320"/>
      <c r="I178" s="319">
        <f t="shared" si="226"/>
        <v>0</v>
      </c>
      <c r="J178" s="317"/>
      <c r="K178" s="320"/>
      <c r="L178" s="319">
        <f t="shared" si="227"/>
        <v>0</v>
      </c>
      <c r="M178" s="317"/>
      <c r="N178" s="320"/>
      <c r="O178" s="319">
        <f t="shared" si="228"/>
        <v>0</v>
      </c>
      <c r="P178" s="322"/>
    </row>
    <row r="179" spans="1:16" ht="84" hidden="1" x14ac:dyDescent="0.25">
      <c r="A179" s="783">
        <v>3290</v>
      </c>
      <c r="B179" s="346" t="s">
        <v>199</v>
      </c>
      <c r="C179" s="466">
        <f t="shared" si="193"/>
        <v>0</v>
      </c>
      <c r="D179" s="451">
        <f>SUM(D180:D183)</f>
        <v>0</v>
      </c>
      <c r="E179" s="452">
        <f t="shared" ref="E179:O179" si="229">SUM(E180:E183)</f>
        <v>0</v>
      </c>
      <c r="F179" s="398">
        <f t="shared" si="229"/>
        <v>0</v>
      </c>
      <c r="G179" s="451">
        <f t="shared" si="229"/>
        <v>0</v>
      </c>
      <c r="H179" s="452">
        <f t="shared" si="229"/>
        <v>0</v>
      </c>
      <c r="I179" s="398">
        <f t="shared" si="229"/>
        <v>0</v>
      </c>
      <c r="J179" s="451">
        <f t="shared" si="229"/>
        <v>0</v>
      </c>
      <c r="K179" s="452">
        <f t="shared" si="229"/>
        <v>0</v>
      </c>
      <c r="L179" s="398">
        <f t="shared" si="229"/>
        <v>0</v>
      </c>
      <c r="M179" s="451">
        <f t="shared" si="229"/>
        <v>0</v>
      </c>
      <c r="N179" s="452">
        <f t="shared" si="229"/>
        <v>0</v>
      </c>
      <c r="O179" s="398">
        <f t="shared" si="229"/>
        <v>0</v>
      </c>
      <c r="P179" s="313"/>
    </row>
    <row r="180" spans="1:16" ht="72" hidden="1" customHeight="1" x14ac:dyDescent="0.25">
      <c r="A180" s="315">
        <v>3291</v>
      </c>
      <c r="B180" s="353" t="s">
        <v>200</v>
      </c>
      <c r="C180" s="354">
        <f t="shared" si="193"/>
        <v>0</v>
      </c>
      <c r="D180" s="453"/>
      <c r="E180" s="454"/>
      <c r="F180" s="319">
        <f t="shared" ref="F180:F183" si="230">D180+E180</f>
        <v>0</v>
      </c>
      <c r="G180" s="317"/>
      <c r="H180" s="320"/>
      <c r="I180" s="319">
        <f t="shared" ref="I180:I183" si="231">G180+H180</f>
        <v>0</v>
      </c>
      <c r="J180" s="317"/>
      <c r="K180" s="320"/>
      <c r="L180" s="319">
        <f t="shared" ref="L180:L183" si="232">K180+J180</f>
        <v>0</v>
      </c>
      <c r="M180" s="317"/>
      <c r="N180" s="320"/>
      <c r="O180" s="319">
        <f t="shared" ref="O180:O183" si="233">N180+M180</f>
        <v>0</v>
      </c>
      <c r="P180" s="322"/>
    </row>
    <row r="181" spans="1:16" ht="72" hidden="1" customHeight="1" x14ac:dyDescent="0.25">
      <c r="A181" s="315">
        <v>3292</v>
      </c>
      <c r="B181" s="353" t="s">
        <v>201</v>
      </c>
      <c r="C181" s="354">
        <f t="shared" si="193"/>
        <v>0</v>
      </c>
      <c r="D181" s="453"/>
      <c r="E181" s="454"/>
      <c r="F181" s="319">
        <f t="shared" si="230"/>
        <v>0</v>
      </c>
      <c r="G181" s="317"/>
      <c r="H181" s="320"/>
      <c r="I181" s="319">
        <f t="shared" si="231"/>
        <v>0</v>
      </c>
      <c r="J181" s="317"/>
      <c r="K181" s="320"/>
      <c r="L181" s="319">
        <f t="shared" si="232"/>
        <v>0</v>
      </c>
      <c r="M181" s="317"/>
      <c r="N181" s="320"/>
      <c r="O181" s="319">
        <f t="shared" si="233"/>
        <v>0</v>
      </c>
      <c r="P181" s="322"/>
    </row>
    <row r="182" spans="1:16" ht="72" hidden="1" customHeight="1" x14ac:dyDescent="0.25">
      <c r="A182" s="315">
        <v>3293</v>
      </c>
      <c r="B182" s="353" t="s">
        <v>202</v>
      </c>
      <c r="C182" s="354">
        <f t="shared" si="193"/>
        <v>0</v>
      </c>
      <c r="D182" s="453"/>
      <c r="E182" s="454"/>
      <c r="F182" s="319">
        <f t="shared" si="230"/>
        <v>0</v>
      </c>
      <c r="G182" s="317"/>
      <c r="H182" s="320"/>
      <c r="I182" s="319">
        <f t="shared" si="231"/>
        <v>0</v>
      </c>
      <c r="J182" s="317"/>
      <c r="K182" s="320"/>
      <c r="L182" s="319">
        <f t="shared" si="232"/>
        <v>0</v>
      </c>
      <c r="M182" s="317"/>
      <c r="N182" s="320"/>
      <c r="O182" s="319">
        <f t="shared" si="233"/>
        <v>0</v>
      </c>
      <c r="P182" s="322"/>
    </row>
    <row r="183" spans="1:16" ht="60" hidden="1" customHeight="1" x14ac:dyDescent="0.25">
      <c r="A183" s="467">
        <v>3294</v>
      </c>
      <c r="B183" s="353" t="s">
        <v>203</v>
      </c>
      <c r="C183" s="466">
        <f t="shared" si="193"/>
        <v>0</v>
      </c>
      <c r="D183" s="468"/>
      <c r="E183" s="469"/>
      <c r="F183" s="470">
        <f t="shared" si="230"/>
        <v>0</v>
      </c>
      <c r="G183" s="471"/>
      <c r="H183" s="472"/>
      <c r="I183" s="470">
        <f t="shared" si="231"/>
        <v>0</v>
      </c>
      <c r="J183" s="471"/>
      <c r="K183" s="472"/>
      <c r="L183" s="470">
        <f t="shared" si="232"/>
        <v>0</v>
      </c>
      <c r="M183" s="471"/>
      <c r="N183" s="472"/>
      <c r="O183" s="470">
        <f t="shared" si="233"/>
        <v>0</v>
      </c>
      <c r="P183" s="473"/>
    </row>
    <row r="184" spans="1:16" ht="48" hidden="1" x14ac:dyDescent="0.25">
      <c r="A184" s="474">
        <v>3300</v>
      </c>
      <c r="B184" s="465" t="s">
        <v>204</v>
      </c>
      <c r="C184" s="475">
        <f t="shared" si="193"/>
        <v>0</v>
      </c>
      <c r="D184" s="476">
        <f>SUM(D185:D186)</f>
        <v>0</v>
      </c>
      <c r="E184" s="477">
        <f t="shared" ref="E184:O184" si="234">SUM(E185:E186)</f>
        <v>0</v>
      </c>
      <c r="F184" s="478">
        <f t="shared" si="234"/>
        <v>0</v>
      </c>
      <c r="G184" s="476">
        <f t="shared" si="234"/>
        <v>0</v>
      </c>
      <c r="H184" s="477">
        <f t="shared" si="234"/>
        <v>0</v>
      </c>
      <c r="I184" s="478">
        <f t="shared" si="234"/>
        <v>0</v>
      </c>
      <c r="J184" s="476">
        <f t="shared" si="234"/>
        <v>0</v>
      </c>
      <c r="K184" s="477">
        <f t="shared" si="234"/>
        <v>0</v>
      </c>
      <c r="L184" s="478">
        <f t="shared" si="234"/>
        <v>0</v>
      </c>
      <c r="M184" s="476">
        <f t="shared" si="234"/>
        <v>0</v>
      </c>
      <c r="N184" s="477">
        <f t="shared" si="234"/>
        <v>0</v>
      </c>
      <c r="O184" s="478">
        <f t="shared" si="234"/>
        <v>0</v>
      </c>
      <c r="P184" s="479"/>
    </row>
    <row r="185" spans="1:16" ht="48" hidden="1" customHeight="1" x14ac:dyDescent="0.25">
      <c r="A185" s="401">
        <v>3310</v>
      </c>
      <c r="B185" s="402" t="s">
        <v>205</v>
      </c>
      <c r="C185" s="407">
        <f t="shared" si="193"/>
        <v>0</v>
      </c>
      <c r="D185" s="460"/>
      <c r="E185" s="461"/>
      <c r="F185" s="405">
        <f t="shared" ref="F185:F186" si="235">D185+E185</f>
        <v>0</v>
      </c>
      <c r="G185" s="408"/>
      <c r="H185" s="409"/>
      <c r="I185" s="405">
        <f t="shared" ref="I185:I186" si="236">G185+H185</f>
        <v>0</v>
      </c>
      <c r="J185" s="408"/>
      <c r="K185" s="409"/>
      <c r="L185" s="405">
        <f t="shared" ref="L185:L186" si="237">K185+J185</f>
        <v>0</v>
      </c>
      <c r="M185" s="408"/>
      <c r="N185" s="409"/>
      <c r="O185" s="405">
        <f t="shared" ref="O185:O186" si="238">N185+M185</f>
        <v>0</v>
      </c>
      <c r="P185" s="393"/>
    </row>
    <row r="186" spans="1:16" ht="48.75" hidden="1" customHeight="1" x14ac:dyDescent="0.25">
      <c r="A186" s="308">
        <v>3320</v>
      </c>
      <c r="B186" s="346" t="s">
        <v>206</v>
      </c>
      <c r="C186" s="347">
        <f t="shared" si="193"/>
        <v>0</v>
      </c>
      <c r="D186" s="455"/>
      <c r="E186" s="456"/>
      <c r="F186" s="398">
        <f t="shared" si="235"/>
        <v>0</v>
      </c>
      <c r="G186" s="310"/>
      <c r="H186" s="311"/>
      <c r="I186" s="398">
        <f t="shared" si="236"/>
        <v>0</v>
      </c>
      <c r="J186" s="310"/>
      <c r="K186" s="311"/>
      <c r="L186" s="398">
        <f t="shared" si="237"/>
        <v>0</v>
      </c>
      <c r="M186" s="310"/>
      <c r="N186" s="311"/>
      <c r="O186" s="398">
        <f t="shared" si="238"/>
        <v>0</v>
      </c>
      <c r="P186" s="313"/>
    </row>
    <row r="187" spans="1:16" hidden="1" x14ac:dyDescent="0.25">
      <c r="A187" s="480">
        <v>4000</v>
      </c>
      <c r="B187" s="436" t="s">
        <v>207</v>
      </c>
      <c r="C187" s="437">
        <f t="shared" si="193"/>
        <v>0</v>
      </c>
      <c r="D187" s="438">
        <f>SUM(D188,D191)</f>
        <v>0</v>
      </c>
      <c r="E187" s="439">
        <f t="shared" ref="E187:F187" si="239">SUM(E188,E191)</f>
        <v>0</v>
      </c>
      <c r="F187" s="440">
        <f t="shared" si="239"/>
        <v>0</v>
      </c>
      <c r="G187" s="438">
        <f>SUM(G188,G191)</f>
        <v>0</v>
      </c>
      <c r="H187" s="439">
        <f t="shared" ref="H187:I187" si="240">SUM(H188,H191)</f>
        <v>0</v>
      </c>
      <c r="I187" s="440">
        <f t="shared" si="240"/>
        <v>0</v>
      </c>
      <c r="J187" s="438">
        <f>SUM(J188,J191)</f>
        <v>0</v>
      </c>
      <c r="K187" s="439">
        <f t="shared" ref="K187:L187" si="241">SUM(K188,K191)</f>
        <v>0</v>
      </c>
      <c r="L187" s="440">
        <f t="shared" si="241"/>
        <v>0</v>
      </c>
      <c r="M187" s="438">
        <f>SUM(M188,M191)</f>
        <v>0</v>
      </c>
      <c r="N187" s="439">
        <f t="shared" ref="N187:O187" si="242">SUM(N188,N191)</f>
        <v>0</v>
      </c>
      <c r="O187" s="440">
        <f t="shared" si="242"/>
        <v>0</v>
      </c>
      <c r="P187" s="163"/>
    </row>
    <row r="188" spans="1:16" ht="24" hidden="1" x14ac:dyDescent="0.25">
      <c r="A188" s="481">
        <v>4200</v>
      </c>
      <c r="B188" s="441" t="s">
        <v>208</v>
      </c>
      <c r="C188" s="334">
        <f t="shared" si="193"/>
        <v>0</v>
      </c>
      <c r="D188" s="442">
        <f>SUM(D189,D190)</f>
        <v>0</v>
      </c>
      <c r="E188" s="443">
        <f t="shared" ref="E188:F188" si="243">SUM(E189,E190)</f>
        <v>0</v>
      </c>
      <c r="F188" s="337">
        <f t="shared" si="243"/>
        <v>0</v>
      </c>
      <c r="G188" s="442">
        <f>SUM(G189,G190)</f>
        <v>0</v>
      </c>
      <c r="H188" s="443">
        <f t="shared" ref="H188:I188" si="244">SUM(H189,H190)</f>
        <v>0</v>
      </c>
      <c r="I188" s="337">
        <f t="shared" si="244"/>
        <v>0</v>
      </c>
      <c r="J188" s="442">
        <f>SUM(J189,J190)</f>
        <v>0</v>
      </c>
      <c r="K188" s="443">
        <f t="shared" ref="K188:L188" si="245">SUM(K189,K190)</f>
        <v>0</v>
      </c>
      <c r="L188" s="337">
        <f t="shared" si="245"/>
        <v>0</v>
      </c>
      <c r="M188" s="442">
        <f>SUM(M189,M190)</f>
        <v>0</v>
      </c>
      <c r="N188" s="443">
        <f t="shared" ref="N188:O188" si="246">SUM(N189,N190)</f>
        <v>0</v>
      </c>
      <c r="O188" s="337">
        <f t="shared" si="246"/>
        <v>0</v>
      </c>
      <c r="P188" s="341"/>
    </row>
    <row r="189" spans="1:16" ht="36" hidden="1" customHeight="1" x14ac:dyDescent="0.25">
      <c r="A189" s="783">
        <v>4240</v>
      </c>
      <c r="B189" s="346" t="s">
        <v>209</v>
      </c>
      <c r="C189" s="347">
        <f t="shared" si="193"/>
        <v>0</v>
      </c>
      <c r="D189" s="455"/>
      <c r="E189" s="456"/>
      <c r="F189" s="398">
        <f t="shared" ref="F189:F190" si="247">D189+E189</f>
        <v>0</v>
      </c>
      <c r="G189" s="310"/>
      <c r="H189" s="311"/>
      <c r="I189" s="398">
        <f t="shared" ref="I189:I190" si="248">G189+H189</f>
        <v>0</v>
      </c>
      <c r="J189" s="310"/>
      <c r="K189" s="311"/>
      <c r="L189" s="398">
        <f t="shared" ref="L189:L190" si="249">K189+J189</f>
        <v>0</v>
      </c>
      <c r="M189" s="310"/>
      <c r="N189" s="311"/>
      <c r="O189" s="398">
        <f t="shared" ref="O189:O190" si="250">N189+M189</f>
        <v>0</v>
      </c>
      <c r="P189" s="313"/>
    </row>
    <row r="190" spans="1:16" ht="24" hidden="1" customHeight="1" x14ac:dyDescent="0.25">
      <c r="A190" s="447">
        <v>4250</v>
      </c>
      <c r="B190" s="353" t="s">
        <v>210</v>
      </c>
      <c r="C190" s="354">
        <f t="shared" si="193"/>
        <v>0</v>
      </c>
      <c r="D190" s="453"/>
      <c r="E190" s="454"/>
      <c r="F190" s="319">
        <f t="shared" si="247"/>
        <v>0</v>
      </c>
      <c r="G190" s="317"/>
      <c r="H190" s="320"/>
      <c r="I190" s="319">
        <f t="shared" si="248"/>
        <v>0</v>
      </c>
      <c r="J190" s="317"/>
      <c r="K190" s="320"/>
      <c r="L190" s="319">
        <f t="shared" si="249"/>
        <v>0</v>
      </c>
      <c r="M190" s="317"/>
      <c r="N190" s="320"/>
      <c r="O190" s="319">
        <f t="shared" si="250"/>
        <v>0</v>
      </c>
      <c r="P190" s="322"/>
    </row>
    <row r="191" spans="1:16" hidden="1" x14ac:dyDescent="0.25">
      <c r="A191" s="333">
        <v>4300</v>
      </c>
      <c r="B191" s="441" t="s">
        <v>211</v>
      </c>
      <c r="C191" s="334">
        <f t="shared" si="193"/>
        <v>0</v>
      </c>
      <c r="D191" s="442">
        <f>SUM(D192)</f>
        <v>0</v>
      </c>
      <c r="E191" s="443">
        <f t="shared" ref="E191:F191" si="251">SUM(E192)</f>
        <v>0</v>
      </c>
      <c r="F191" s="337">
        <f t="shared" si="251"/>
        <v>0</v>
      </c>
      <c r="G191" s="442">
        <f>SUM(G192)</f>
        <v>0</v>
      </c>
      <c r="H191" s="443">
        <f t="shared" ref="H191:I191" si="252">SUM(H192)</f>
        <v>0</v>
      </c>
      <c r="I191" s="337">
        <f t="shared" si="252"/>
        <v>0</v>
      </c>
      <c r="J191" s="442">
        <f>SUM(J192)</f>
        <v>0</v>
      </c>
      <c r="K191" s="443">
        <f t="shared" ref="K191:L191" si="253">SUM(K192)</f>
        <v>0</v>
      </c>
      <c r="L191" s="337">
        <f t="shared" si="253"/>
        <v>0</v>
      </c>
      <c r="M191" s="442">
        <f>SUM(M192)</f>
        <v>0</v>
      </c>
      <c r="N191" s="443">
        <f t="shared" ref="N191:O191" si="254">SUM(N192)</f>
        <v>0</v>
      </c>
      <c r="O191" s="337">
        <f t="shared" si="254"/>
        <v>0</v>
      </c>
      <c r="P191" s="341"/>
    </row>
    <row r="192" spans="1:16" ht="24" hidden="1" x14ac:dyDescent="0.25">
      <c r="A192" s="783">
        <v>4310</v>
      </c>
      <c r="B192" s="346" t="s">
        <v>212</v>
      </c>
      <c r="C192" s="347">
        <f t="shared" si="193"/>
        <v>0</v>
      </c>
      <c r="D192" s="451">
        <f>SUM(D193:D193)</f>
        <v>0</v>
      </c>
      <c r="E192" s="452">
        <f t="shared" ref="E192:F192" si="255">SUM(E193:E193)</f>
        <v>0</v>
      </c>
      <c r="F192" s="398">
        <f t="shared" si="255"/>
        <v>0</v>
      </c>
      <c r="G192" s="451">
        <f>SUM(G193:G193)</f>
        <v>0</v>
      </c>
      <c r="H192" s="452">
        <f t="shared" ref="H192:I192" si="256">SUM(H193:H193)</f>
        <v>0</v>
      </c>
      <c r="I192" s="398">
        <f t="shared" si="256"/>
        <v>0</v>
      </c>
      <c r="J192" s="451">
        <f>SUM(J193:J193)</f>
        <v>0</v>
      </c>
      <c r="K192" s="452">
        <f t="shared" ref="K192:L192" si="257">SUM(K193:K193)</f>
        <v>0</v>
      </c>
      <c r="L192" s="398">
        <f t="shared" si="257"/>
        <v>0</v>
      </c>
      <c r="M192" s="451">
        <f>SUM(M193:M193)</f>
        <v>0</v>
      </c>
      <c r="N192" s="452">
        <f t="shared" ref="N192:O192" si="258">SUM(N193:N193)</f>
        <v>0</v>
      </c>
      <c r="O192" s="398">
        <f t="shared" si="258"/>
        <v>0</v>
      </c>
      <c r="P192" s="313"/>
    </row>
    <row r="193" spans="1:16" ht="36" hidden="1" customHeight="1" x14ac:dyDescent="0.25">
      <c r="A193" s="315">
        <v>4311</v>
      </c>
      <c r="B193" s="353" t="s">
        <v>213</v>
      </c>
      <c r="C193" s="354">
        <f t="shared" si="193"/>
        <v>0</v>
      </c>
      <c r="D193" s="453"/>
      <c r="E193" s="454"/>
      <c r="F193" s="319">
        <f>D193+E193</f>
        <v>0</v>
      </c>
      <c r="G193" s="317"/>
      <c r="H193" s="320"/>
      <c r="I193" s="319">
        <f>G193+H193</f>
        <v>0</v>
      </c>
      <c r="J193" s="317"/>
      <c r="K193" s="320"/>
      <c r="L193" s="319">
        <f>K193+J193</f>
        <v>0</v>
      </c>
      <c r="M193" s="317"/>
      <c r="N193" s="320"/>
      <c r="O193" s="319">
        <f>N193+M193</f>
        <v>0</v>
      </c>
      <c r="P193" s="322"/>
    </row>
    <row r="194" spans="1:16" s="292" customFormat="1" ht="24" x14ac:dyDescent="0.25">
      <c r="A194" s="482"/>
      <c r="B194" s="287" t="s">
        <v>214</v>
      </c>
      <c r="C194" s="431">
        <f t="shared" si="193"/>
        <v>14500</v>
      </c>
      <c r="D194" s="432">
        <f t="shared" ref="D194:O194" si="259">SUM(D195,D230,D269,D283)</f>
        <v>14500</v>
      </c>
      <c r="E194" s="433">
        <f t="shared" si="259"/>
        <v>0</v>
      </c>
      <c r="F194" s="434">
        <f t="shared" si="259"/>
        <v>14500</v>
      </c>
      <c r="G194" s="432">
        <f t="shared" si="259"/>
        <v>0</v>
      </c>
      <c r="H194" s="433">
        <f t="shared" si="259"/>
        <v>0</v>
      </c>
      <c r="I194" s="434">
        <f t="shared" si="259"/>
        <v>0</v>
      </c>
      <c r="J194" s="432">
        <f t="shared" si="259"/>
        <v>0</v>
      </c>
      <c r="K194" s="433">
        <f t="shared" si="259"/>
        <v>0</v>
      </c>
      <c r="L194" s="434">
        <f t="shared" si="259"/>
        <v>0</v>
      </c>
      <c r="M194" s="432">
        <f t="shared" si="259"/>
        <v>0</v>
      </c>
      <c r="N194" s="433">
        <f t="shared" si="259"/>
        <v>0</v>
      </c>
      <c r="O194" s="434">
        <f t="shared" si="259"/>
        <v>0</v>
      </c>
      <c r="P194" s="994"/>
    </row>
    <row r="195" spans="1:16" x14ac:dyDescent="0.25">
      <c r="A195" s="436">
        <v>5000</v>
      </c>
      <c r="B195" s="436" t="s">
        <v>215</v>
      </c>
      <c r="C195" s="437">
        <f t="shared" si="193"/>
        <v>14500</v>
      </c>
      <c r="D195" s="438">
        <f>D196+D204</f>
        <v>14500</v>
      </c>
      <c r="E195" s="439">
        <f t="shared" ref="E195:F195" si="260">E196+E204</f>
        <v>0</v>
      </c>
      <c r="F195" s="440">
        <f t="shared" si="260"/>
        <v>14500</v>
      </c>
      <c r="G195" s="438">
        <f>G196+G204</f>
        <v>0</v>
      </c>
      <c r="H195" s="439">
        <f t="shared" ref="H195:I195" si="261">H196+H204</f>
        <v>0</v>
      </c>
      <c r="I195" s="440">
        <f t="shared" si="261"/>
        <v>0</v>
      </c>
      <c r="J195" s="438">
        <f>J196+J204</f>
        <v>0</v>
      </c>
      <c r="K195" s="439">
        <f t="shared" ref="K195:L195" si="262">K196+K204</f>
        <v>0</v>
      </c>
      <c r="L195" s="440">
        <f t="shared" si="262"/>
        <v>0</v>
      </c>
      <c r="M195" s="438">
        <f>M196+M204</f>
        <v>0</v>
      </c>
      <c r="N195" s="439">
        <f t="shared" ref="N195:O195" si="263">N196+N204</f>
        <v>0</v>
      </c>
      <c r="O195" s="440">
        <f t="shared" si="263"/>
        <v>0</v>
      </c>
      <c r="P195" s="995"/>
    </row>
    <row r="196" spans="1:16" hidden="1" x14ac:dyDescent="0.25">
      <c r="A196" s="333">
        <v>5100</v>
      </c>
      <c r="B196" s="441" t="s">
        <v>216</v>
      </c>
      <c r="C196" s="334">
        <f t="shared" si="193"/>
        <v>0</v>
      </c>
      <c r="D196" s="442">
        <f>D197+D198+D201+D202+D203</f>
        <v>0</v>
      </c>
      <c r="E196" s="443">
        <f t="shared" ref="E196:F196" si="264">E197+E198+E201+E202+E203</f>
        <v>0</v>
      </c>
      <c r="F196" s="337">
        <f t="shared" si="264"/>
        <v>0</v>
      </c>
      <c r="G196" s="442">
        <f>G197+G198+G201+G202+G203</f>
        <v>0</v>
      </c>
      <c r="H196" s="443">
        <f t="shared" ref="H196:I196" si="265">H197+H198+H201+H202+H203</f>
        <v>0</v>
      </c>
      <c r="I196" s="337">
        <f t="shared" si="265"/>
        <v>0</v>
      </c>
      <c r="J196" s="442">
        <f>J197+J198+J201+J202+J203</f>
        <v>0</v>
      </c>
      <c r="K196" s="443">
        <f t="shared" ref="K196:L196" si="266">K197+K198+K201+K202+K203</f>
        <v>0</v>
      </c>
      <c r="L196" s="337">
        <f t="shared" si="266"/>
        <v>0</v>
      </c>
      <c r="M196" s="442">
        <f>M197+M198+M201+M202+M203</f>
        <v>0</v>
      </c>
      <c r="N196" s="443">
        <f t="shared" ref="N196:O196" si="267">N197+N198+N201+N202+N203</f>
        <v>0</v>
      </c>
      <c r="O196" s="337">
        <f t="shared" si="267"/>
        <v>0</v>
      </c>
      <c r="P196" s="341"/>
    </row>
    <row r="197" spans="1:16" ht="12" hidden="1" customHeight="1" x14ac:dyDescent="0.25">
      <c r="A197" s="783">
        <v>5110</v>
      </c>
      <c r="B197" s="346" t="s">
        <v>217</v>
      </c>
      <c r="C197" s="347">
        <f t="shared" si="193"/>
        <v>0</v>
      </c>
      <c r="D197" s="455"/>
      <c r="E197" s="456"/>
      <c r="F197" s="398">
        <f>D197+E197</f>
        <v>0</v>
      </c>
      <c r="G197" s="310"/>
      <c r="H197" s="311"/>
      <c r="I197" s="398">
        <f>G197+H197</f>
        <v>0</v>
      </c>
      <c r="J197" s="310"/>
      <c r="K197" s="311"/>
      <c r="L197" s="398">
        <f>K197+J197</f>
        <v>0</v>
      </c>
      <c r="M197" s="310"/>
      <c r="N197" s="311"/>
      <c r="O197" s="398">
        <f>N197+M197</f>
        <v>0</v>
      </c>
      <c r="P197" s="313"/>
    </row>
    <row r="198" spans="1:16" ht="24" hidden="1" x14ac:dyDescent="0.25">
      <c r="A198" s="447">
        <v>5120</v>
      </c>
      <c r="B198" s="353" t="s">
        <v>218</v>
      </c>
      <c r="C198" s="354">
        <f t="shared" si="193"/>
        <v>0</v>
      </c>
      <c r="D198" s="448">
        <f>D199+D200</f>
        <v>0</v>
      </c>
      <c r="E198" s="449">
        <f t="shared" ref="E198:F198" si="268">E199+E200</f>
        <v>0</v>
      </c>
      <c r="F198" s="319">
        <f t="shared" si="268"/>
        <v>0</v>
      </c>
      <c r="G198" s="448">
        <f>G199+G200</f>
        <v>0</v>
      </c>
      <c r="H198" s="449">
        <f t="shared" ref="H198:I198" si="269">H199+H200</f>
        <v>0</v>
      </c>
      <c r="I198" s="319">
        <f t="shared" si="269"/>
        <v>0</v>
      </c>
      <c r="J198" s="448">
        <f>J199+J200</f>
        <v>0</v>
      </c>
      <c r="K198" s="449">
        <f t="shared" ref="K198:L198" si="270">K199+K200</f>
        <v>0</v>
      </c>
      <c r="L198" s="319">
        <f t="shared" si="270"/>
        <v>0</v>
      </c>
      <c r="M198" s="448">
        <f>M199+M200</f>
        <v>0</v>
      </c>
      <c r="N198" s="449">
        <f t="shared" ref="N198:O198" si="271">N199+N200</f>
        <v>0</v>
      </c>
      <c r="O198" s="319">
        <f t="shared" si="271"/>
        <v>0</v>
      </c>
      <c r="P198" s="322"/>
    </row>
    <row r="199" spans="1:16" ht="12" hidden="1" customHeight="1" x14ac:dyDescent="0.25">
      <c r="A199" s="315">
        <v>5121</v>
      </c>
      <c r="B199" s="353" t="s">
        <v>219</v>
      </c>
      <c r="C199" s="354">
        <f t="shared" si="193"/>
        <v>0</v>
      </c>
      <c r="D199" s="453"/>
      <c r="E199" s="454"/>
      <c r="F199" s="319">
        <f t="shared" ref="F199:F203" si="272">D199+E199</f>
        <v>0</v>
      </c>
      <c r="G199" s="317"/>
      <c r="H199" s="320"/>
      <c r="I199" s="319">
        <f t="shared" ref="I199:I203" si="273">G199+H199</f>
        <v>0</v>
      </c>
      <c r="J199" s="317"/>
      <c r="K199" s="320"/>
      <c r="L199" s="319">
        <f t="shared" ref="L199:L203" si="274">K199+J199</f>
        <v>0</v>
      </c>
      <c r="M199" s="317"/>
      <c r="N199" s="320"/>
      <c r="O199" s="319">
        <f t="shared" ref="O199:O203" si="275">N199+M199</f>
        <v>0</v>
      </c>
      <c r="P199" s="322"/>
    </row>
    <row r="200" spans="1:16" ht="24" hidden="1" customHeight="1" x14ac:dyDescent="0.25">
      <c r="A200" s="315">
        <v>5129</v>
      </c>
      <c r="B200" s="353" t="s">
        <v>220</v>
      </c>
      <c r="C200" s="354">
        <f t="shared" si="193"/>
        <v>0</v>
      </c>
      <c r="D200" s="453"/>
      <c r="E200" s="454"/>
      <c r="F200" s="319">
        <f t="shared" si="272"/>
        <v>0</v>
      </c>
      <c r="G200" s="317"/>
      <c r="H200" s="320"/>
      <c r="I200" s="319">
        <f t="shared" si="273"/>
        <v>0</v>
      </c>
      <c r="J200" s="317"/>
      <c r="K200" s="320"/>
      <c r="L200" s="319">
        <f t="shared" si="274"/>
        <v>0</v>
      </c>
      <c r="M200" s="317"/>
      <c r="N200" s="320"/>
      <c r="O200" s="319">
        <f t="shared" si="275"/>
        <v>0</v>
      </c>
      <c r="P200" s="322"/>
    </row>
    <row r="201" spans="1:16" ht="12" hidden="1" customHeight="1" x14ac:dyDescent="0.25">
      <c r="A201" s="447">
        <v>5130</v>
      </c>
      <c r="B201" s="353" t="s">
        <v>221</v>
      </c>
      <c r="C201" s="354">
        <f t="shared" si="193"/>
        <v>0</v>
      </c>
      <c r="D201" s="453"/>
      <c r="E201" s="454"/>
      <c r="F201" s="319">
        <f t="shared" si="272"/>
        <v>0</v>
      </c>
      <c r="G201" s="317"/>
      <c r="H201" s="320"/>
      <c r="I201" s="319">
        <f t="shared" si="273"/>
        <v>0</v>
      </c>
      <c r="J201" s="317"/>
      <c r="K201" s="320"/>
      <c r="L201" s="319">
        <f t="shared" si="274"/>
        <v>0</v>
      </c>
      <c r="M201" s="317"/>
      <c r="N201" s="320"/>
      <c r="O201" s="319">
        <f t="shared" si="275"/>
        <v>0</v>
      </c>
      <c r="P201" s="322"/>
    </row>
    <row r="202" spans="1:16" ht="12" hidden="1" customHeight="1" x14ac:dyDescent="0.25">
      <c r="A202" s="447">
        <v>5140</v>
      </c>
      <c r="B202" s="353" t="s">
        <v>222</v>
      </c>
      <c r="C202" s="354">
        <f t="shared" si="193"/>
        <v>0</v>
      </c>
      <c r="D202" s="453"/>
      <c r="E202" s="454"/>
      <c r="F202" s="319">
        <f t="shared" si="272"/>
        <v>0</v>
      </c>
      <c r="G202" s="317"/>
      <c r="H202" s="320"/>
      <c r="I202" s="319">
        <f t="shared" si="273"/>
        <v>0</v>
      </c>
      <c r="J202" s="317"/>
      <c r="K202" s="320"/>
      <c r="L202" s="319">
        <f t="shared" si="274"/>
        <v>0</v>
      </c>
      <c r="M202" s="317"/>
      <c r="N202" s="320"/>
      <c r="O202" s="319">
        <f t="shared" si="275"/>
        <v>0</v>
      </c>
      <c r="P202" s="322"/>
    </row>
    <row r="203" spans="1:16" ht="24" hidden="1" customHeight="1" x14ac:dyDescent="0.25">
      <c r="A203" s="447">
        <v>5170</v>
      </c>
      <c r="B203" s="353" t="s">
        <v>223</v>
      </c>
      <c r="C203" s="354">
        <f t="shared" si="193"/>
        <v>0</v>
      </c>
      <c r="D203" s="453"/>
      <c r="E203" s="454"/>
      <c r="F203" s="319">
        <f t="shared" si="272"/>
        <v>0</v>
      </c>
      <c r="G203" s="317"/>
      <c r="H203" s="320"/>
      <c r="I203" s="319">
        <f t="shared" si="273"/>
        <v>0</v>
      </c>
      <c r="J203" s="317"/>
      <c r="K203" s="320"/>
      <c r="L203" s="319">
        <f t="shared" si="274"/>
        <v>0</v>
      </c>
      <c r="M203" s="317"/>
      <c r="N203" s="320"/>
      <c r="O203" s="319">
        <f t="shared" si="275"/>
        <v>0</v>
      </c>
      <c r="P203" s="322"/>
    </row>
    <row r="204" spans="1:16" x14ac:dyDescent="0.25">
      <c r="A204" s="333">
        <v>5200</v>
      </c>
      <c r="B204" s="441" t="s">
        <v>224</v>
      </c>
      <c r="C204" s="334">
        <f t="shared" si="193"/>
        <v>14500</v>
      </c>
      <c r="D204" s="442">
        <f>D205+D215+D216+D225+D226+D227+D229</f>
        <v>14500</v>
      </c>
      <c r="E204" s="443">
        <f t="shared" ref="E204:F204" si="276">E205+E215+E216+E225+E226+E227+E229</f>
        <v>0</v>
      </c>
      <c r="F204" s="337">
        <f t="shared" si="276"/>
        <v>14500</v>
      </c>
      <c r="G204" s="442">
        <f>G205+G215+G216+G225+G226+G227+G229</f>
        <v>0</v>
      </c>
      <c r="H204" s="443">
        <f t="shared" ref="H204:I204" si="277">H205+H215+H216+H225+H226+H227+H229</f>
        <v>0</v>
      </c>
      <c r="I204" s="337">
        <f t="shared" si="277"/>
        <v>0</v>
      </c>
      <c r="J204" s="442">
        <f>J205+J215+J216+J225+J226+J227+J229</f>
        <v>0</v>
      </c>
      <c r="K204" s="443">
        <f t="shared" ref="K204:L204" si="278">K205+K215+K216+K225+K226+K227+K229</f>
        <v>0</v>
      </c>
      <c r="L204" s="337">
        <f t="shared" si="278"/>
        <v>0</v>
      </c>
      <c r="M204" s="442">
        <f>M205+M215+M216+M225+M226+M227+M229</f>
        <v>0</v>
      </c>
      <c r="N204" s="443">
        <f t="shared" ref="N204:O204" si="279">N205+N215+N216+N225+N226+N227+N229</f>
        <v>0</v>
      </c>
      <c r="O204" s="337">
        <f t="shared" si="279"/>
        <v>0</v>
      </c>
      <c r="P204" s="996"/>
    </row>
    <row r="205" spans="1:16" hidden="1" x14ac:dyDescent="0.25">
      <c r="A205" s="444">
        <v>5210</v>
      </c>
      <c r="B205" s="402" t="s">
        <v>225</v>
      </c>
      <c r="C205" s="407">
        <f t="shared" si="193"/>
        <v>0</v>
      </c>
      <c r="D205" s="445">
        <f>SUM(D206:D214)</f>
        <v>0</v>
      </c>
      <c r="E205" s="446">
        <f t="shared" ref="E205:F205" si="280">SUM(E206:E214)</f>
        <v>0</v>
      </c>
      <c r="F205" s="405">
        <f t="shared" si="280"/>
        <v>0</v>
      </c>
      <c r="G205" s="445">
        <f>SUM(G206:G214)</f>
        <v>0</v>
      </c>
      <c r="H205" s="446">
        <f t="shared" ref="H205:I205" si="281">SUM(H206:H214)</f>
        <v>0</v>
      </c>
      <c r="I205" s="405">
        <f t="shared" si="281"/>
        <v>0</v>
      </c>
      <c r="J205" s="445">
        <f>SUM(J206:J214)</f>
        <v>0</v>
      </c>
      <c r="K205" s="446">
        <f t="shared" ref="K205:L205" si="282">SUM(K206:K214)</f>
        <v>0</v>
      </c>
      <c r="L205" s="405">
        <f t="shared" si="282"/>
        <v>0</v>
      </c>
      <c r="M205" s="445">
        <f>SUM(M206:M214)</f>
        <v>0</v>
      </c>
      <c r="N205" s="446">
        <f t="shared" ref="N205:O205" si="283">SUM(N206:N214)</f>
        <v>0</v>
      </c>
      <c r="O205" s="405">
        <f t="shared" si="283"/>
        <v>0</v>
      </c>
      <c r="P205" s="393"/>
    </row>
    <row r="206" spans="1:16" ht="12" hidden="1" customHeight="1" x14ac:dyDescent="0.25">
      <c r="A206" s="308">
        <v>5211</v>
      </c>
      <c r="B206" s="346" t="s">
        <v>226</v>
      </c>
      <c r="C206" s="347">
        <f t="shared" si="193"/>
        <v>0</v>
      </c>
      <c r="D206" s="455"/>
      <c r="E206" s="456"/>
      <c r="F206" s="398">
        <f t="shared" ref="F206:F215" si="284">D206+E206</f>
        <v>0</v>
      </c>
      <c r="G206" s="310"/>
      <c r="H206" s="311"/>
      <c r="I206" s="398">
        <f t="shared" ref="I206:I215" si="285">G206+H206</f>
        <v>0</v>
      </c>
      <c r="J206" s="310"/>
      <c r="K206" s="311"/>
      <c r="L206" s="398">
        <f t="shared" ref="L206:L215" si="286">K206+J206</f>
        <v>0</v>
      </c>
      <c r="M206" s="310"/>
      <c r="N206" s="311"/>
      <c r="O206" s="398">
        <f t="shared" ref="O206:O215" si="287">N206+M206</f>
        <v>0</v>
      </c>
      <c r="P206" s="313"/>
    </row>
    <row r="207" spans="1:16" ht="12" hidden="1" customHeight="1" x14ac:dyDescent="0.25">
      <c r="A207" s="315">
        <v>5212</v>
      </c>
      <c r="B207" s="353" t="s">
        <v>227</v>
      </c>
      <c r="C207" s="354">
        <f t="shared" si="193"/>
        <v>0</v>
      </c>
      <c r="D207" s="453"/>
      <c r="E207" s="454"/>
      <c r="F207" s="319">
        <f t="shared" si="284"/>
        <v>0</v>
      </c>
      <c r="G207" s="317"/>
      <c r="H207" s="320"/>
      <c r="I207" s="319">
        <f t="shared" si="285"/>
        <v>0</v>
      </c>
      <c r="J207" s="317"/>
      <c r="K207" s="320"/>
      <c r="L207" s="319">
        <f t="shared" si="286"/>
        <v>0</v>
      </c>
      <c r="M207" s="317"/>
      <c r="N207" s="320"/>
      <c r="O207" s="319">
        <f t="shared" si="287"/>
        <v>0</v>
      </c>
      <c r="P207" s="322"/>
    </row>
    <row r="208" spans="1:16" ht="12" hidden="1" customHeight="1" x14ac:dyDescent="0.25">
      <c r="A208" s="315">
        <v>5213</v>
      </c>
      <c r="B208" s="353" t="s">
        <v>228</v>
      </c>
      <c r="C208" s="354">
        <f t="shared" si="193"/>
        <v>0</v>
      </c>
      <c r="D208" s="453"/>
      <c r="E208" s="454"/>
      <c r="F208" s="319">
        <f t="shared" si="284"/>
        <v>0</v>
      </c>
      <c r="G208" s="317"/>
      <c r="H208" s="320"/>
      <c r="I208" s="319">
        <f t="shared" si="285"/>
        <v>0</v>
      </c>
      <c r="J208" s="317"/>
      <c r="K208" s="320"/>
      <c r="L208" s="319">
        <f t="shared" si="286"/>
        <v>0</v>
      </c>
      <c r="M208" s="317"/>
      <c r="N208" s="320"/>
      <c r="O208" s="319">
        <f t="shared" si="287"/>
        <v>0</v>
      </c>
      <c r="P208" s="322"/>
    </row>
    <row r="209" spans="1:16" ht="12" hidden="1" customHeight="1" x14ac:dyDescent="0.25">
      <c r="A209" s="315">
        <v>5214</v>
      </c>
      <c r="B209" s="353" t="s">
        <v>229</v>
      </c>
      <c r="C209" s="354">
        <f t="shared" si="193"/>
        <v>0</v>
      </c>
      <c r="D209" s="453"/>
      <c r="E209" s="454"/>
      <c r="F209" s="319">
        <f t="shared" si="284"/>
        <v>0</v>
      </c>
      <c r="G209" s="317"/>
      <c r="H209" s="320"/>
      <c r="I209" s="319">
        <f t="shared" si="285"/>
        <v>0</v>
      </c>
      <c r="J209" s="317"/>
      <c r="K209" s="320"/>
      <c r="L209" s="319">
        <f t="shared" si="286"/>
        <v>0</v>
      </c>
      <c r="M209" s="317"/>
      <c r="N209" s="320"/>
      <c r="O209" s="319">
        <f t="shared" si="287"/>
        <v>0</v>
      </c>
      <c r="P209" s="322"/>
    </row>
    <row r="210" spans="1:16" ht="12" hidden="1" customHeight="1" x14ac:dyDescent="0.25">
      <c r="A210" s="315">
        <v>5215</v>
      </c>
      <c r="B210" s="353" t="s">
        <v>230</v>
      </c>
      <c r="C210" s="354">
        <f t="shared" si="193"/>
        <v>0</v>
      </c>
      <c r="D210" s="453"/>
      <c r="E210" s="454"/>
      <c r="F210" s="319">
        <f t="shared" si="284"/>
        <v>0</v>
      </c>
      <c r="G210" s="317"/>
      <c r="H210" s="320"/>
      <c r="I210" s="319">
        <f t="shared" si="285"/>
        <v>0</v>
      </c>
      <c r="J210" s="317"/>
      <c r="K210" s="320"/>
      <c r="L210" s="319">
        <f t="shared" si="286"/>
        <v>0</v>
      </c>
      <c r="M210" s="317"/>
      <c r="N210" s="320"/>
      <c r="O210" s="319">
        <f t="shared" si="287"/>
        <v>0</v>
      </c>
      <c r="P210" s="322"/>
    </row>
    <row r="211" spans="1:16" ht="14.25" hidden="1" customHeight="1" x14ac:dyDescent="0.25">
      <c r="A211" s="315">
        <v>5216</v>
      </c>
      <c r="B211" s="353" t="s">
        <v>231</v>
      </c>
      <c r="C211" s="354">
        <f t="shared" si="193"/>
        <v>0</v>
      </c>
      <c r="D211" s="453"/>
      <c r="E211" s="454"/>
      <c r="F211" s="319">
        <f t="shared" si="284"/>
        <v>0</v>
      </c>
      <c r="G211" s="317"/>
      <c r="H211" s="320"/>
      <c r="I211" s="319">
        <f t="shared" si="285"/>
        <v>0</v>
      </c>
      <c r="J211" s="317"/>
      <c r="K211" s="320"/>
      <c r="L211" s="319">
        <f t="shared" si="286"/>
        <v>0</v>
      </c>
      <c r="M211" s="317"/>
      <c r="N211" s="320"/>
      <c r="O211" s="319">
        <f t="shared" si="287"/>
        <v>0</v>
      </c>
      <c r="P211" s="322"/>
    </row>
    <row r="212" spans="1:16" ht="12" hidden="1" customHeight="1" x14ac:dyDescent="0.25">
      <c r="A212" s="315">
        <v>5217</v>
      </c>
      <c r="B212" s="353" t="s">
        <v>232</v>
      </c>
      <c r="C212" s="354">
        <f t="shared" ref="C212:C275" si="288">F212+I212+L212+O212</f>
        <v>0</v>
      </c>
      <c r="D212" s="453"/>
      <c r="E212" s="454"/>
      <c r="F212" s="319">
        <f t="shared" si="284"/>
        <v>0</v>
      </c>
      <c r="G212" s="317"/>
      <c r="H212" s="320"/>
      <c r="I212" s="319">
        <f t="shared" si="285"/>
        <v>0</v>
      </c>
      <c r="J212" s="317"/>
      <c r="K212" s="320"/>
      <c r="L212" s="319">
        <f t="shared" si="286"/>
        <v>0</v>
      </c>
      <c r="M212" s="317"/>
      <c r="N212" s="320"/>
      <c r="O212" s="319">
        <f t="shared" si="287"/>
        <v>0</v>
      </c>
      <c r="P212" s="322"/>
    </row>
    <row r="213" spans="1:16" ht="12" hidden="1" customHeight="1" x14ac:dyDescent="0.25">
      <c r="A213" s="315">
        <v>5218</v>
      </c>
      <c r="B213" s="353" t="s">
        <v>233</v>
      </c>
      <c r="C213" s="354">
        <f t="shared" si="288"/>
        <v>0</v>
      </c>
      <c r="D213" s="453"/>
      <c r="E213" s="454"/>
      <c r="F213" s="319">
        <f t="shared" si="284"/>
        <v>0</v>
      </c>
      <c r="G213" s="317"/>
      <c r="H213" s="320"/>
      <c r="I213" s="319">
        <f t="shared" si="285"/>
        <v>0</v>
      </c>
      <c r="J213" s="317"/>
      <c r="K213" s="320"/>
      <c r="L213" s="319">
        <f t="shared" si="286"/>
        <v>0</v>
      </c>
      <c r="M213" s="317"/>
      <c r="N213" s="320"/>
      <c r="O213" s="319">
        <f t="shared" si="287"/>
        <v>0</v>
      </c>
      <c r="P213" s="322"/>
    </row>
    <row r="214" spans="1:16" ht="12" hidden="1" customHeight="1" x14ac:dyDescent="0.25">
      <c r="A214" s="315">
        <v>5219</v>
      </c>
      <c r="B214" s="353" t="s">
        <v>234</v>
      </c>
      <c r="C214" s="354">
        <f t="shared" si="288"/>
        <v>0</v>
      </c>
      <c r="D214" s="453"/>
      <c r="E214" s="454"/>
      <c r="F214" s="319">
        <f t="shared" si="284"/>
        <v>0</v>
      </c>
      <c r="G214" s="317"/>
      <c r="H214" s="320"/>
      <c r="I214" s="319">
        <f t="shared" si="285"/>
        <v>0</v>
      </c>
      <c r="J214" s="317"/>
      <c r="K214" s="320"/>
      <c r="L214" s="319">
        <f t="shared" si="286"/>
        <v>0</v>
      </c>
      <c r="M214" s="317"/>
      <c r="N214" s="320"/>
      <c r="O214" s="319">
        <f t="shared" si="287"/>
        <v>0</v>
      </c>
      <c r="P214" s="322"/>
    </row>
    <row r="215" spans="1:16" ht="13.5" hidden="1" customHeight="1" x14ac:dyDescent="0.25">
      <c r="A215" s="447">
        <v>5220</v>
      </c>
      <c r="B215" s="353" t="s">
        <v>235</v>
      </c>
      <c r="C215" s="354">
        <f t="shared" si="288"/>
        <v>0</v>
      </c>
      <c r="D215" s="453"/>
      <c r="E215" s="454"/>
      <c r="F215" s="319">
        <f t="shared" si="284"/>
        <v>0</v>
      </c>
      <c r="G215" s="317"/>
      <c r="H215" s="320"/>
      <c r="I215" s="319">
        <f t="shared" si="285"/>
        <v>0</v>
      </c>
      <c r="J215" s="317"/>
      <c r="K215" s="320"/>
      <c r="L215" s="319">
        <f t="shared" si="286"/>
        <v>0</v>
      </c>
      <c r="M215" s="317"/>
      <c r="N215" s="320"/>
      <c r="O215" s="319">
        <f t="shared" si="287"/>
        <v>0</v>
      </c>
      <c r="P215" s="322"/>
    </row>
    <row r="216" spans="1:16" x14ac:dyDescent="0.25">
      <c r="A216" s="447">
        <v>5230</v>
      </c>
      <c r="B216" s="353" t="s">
        <v>236</v>
      </c>
      <c r="C216" s="354">
        <f t="shared" si="288"/>
        <v>14500</v>
      </c>
      <c r="D216" s="448">
        <f>SUM(D217:D224)</f>
        <v>14500</v>
      </c>
      <c r="E216" s="449">
        <f t="shared" ref="E216:F216" si="289">SUM(E217:E224)</f>
        <v>0</v>
      </c>
      <c r="F216" s="319">
        <f t="shared" si="289"/>
        <v>14500</v>
      </c>
      <c r="G216" s="448">
        <f>SUM(G217:G224)</f>
        <v>0</v>
      </c>
      <c r="H216" s="449">
        <f t="shared" ref="H216:I216" si="290">SUM(H217:H224)</f>
        <v>0</v>
      </c>
      <c r="I216" s="319">
        <f t="shared" si="290"/>
        <v>0</v>
      </c>
      <c r="J216" s="448">
        <f>SUM(J217:J224)</f>
        <v>0</v>
      </c>
      <c r="K216" s="449">
        <f t="shared" ref="K216:L216" si="291">SUM(K217:K224)</f>
        <v>0</v>
      </c>
      <c r="L216" s="319">
        <f t="shared" si="291"/>
        <v>0</v>
      </c>
      <c r="M216" s="448">
        <f>SUM(M217:M224)</f>
        <v>0</v>
      </c>
      <c r="N216" s="449">
        <f t="shared" ref="N216:O216" si="292">SUM(N217:N224)</f>
        <v>0</v>
      </c>
      <c r="O216" s="319">
        <f t="shared" si="292"/>
        <v>0</v>
      </c>
      <c r="P216" s="999"/>
    </row>
    <row r="217" spans="1:16" ht="12" hidden="1" customHeight="1" x14ac:dyDescent="0.25">
      <c r="A217" s="315">
        <v>5231</v>
      </c>
      <c r="B217" s="353" t="s">
        <v>237</v>
      </c>
      <c r="C217" s="354">
        <f t="shared" si="288"/>
        <v>0</v>
      </c>
      <c r="D217" s="453"/>
      <c r="E217" s="454"/>
      <c r="F217" s="319">
        <f t="shared" ref="F217:F226" si="293">D217+E217</f>
        <v>0</v>
      </c>
      <c r="G217" s="317"/>
      <c r="H217" s="320"/>
      <c r="I217" s="319">
        <f t="shared" ref="I217:I226" si="294">G217+H217</f>
        <v>0</v>
      </c>
      <c r="J217" s="317"/>
      <c r="K217" s="320"/>
      <c r="L217" s="319">
        <f t="shared" ref="L217:L226" si="295">K217+J217</f>
        <v>0</v>
      </c>
      <c r="M217" s="317"/>
      <c r="N217" s="320"/>
      <c r="O217" s="319">
        <f t="shared" ref="O217:O226" si="296">N217+M217</f>
        <v>0</v>
      </c>
      <c r="P217" s="322"/>
    </row>
    <row r="218" spans="1:16" ht="12" hidden="1" customHeight="1" x14ac:dyDescent="0.25">
      <c r="A218" s="315">
        <v>5232</v>
      </c>
      <c r="B218" s="353" t="s">
        <v>238</v>
      </c>
      <c r="C218" s="354">
        <f t="shared" si="288"/>
        <v>0</v>
      </c>
      <c r="D218" s="453"/>
      <c r="E218" s="454"/>
      <c r="F218" s="319">
        <f t="shared" si="293"/>
        <v>0</v>
      </c>
      <c r="G218" s="317"/>
      <c r="H218" s="320"/>
      <c r="I218" s="319">
        <f t="shared" si="294"/>
        <v>0</v>
      </c>
      <c r="J218" s="317"/>
      <c r="K218" s="320"/>
      <c r="L218" s="319">
        <f t="shared" si="295"/>
        <v>0</v>
      </c>
      <c r="M218" s="317"/>
      <c r="N218" s="320"/>
      <c r="O218" s="319">
        <f t="shared" si="296"/>
        <v>0</v>
      </c>
      <c r="P218" s="322"/>
    </row>
    <row r="219" spans="1:16" ht="12" hidden="1" customHeight="1" x14ac:dyDescent="0.25">
      <c r="A219" s="315">
        <v>5233</v>
      </c>
      <c r="B219" s="353" t="s">
        <v>239</v>
      </c>
      <c r="C219" s="354">
        <f t="shared" si="288"/>
        <v>0</v>
      </c>
      <c r="D219" s="453"/>
      <c r="E219" s="454"/>
      <c r="F219" s="319">
        <f t="shared" si="293"/>
        <v>0</v>
      </c>
      <c r="G219" s="317"/>
      <c r="H219" s="320"/>
      <c r="I219" s="319">
        <f t="shared" si="294"/>
        <v>0</v>
      </c>
      <c r="J219" s="317"/>
      <c r="K219" s="320"/>
      <c r="L219" s="319">
        <f t="shared" si="295"/>
        <v>0</v>
      </c>
      <c r="M219" s="317"/>
      <c r="N219" s="320"/>
      <c r="O219" s="319">
        <f t="shared" si="296"/>
        <v>0</v>
      </c>
      <c r="P219" s="322"/>
    </row>
    <row r="220" spans="1:16" ht="24" hidden="1" customHeight="1" x14ac:dyDescent="0.25">
      <c r="A220" s="315">
        <v>5234</v>
      </c>
      <c r="B220" s="353" t="s">
        <v>240</v>
      </c>
      <c r="C220" s="354">
        <f t="shared" si="288"/>
        <v>0</v>
      </c>
      <c r="D220" s="453"/>
      <c r="E220" s="454"/>
      <c r="F220" s="319">
        <f t="shared" si="293"/>
        <v>0</v>
      </c>
      <c r="G220" s="317"/>
      <c r="H220" s="320"/>
      <c r="I220" s="319">
        <f t="shared" si="294"/>
        <v>0</v>
      </c>
      <c r="J220" s="317"/>
      <c r="K220" s="320"/>
      <c r="L220" s="319">
        <f t="shared" si="295"/>
        <v>0</v>
      </c>
      <c r="M220" s="317"/>
      <c r="N220" s="320"/>
      <c r="O220" s="319">
        <f t="shared" si="296"/>
        <v>0</v>
      </c>
      <c r="P220" s="322"/>
    </row>
    <row r="221" spans="1:16" ht="14.25" hidden="1" customHeight="1" x14ac:dyDescent="0.25">
      <c r="A221" s="315">
        <v>5236</v>
      </c>
      <c r="B221" s="353" t="s">
        <v>241</v>
      </c>
      <c r="C221" s="354">
        <f t="shared" si="288"/>
        <v>0</v>
      </c>
      <c r="D221" s="453"/>
      <c r="E221" s="454"/>
      <c r="F221" s="319">
        <f t="shared" si="293"/>
        <v>0</v>
      </c>
      <c r="G221" s="317"/>
      <c r="H221" s="320"/>
      <c r="I221" s="319">
        <f t="shared" si="294"/>
        <v>0</v>
      </c>
      <c r="J221" s="317"/>
      <c r="K221" s="320"/>
      <c r="L221" s="319">
        <f t="shared" si="295"/>
        <v>0</v>
      </c>
      <c r="M221" s="317"/>
      <c r="N221" s="320"/>
      <c r="O221" s="319">
        <f t="shared" si="296"/>
        <v>0</v>
      </c>
      <c r="P221" s="322"/>
    </row>
    <row r="222" spans="1:16" ht="14.25" hidden="1" customHeight="1" x14ac:dyDescent="0.25">
      <c r="A222" s="315">
        <v>5237</v>
      </c>
      <c r="B222" s="353" t="s">
        <v>242</v>
      </c>
      <c r="C222" s="354">
        <f t="shared" si="288"/>
        <v>0</v>
      </c>
      <c r="D222" s="453"/>
      <c r="E222" s="454"/>
      <c r="F222" s="319">
        <f t="shared" si="293"/>
        <v>0</v>
      </c>
      <c r="G222" s="317"/>
      <c r="H222" s="320"/>
      <c r="I222" s="319">
        <f t="shared" si="294"/>
        <v>0</v>
      </c>
      <c r="J222" s="317"/>
      <c r="K222" s="320"/>
      <c r="L222" s="319">
        <f t="shared" si="295"/>
        <v>0</v>
      </c>
      <c r="M222" s="317"/>
      <c r="N222" s="320"/>
      <c r="O222" s="319">
        <f t="shared" si="296"/>
        <v>0</v>
      </c>
      <c r="P222" s="322"/>
    </row>
    <row r="223" spans="1:16" ht="24" hidden="1" customHeight="1" x14ac:dyDescent="0.25">
      <c r="A223" s="315">
        <v>5238</v>
      </c>
      <c r="B223" s="353" t="s">
        <v>243</v>
      </c>
      <c r="C223" s="354">
        <f t="shared" si="288"/>
        <v>0</v>
      </c>
      <c r="D223" s="453"/>
      <c r="E223" s="454"/>
      <c r="F223" s="319">
        <f t="shared" si="293"/>
        <v>0</v>
      </c>
      <c r="G223" s="317"/>
      <c r="H223" s="320"/>
      <c r="I223" s="319">
        <f t="shared" si="294"/>
        <v>0</v>
      </c>
      <c r="J223" s="317"/>
      <c r="K223" s="320"/>
      <c r="L223" s="319">
        <f t="shared" si="295"/>
        <v>0</v>
      </c>
      <c r="M223" s="317"/>
      <c r="N223" s="320"/>
      <c r="O223" s="319">
        <f t="shared" si="296"/>
        <v>0</v>
      </c>
      <c r="P223" s="322"/>
    </row>
    <row r="224" spans="1:16" ht="24" customHeight="1" x14ac:dyDescent="0.25">
      <c r="A224" s="315">
        <v>5239</v>
      </c>
      <c r="B224" s="353" t="s">
        <v>244</v>
      </c>
      <c r="C224" s="354">
        <f t="shared" si="288"/>
        <v>14500</v>
      </c>
      <c r="D224" s="453">
        <v>14500</v>
      </c>
      <c r="E224" s="454"/>
      <c r="F224" s="319">
        <f t="shared" si="293"/>
        <v>14500</v>
      </c>
      <c r="G224" s="317"/>
      <c r="H224" s="320"/>
      <c r="I224" s="319">
        <f t="shared" si="294"/>
        <v>0</v>
      </c>
      <c r="J224" s="317"/>
      <c r="K224" s="320"/>
      <c r="L224" s="319">
        <f t="shared" si="295"/>
        <v>0</v>
      </c>
      <c r="M224" s="317"/>
      <c r="N224" s="320"/>
      <c r="O224" s="319">
        <f t="shared" si="296"/>
        <v>0</v>
      </c>
      <c r="P224" s="999"/>
    </row>
    <row r="225" spans="1:16" ht="24" hidden="1" customHeight="1" x14ac:dyDescent="0.25">
      <c r="A225" s="447">
        <v>5240</v>
      </c>
      <c r="B225" s="353" t="s">
        <v>245</v>
      </c>
      <c r="C225" s="354">
        <f t="shared" si="288"/>
        <v>0</v>
      </c>
      <c r="D225" s="453"/>
      <c r="E225" s="454"/>
      <c r="F225" s="319">
        <f t="shared" si="293"/>
        <v>0</v>
      </c>
      <c r="G225" s="317"/>
      <c r="H225" s="320"/>
      <c r="I225" s="319">
        <f t="shared" si="294"/>
        <v>0</v>
      </c>
      <c r="J225" s="317"/>
      <c r="K225" s="320"/>
      <c r="L225" s="319">
        <f t="shared" si="295"/>
        <v>0</v>
      </c>
      <c r="M225" s="317"/>
      <c r="N225" s="320"/>
      <c r="O225" s="319">
        <f t="shared" si="296"/>
        <v>0</v>
      </c>
      <c r="P225" s="322"/>
    </row>
    <row r="226" spans="1:16" ht="12" hidden="1" customHeight="1" x14ac:dyDescent="0.25">
      <c r="A226" s="447">
        <v>5250</v>
      </c>
      <c r="B226" s="353" t="s">
        <v>246</v>
      </c>
      <c r="C226" s="354">
        <f t="shared" si="288"/>
        <v>0</v>
      </c>
      <c r="D226" s="453"/>
      <c r="E226" s="454"/>
      <c r="F226" s="319">
        <f t="shared" si="293"/>
        <v>0</v>
      </c>
      <c r="G226" s="317"/>
      <c r="H226" s="320"/>
      <c r="I226" s="319">
        <f t="shared" si="294"/>
        <v>0</v>
      </c>
      <c r="J226" s="317"/>
      <c r="K226" s="320"/>
      <c r="L226" s="319">
        <f t="shared" si="295"/>
        <v>0</v>
      </c>
      <c r="M226" s="317"/>
      <c r="N226" s="320"/>
      <c r="O226" s="319">
        <f t="shared" si="296"/>
        <v>0</v>
      </c>
      <c r="P226" s="322"/>
    </row>
    <row r="227" spans="1:16" hidden="1" x14ac:dyDescent="0.25">
      <c r="A227" s="447">
        <v>5260</v>
      </c>
      <c r="B227" s="353" t="s">
        <v>247</v>
      </c>
      <c r="C227" s="354">
        <f t="shared" si="288"/>
        <v>0</v>
      </c>
      <c r="D227" s="448">
        <f>SUM(D228)</f>
        <v>0</v>
      </c>
      <c r="E227" s="449">
        <f t="shared" ref="E227:F227" si="297">SUM(E228)</f>
        <v>0</v>
      </c>
      <c r="F227" s="319">
        <f t="shared" si="297"/>
        <v>0</v>
      </c>
      <c r="G227" s="448">
        <f>SUM(G228)</f>
        <v>0</v>
      </c>
      <c r="H227" s="449">
        <f t="shared" ref="H227:I227" si="298">SUM(H228)</f>
        <v>0</v>
      </c>
      <c r="I227" s="319">
        <f t="shared" si="298"/>
        <v>0</v>
      </c>
      <c r="J227" s="448">
        <f>SUM(J228)</f>
        <v>0</v>
      </c>
      <c r="K227" s="449">
        <f t="shared" ref="K227:L227" si="299">SUM(K228)</f>
        <v>0</v>
      </c>
      <c r="L227" s="319">
        <f t="shared" si="299"/>
        <v>0</v>
      </c>
      <c r="M227" s="448">
        <f>SUM(M228)</f>
        <v>0</v>
      </c>
      <c r="N227" s="449">
        <f t="shared" ref="N227:O227" si="300">SUM(N228)</f>
        <v>0</v>
      </c>
      <c r="O227" s="319">
        <f t="shared" si="300"/>
        <v>0</v>
      </c>
      <c r="P227" s="322"/>
    </row>
    <row r="228" spans="1:16" ht="24" hidden="1" customHeight="1" x14ac:dyDescent="0.25">
      <c r="A228" s="315">
        <v>5269</v>
      </c>
      <c r="B228" s="353" t="s">
        <v>248</v>
      </c>
      <c r="C228" s="354">
        <f t="shared" si="288"/>
        <v>0</v>
      </c>
      <c r="D228" s="453"/>
      <c r="E228" s="454"/>
      <c r="F228" s="319">
        <f t="shared" ref="F228:F229" si="301">D228+E228</f>
        <v>0</v>
      </c>
      <c r="G228" s="317"/>
      <c r="H228" s="320"/>
      <c r="I228" s="319">
        <f t="shared" ref="I228:I229" si="302">G228+H228</f>
        <v>0</v>
      </c>
      <c r="J228" s="317"/>
      <c r="K228" s="320"/>
      <c r="L228" s="319">
        <f t="shared" ref="L228:L229" si="303">K228+J228</f>
        <v>0</v>
      </c>
      <c r="M228" s="317"/>
      <c r="N228" s="320"/>
      <c r="O228" s="319">
        <f t="shared" ref="O228:O229" si="304">N228+M228</f>
        <v>0</v>
      </c>
      <c r="P228" s="322"/>
    </row>
    <row r="229" spans="1:16" ht="24" hidden="1" customHeight="1" x14ac:dyDescent="0.25">
      <c r="A229" s="444">
        <v>5270</v>
      </c>
      <c r="B229" s="402" t="s">
        <v>249</v>
      </c>
      <c r="C229" s="407">
        <f t="shared" si="288"/>
        <v>0</v>
      </c>
      <c r="D229" s="460"/>
      <c r="E229" s="461"/>
      <c r="F229" s="405">
        <f t="shared" si="301"/>
        <v>0</v>
      </c>
      <c r="G229" s="408"/>
      <c r="H229" s="409"/>
      <c r="I229" s="405">
        <f t="shared" si="302"/>
        <v>0</v>
      </c>
      <c r="J229" s="408"/>
      <c r="K229" s="409"/>
      <c r="L229" s="405">
        <f t="shared" si="303"/>
        <v>0</v>
      </c>
      <c r="M229" s="408"/>
      <c r="N229" s="409"/>
      <c r="O229" s="405">
        <f t="shared" si="304"/>
        <v>0</v>
      </c>
      <c r="P229" s="393"/>
    </row>
    <row r="230" spans="1:16" hidden="1" x14ac:dyDescent="0.25">
      <c r="A230" s="436">
        <v>6000</v>
      </c>
      <c r="B230" s="436" t="s">
        <v>250</v>
      </c>
      <c r="C230" s="437">
        <f t="shared" si="288"/>
        <v>0</v>
      </c>
      <c r="D230" s="438">
        <f>D231+D251+D259</f>
        <v>0</v>
      </c>
      <c r="E230" s="439">
        <f t="shared" ref="E230:F230" si="305">E231+E251+E259</f>
        <v>0</v>
      </c>
      <c r="F230" s="440">
        <f t="shared" si="305"/>
        <v>0</v>
      </c>
      <c r="G230" s="438">
        <f>G231+G251+G259</f>
        <v>0</v>
      </c>
      <c r="H230" s="439">
        <f t="shared" ref="H230:I230" si="306">H231+H251+H259</f>
        <v>0</v>
      </c>
      <c r="I230" s="440">
        <f t="shared" si="306"/>
        <v>0</v>
      </c>
      <c r="J230" s="438">
        <f>J231+J251+J259</f>
        <v>0</v>
      </c>
      <c r="K230" s="439">
        <f t="shared" ref="K230:L230" si="307">K231+K251+K259</f>
        <v>0</v>
      </c>
      <c r="L230" s="440">
        <f t="shared" si="307"/>
        <v>0</v>
      </c>
      <c r="M230" s="438">
        <f>M231+M251+M259</f>
        <v>0</v>
      </c>
      <c r="N230" s="439">
        <f t="shared" ref="N230:O230" si="308">N231+N251+N259</f>
        <v>0</v>
      </c>
      <c r="O230" s="440">
        <f t="shared" si="308"/>
        <v>0</v>
      </c>
      <c r="P230" s="163"/>
    </row>
    <row r="231" spans="1:16" ht="14.25" hidden="1" customHeight="1" x14ac:dyDescent="0.25">
      <c r="A231" s="474">
        <v>6200</v>
      </c>
      <c r="B231" s="465" t="s">
        <v>251</v>
      </c>
      <c r="C231" s="475">
        <f t="shared" si="288"/>
        <v>0</v>
      </c>
      <c r="D231" s="476">
        <f>SUM(D232,D233,D235,D238,D244,D245,D246)</f>
        <v>0</v>
      </c>
      <c r="E231" s="477">
        <f t="shared" ref="E231:F231" si="309">SUM(E232,E233,E235,E238,E244,E245,E246)</f>
        <v>0</v>
      </c>
      <c r="F231" s="478">
        <f t="shared" si="309"/>
        <v>0</v>
      </c>
      <c r="G231" s="476">
        <f>SUM(G232,G233,G235,G238,G244,G245,G246)</f>
        <v>0</v>
      </c>
      <c r="H231" s="477">
        <f t="shared" ref="H231:I231" si="310">SUM(H232,H233,H235,H238,H244,H245,H246)</f>
        <v>0</v>
      </c>
      <c r="I231" s="478">
        <f t="shared" si="310"/>
        <v>0</v>
      </c>
      <c r="J231" s="476">
        <f>SUM(J232,J233,J235,J238,J244,J245,J246)</f>
        <v>0</v>
      </c>
      <c r="K231" s="477">
        <f t="shared" ref="K231:L231" si="311">SUM(K232,K233,K235,K238,K244,K245,K246)</f>
        <v>0</v>
      </c>
      <c r="L231" s="478">
        <f t="shared" si="311"/>
        <v>0</v>
      </c>
      <c r="M231" s="476">
        <f>SUM(M232,M233,M235,M238,M244,M245,M246)</f>
        <v>0</v>
      </c>
      <c r="N231" s="477">
        <f t="shared" ref="N231:O231" si="312">SUM(N232,N233,N235,N238,N244,N245,N246)</f>
        <v>0</v>
      </c>
      <c r="O231" s="478">
        <f t="shared" si="312"/>
        <v>0</v>
      </c>
      <c r="P231" s="479"/>
    </row>
    <row r="232" spans="1:16" ht="24" hidden="1" customHeight="1" x14ac:dyDescent="0.25">
      <c r="A232" s="783">
        <v>6220</v>
      </c>
      <c r="B232" s="346" t="s">
        <v>252</v>
      </c>
      <c r="C232" s="347">
        <f t="shared" si="288"/>
        <v>0</v>
      </c>
      <c r="D232" s="455"/>
      <c r="E232" s="456"/>
      <c r="F232" s="398">
        <f>D232+E232</f>
        <v>0</v>
      </c>
      <c r="G232" s="310"/>
      <c r="H232" s="311"/>
      <c r="I232" s="398">
        <f>G232+H232</f>
        <v>0</v>
      </c>
      <c r="J232" s="310"/>
      <c r="K232" s="311"/>
      <c r="L232" s="398">
        <f>K232+J232</f>
        <v>0</v>
      </c>
      <c r="M232" s="310"/>
      <c r="N232" s="311"/>
      <c r="O232" s="398">
        <f>N232+M232</f>
        <v>0</v>
      </c>
      <c r="P232" s="313"/>
    </row>
    <row r="233" spans="1:16" hidden="1" x14ac:dyDescent="0.25">
      <c r="A233" s="447">
        <v>6230</v>
      </c>
      <c r="B233" s="353" t="s">
        <v>253</v>
      </c>
      <c r="C233" s="354">
        <f t="shared" si="288"/>
        <v>0</v>
      </c>
      <c r="D233" s="448">
        <f t="shared" ref="D233:O233" si="313">SUM(D234)</f>
        <v>0</v>
      </c>
      <c r="E233" s="449">
        <f t="shared" si="313"/>
        <v>0</v>
      </c>
      <c r="F233" s="319">
        <f t="shared" si="313"/>
        <v>0</v>
      </c>
      <c r="G233" s="448">
        <f t="shared" si="313"/>
        <v>0</v>
      </c>
      <c r="H233" s="449">
        <f t="shared" si="313"/>
        <v>0</v>
      </c>
      <c r="I233" s="319">
        <f t="shared" si="313"/>
        <v>0</v>
      </c>
      <c r="J233" s="448">
        <f t="shared" si="313"/>
        <v>0</v>
      </c>
      <c r="K233" s="449">
        <f t="shared" si="313"/>
        <v>0</v>
      </c>
      <c r="L233" s="319">
        <f t="shared" si="313"/>
        <v>0</v>
      </c>
      <c r="M233" s="448">
        <f t="shared" si="313"/>
        <v>0</v>
      </c>
      <c r="N233" s="449">
        <f t="shared" si="313"/>
        <v>0</v>
      </c>
      <c r="O233" s="319">
        <f t="shared" si="313"/>
        <v>0</v>
      </c>
      <c r="P233" s="322"/>
    </row>
    <row r="234" spans="1:16" ht="24" hidden="1" customHeight="1" x14ac:dyDescent="0.25">
      <c r="A234" s="315">
        <v>6239</v>
      </c>
      <c r="B234" s="346" t="s">
        <v>254</v>
      </c>
      <c r="C234" s="354">
        <f t="shared" si="288"/>
        <v>0</v>
      </c>
      <c r="D234" s="455"/>
      <c r="E234" s="456"/>
      <c r="F234" s="398">
        <f>D234+E234</f>
        <v>0</v>
      </c>
      <c r="G234" s="310"/>
      <c r="H234" s="311"/>
      <c r="I234" s="398">
        <f>G234+H234</f>
        <v>0</v>
      </c>
      <c r="J234" s="310"/>
      <c r="K234" s="311"/>
      <c r="L234" s="398">
        <f>K234+J234</f>
        <v>0</v>
      </c>
      <c r="M234" s="310"/>
      <c r="N234" s="311"/>
      <c r="O234" s="398">
        <f>N234+M234</f>
        <v>0</v>
      </c>
      <c r="P234" s="313"/>
    </row>
    <row r="235" spans="1:16" ht="24" hidden="1" x14ac:dyDescent="0.25">
      <c r="A235" s="447">
        <v>6240</v>
      </c>
      <c r="B235" s="353" t="s">
        <v>255</v>
      </c>
      <c r="C235" s="354">
        <f t="shared" si="288"/>
        <v>0</v>
      </c>
      <c r="D235" s="448">
        <f>SUM(D236:D237)</f>
        <v>0</v>
      </c>
      <c r="E235" s="449">
        <f t="shared" ref="E235:F235" si="314">SUM(E236:E237)</f>
        <v>0</v>
      </c>
      <c r="F235" s="319">
        <f t="shared" si="314"/>
        <v>0</v>
      </c>
      <c r="G235" s="448">
        <f>SUM(G236:G237)</f>
        <v>0</v>
      </c>
      <c r="H235" s="449">
        <f t="shared" ref="H235:I235" si="315">SUM(H236:H237)</f>
        <v>0</v>
      </c>
      <c r="I235" s="319">
        <f t="shared" si="315"/>
        <v>0</v>
      </c>
      <c r="J235" s="448">
        <f>SUM(J236:J237)</f>
        <v>0</v>
      </c>
      <c r="K235" s="449">
        <f t="shared" ref="K235:L235" si="316">SUM(K236:K237)</f>
        <v>0</v>
      </c>
      <c r="L235" s="319">
        <f t="shared" si="316"/>
        <v>0</v>
      </c>
      <c r="M235" s="448">
        <f>SUM(M236:M237)</f>
        <v>0</v>
      </c>
      <c r="N235" s="449">
        <f t="shared" ref="N235:O235" si="317">SUM(N236:N237)</f>
        <v>0</v>
      </c>
      <c r="O235" s="319">
        <f t="shared" si="317"/>
        <v>0</v>
      </c>
      <c r="P235" s="322"/>
    </row>
    <row r="236" spans="1:16" ht="12" hidden="1" customHeight="1" x14ac:dyDescent="0.25">
      <c r="A236" s="315">
        <v>6241</v>
      </c>
      <c r="B236" s="353" t="s">
        <v>256</v>
      </c>
      <c r="C236" s="354">
        <f t="shared" si="288"/>
        <v>0</v>
      </c>
      <c r="D236" s="453"/>
      <c r="E236" s="454"/>
      <c r="F236" s="319">
        <f t="shared" ref="F236:F237" si="318">D236+E236</f>
        <v>0</v>
      </c>
      <c r="G236" s="317"/>
      <c r="H236" s="320"/>
      <c r="I236" s="319">
        <f t="shared" ref="I236:I237" si="319">G236+H236</f>
        <v>0</v>
      </c>
      <c r="J236" s="317"/>
      <c r="K236" s="320"/>
      <c r="L236" s="319">
        <f t="shared" ref="L236:L237" si="320">K236+J236</f>
        <v>0</v>
      </c>
      <c r="M236" s="317"/>
      <c r="N236" s="320"/>
      <c r="O236" s="319">
        <f t="shared" ref="O236:O237" si="321">N236+M236</f>
        <v>0</v>
      </c>
      <c r="P236" s="322"/>
    </row>
    <row r="237" spans="1:16" ht="12" hidden="1" customHeight="1" x14ac:dyDescent="0.25">
      <c r="A237" s="315">
        <v>6242</v>
      </c>
      <c r="B237" s="353" t="s">
        <v>257</v>
      </c>
      <c r="C237" s="354">
        <f t="shared" si="288"/>
        <v>0</v>
      </c>
      <c r="D237" s="453"/>
      <c r="E237" s="454"/>
      <c r="F237" s="319">
        <f t="shared" si="318"/>
        <v>0</v>
      </c>
      <c r="G237" s="317"/>
      <c r="H237" s="320"/>
      <c r="I237" s="319">
        <f t="shared" si="319"/>
        <v>0</v>
      </c>
      <c r="J237" s="317"/>
      <c r="K237" s="320"/>
      <c r="L237" s="319">
        <f t="shared" si="320"/>
        <v>0</v>
      </c>
      <c r="M237" s="317"/>
      <c r="N237" s="320"/>
      <c r="O237" s="319">
        <f t="shared" si="321"/>
        <v>0</v>
      </c>
      <c r="P237" s="322"/>
    </row>
    <row r="238" spans="1:16" ht="25.5" hidden="1" customHeight="1" x14ac:dyDescent="0.25">
      <c r="A238" s="447">
        <v>6250</v>
      </c>
      <c r="B238" s="353" t="s">
        <v>258</v>
      </c>
      <c r="C238" s="354">
        <f t="shared" si="288"/>
        <v>0</v>
      </c>
      <c r="D238" s="448">
        <f>SUM(D239:D243)</f>
        <v>0</v>
      </c>
      <c r="E238" s="449">
        <f t="shared" ref="E238:F238" si="322">SUM(E239:E243)</f>
        <v>0</v>
      </c>
      <c r="F238" s="319">
        <f t="shared" si="322"/>
        <v>0</v>
      </c>
      <c r="G238" s="448">
        <f>SUM(G239:G243)</f>
        <v>0</v>
      </c>
      <c r="H238" s="449">
        <f t="shared" ref="H238:I238" si="323">SUM(H239:H243)</f>
        <v>0</v>
      </c>
      <c r="I238" s="319">
        <f t="shared" si="323"/>
        <v>0</v>
      </c>
      <c r="J238" s="448">
        <f>SUM(J239:J243)</f>
        <v>0</v>
      </c>
      <c r="K238" s="449">
        <f t="shared" ref="K238:L238" si="324">SUM(K239:K243)</f>
        <v>0</v>
      </c>
      <c r="L238" s="319">
        <f t="shared" si="324"/>
        <v>0</v>
      </c>
      <c r="M238" s="448">
        <f>SUM(M239:M243)</f>
        <v>0</v>
      </c>
      <c r="N238" s="449">
        <f t="shared" ref="N238:O238" si="325">SUM(N239:N243)</f>
        <v>0</v>
      </c>
      <c r="O238" s="319">
        <f t="shared" si="325"/>
        <v>0</v>
      </c>
      <c r="P238" s="322"/>
    </row>
    <row r="239" spans="1:16" ht="14.25" hidden="1" customHeight="1" x14ac:dyDescent="0.25">
      <c r="A239" s="315">
        <v>6252</v>
      </c>
      <c r="B239" s="353" t="s">
        <v>259</v>
      </c>
      <c r="C239" s="354">
        <f t="shared" si="288"/>
        <v>0</v>
      </c>
      <c r="D239" s="453"/>
      <c r="E239" s="454"/>
      <c r="F239" s="319">
        <f t="shared" ref="F239:F245" si="326">D239+E239</f>
        <v>0</v>
      </c>
      <c r="G239" s="317"/>
      <c r="H239" s="320"/>
      <c r="I239" s="319">
        <f t="shared" ref="I239:I245" si="327">G239+H239</f>
        <v>0</v>
      </c>
      <c r="J239" s="317"/>
      <c r="K239" s="320"/>
      <c r="L239" s="319">
        <f t="shared" ref="L239:L245" si="328">K239+J239</f>
        <v>0</v>
      </c>
      <c r="M239" s="317"/>
      <c r="N239" s="320"/>
      <c r="O239" s="319">
        <f t="shared" ref="O239:O245" si="329">N239+M239</f>
        <v>0</v>
      </c>
      <c r="P239" s="322"/>
    </row>
    <row r="240" spans="1:16" ht="14.25" hidden="1" customHeight="1" x14ac:dyDescent="0.25">
      <c r="A240" s="315">
        <v>6253</v>
      </c>
      <c r="B240" s="353" t="s">
        <v>260</v>
      </c>
      <c r="C240" s="354">
        <f t="shared" si="288"/>
        <v>0</v>
      </c>
      <c r="D240" s="453"/>
      <c r="E240" s="454"/>
      <c r="F240" s="319">
        <f t="shared" si="326"/>
        <v>0</v>
      </c>
      <c r="G240" s="317"/>
      <c r="H240" s="320"/>
      <c r="I240" s="319">
        <f t="shared" si="327"/>
        <v>0</v>
      </c>
      <c r="J240" s="317"/>
      <c r="K240" s="320"/>
      <c r="L240" s="319">
        <f t="shared" si="328"/>
        <v>0</v>
      </c>
      <c r="M240" s="317"/>
      <c r="N240" s="320"/>
      <c r="O240" s="319">
        <f t="shared" si="329"/>
        <v>0</v>
      </c>
      <c r="P240" s="322"/>
    </row>
    <row r="241" spans="1:16" ht="24" hidden="1" customHeight="1" x14ac:dyDescent="0.25">
      <c r="A241" s="315">
        <v>6254</v>
      </c>
      <c r="B241" s="353" t="s">
        <v>261</v>
      </c>
      <c r="C241" s="354">
        <f t="shared" si="288"/>
        <v>0</v>
      </c>
      <c r="D241" s="453"/>
      <c r="E241" s="454"/>
      <c r="F241" s="319">
        <f t="shared" si="326"/>
        <v>0</v>
      </c>
      <c r="G241" s="317"/>
      <c r="H241" s="320"/>
      <c r="I241" s="319">
        <f t="shared" si="327"/>
        <v>0</v>
      </c>
      <c r="J241" s="317"/>
      <c r="K241" s="320"/>
      <c r="L241" s="319">
        <f t="shared" si="328"/>
        <v>0</v>
      </c>
      <c r="M241" s="317"/>
      <c r="N241" s="320"/>
      <c r="O241" s="319">
        <f t="shared" si="329"/>
        <v>0</v>
      </c>
      <c r="P241" s="322"/>
    </row>
    <row r="242" spans="1:16" ht="24" hidden="1" customHeight="1" x14ac:dyDescent="0.25">
      <c r="A242" s="315">
        <v>6255</v>
      </c>
      <c r="B242" s="353" t="s">
        <v>262</v>
      </c>
      <c r="C242" s="354">
        <f t="shared" si="288"/>
        <v>0</v>
      </c>
      <c r="D242" s="453"/>
      <c r="E242" s="454"/>
      <c r="F242" s="319">
        <f t="shared" si="326"/>
        <v>0</v>
      </c>
      <c r="G242" s="317"/>
      <c r="H242" s="320"/>
      <c r="I242" s="319">
        <f t="shared" si="327"/>
        <v>0</v>
      </c>
      <c r="J242" s="317"/>
      <c r="K242" s="320"/>
      <c r="L242" s="319">
        <f t="shared" si="328"/>
        <v>0</v>
      </c>
      <c r="M242" s="317"/>
      <c r="N242" s="320"/>
      <c r="O242" s="319">
        <f t="shared" si="329"/>
        <v>0</v>
      </c>
      <c r="P242" s="322"/>
    </row>
    <row r="243" spans="1:16" ht="12" hidden="1" customHeight="1" x14ac:dyDescent="0.25">
      <c r="A243" s="315">
        <v>6259</v>
      </c>
      <c r="B243" s="353" t="s">
        <v>263</v>
      </c>
      <c r="C243" s="354">
        <f t="shared" si="288"/>
        <v>0</v>
      </c>
      <c r="D243" s="453"/>
      <c r="E243" s="454"/>
      <c r="F243" s="319">
        <f t="shared" si="326"/>
        <v>0</v>
      </c>
      <c r="G243" s="317"/>
      <c r="H243" s="320"/>
      <c r="I243" s="319">
        <f t="shared" si="327"/>
        <v>0</v>
      </c>
      <c r="J243" s="317"/>
      <c r="K243" s="320"/>
      <c r="L243" s="319">
        <f t="shared" si="328"/>
        <v>0</v>
      </c>
      <c r="M243" s="317"/>
      <c r="N243" s="320"/>
      <c r="O243" s="319">
        <f t="shared" si="329"/>
        <v>0</v>
      </c>
      <c r="P243" s="322"/>
    </row>
    <row r="244" spans="1:16" ht="24" hidden="1" customHeight="1" x14ac:dyDescent="0.25">
      <c r="A244" s="447">
        <v>6260</v>
      </c>
      <c r="B244" s="353" t="s">
        <v>264</v>
      </c>
      <c r="C244" s="354">
        <f t="shared" si="288"/>
        <v>0</v>
      </c>
      <c r="D244" s="453"/>
      <c r="E244" s="454"/>
      <c r="F244" s="319">
        <f t="shared" si="326"/>
        <v>0</v>
      </c>
      <c r="G244" s="317"/>
      <c r="H244" s="320"/>
      <c r="I244" s="319">
        <f t="shared" si="327"/>
        <v>0</v>
      </c>
      <c r="J244" s="317"/>
      <c r="K244" s="320"/>
      <c r="L244" s="319">
        <f t="shared" si="328"/>
        <v>0</v>
      </c>
      <c r="M244" s="317"/>
      <c r="N244" s="320"/>
      <c r="O244" s="319">
        <f t="shared" si="329"/>
        <v>0</v>
      </c>
      <c r="P244" s="322"/>
    </row>
    <row r="245" spans="1:16" ht="12" hidden="1" customHeight="1" x14ac:dyDescent="0.25">
      <c r="A245" s="447">
        <v>6270</v>
      </c>
      <c r="B245" s="353" t="s">
        <v>265</v>
      </c>
      <c r="C245" s="354">
        <f t="shared" si="288"/>
        <v>0</v>
      </c>
      <c r="D245" s="453"/>
      <c r="E245" s="454"/>
      <c r="F245" s="319">
        <f t="shared" si="326"/>
        <v>0</v>
      </c>
      <c r="G245" s="317"/>
      <c r="H245" s="320"/>
      <c r="I245" s="319">
        <f t="shared" si="327"/>
        <v>0</v>
      </c>
      <c r="J245" s="317"/>
      <c r="K245" s="320"/>
      <c r="L245" s="319">
        <f t="shared" si="328"/>
        <v>0</v>
      </c>
      <c r="M245" s="317"/>
      <c r="N245" s="320"/>
      <c r="O245" s="319">
        <f t="shared" si="329"/>
        <v>0</v>
      </c>
      <c r="P245" s="322"/>
    </row>
    <row r="246" spans="1:16" ht="24" hidden="1" x14ac:dyDescent="0.25">
      <c r="A246" s="783">
        <v>6290</v>
      </c>
      <c r="B246" s="346" t="s">
        <v>266</v>
      </c>
      <c r="C246" s="466">
        <f t="shared" si="288"/>
        <v>0</v>
      </c>
      <c r="D246" s="451">
        <f>SUM(D247:D250)</f>
        <v>0</v>
      </c>
      <c r="E246" s="452">
        <f t="shared" ref="E246:O246" si="330">SUM(E247:E250)</f>
        <v>0</v>
      </c>
      <c r="F246" s="398">
        <f t="shared" si="330"/>
        <v>0</v>
      </c>
      <c r="G246" s="451">
        <f t="shared" si="330"/>
        <v>0</v>
      </c>
      <c r="H246" s="452">
        <f t="shared" si="330"/>
        <v>0</v>
      </c>
      <c r="I246" s="398">
        <f t="shared" si="330"/>
        <v>0</v>
      </c>
      <c r="J246" s="451">
        <f t="shared" si="330"/>
        <v>0</v>
      </c>
      <c r="K246" s="452">
        <f t="shared" si="330"/>
        <v>0</v>
      </c>
      <c r="L246" s="398">
        <f t="shared" si="330"/>
        <v>0</v>
      </c>
      <c r="M246" s="451">
        <f t="shared" si="330"/>
        <v>0</v>
      </c>
      <c r="N246" s="452">
        <f t="shared" si="330"/>
        <v>0</v>
      </c>
      <c r="O246" s="398">
        <f t="shared" si="330"/>
        <v>0</v>
      </c>
      <c r="P246" s="313"/>
    </row>
    <row r="247" spans="1:16" ht="12" hidden="1" customHeight="1" x14ac:dyDescent="0.25">
      <c r="A247" s="315">
        <v>6291</v>
      </c>
      <c r="B247" s="353" t="s">
        <v>267</v>
      </c>
      <c r="C247" s="354">
        <f t="shared" si="288"/>
        <v>0</v>
      </c>
      <c r="D247" s="453"/>
      <c r="E247" s="454"/>
      <c r="F247" s="319">
        <f t="shared" ref="F247:F250" si="331">D247+E247</f>
        <v>0</v>
      </c>
      <c r="G247" s="317"/>
      <c r="H247" s="320"/>
      <c r="I247" s="319">
        <f t="shared" ref="I247:I250" si="332">G247+H247</f>
        <v>0</v>
      </c>
      <c r="J247" s="317"/>
      <c r="K247" s="320"/>
      <c r="L247" s="319">
        <f t="shared" ref="L247:L250" si="333">K247+J247</f>
        <v>0</v>
      </c>
      <c r="M247" s="317"/>
      <c r="N247" s="320"/>
      <c r="O247" s="319">
        <f t="shared" ref="O247:O250" si="334">N247+M247</f>
        <v>0</v>
      </c>
      <c r="P247" s="322"/>
    </row>
    <row r="248" spans="1:16" ht="12" hidden="1" customHeight="1" x14ac:dyDescent="0.25">
      <c r="A248" s="315">
        <v>6292</v>
      </c>
      <c r="B248" s="353" t="s">
        <v>268</v>
      </c>
      <c r="C248" s="354">
        <f t="shared" si="288"/>
        <v>0</v>
      </c>
      <c r="D248" s="453"/>
      <c r="E248" s="454"/>
      <c r="F248" s="319">
        <f t="shared" si="331"/>
        <v>0</v>
      </c>
      <c r="G248" s="317"/>
      <c r="H248" s="320"/>
      <c r="I248" s="319">
        <f t="shared" si="332"/>
        <v>0</v>
      </c>
      <c r="J248" s="317"/>
      <c r="K248" s="320"/>
      <c r="L248" s="319">
        <f t="shared" si="333"/>
        <v>0</v>
      </c>
      <c r="M248" s="317"/>
      <c r="N248" s="320"/>
      <c r="O248" s="319">
        <f t="shared" si="334"/>
        <v>0</v>
      </c>
      <c r="P248" s="322"/>
    </row>
    <row r="249" spans="1:16" ht="72" hidden="1" customHeight="1" x14ac:dyDescent="0.25">
      <c r="A249" s="315">
        <v>6296</v>
      </c>
      <c r="B249" s="353" t="s">
        <v>269</v>
      </c>
      <c r="C249" s="354">
        <f t="shared" si="288"/>
        <v>0</v>
      </c>
      <c r="D249" s="453"/>
      <c r="E249" s="454"/>
      <c r="F249" s="319">
        <f t="shared" si="331"/>
        <v>0</v>
      </c>
      <c r="G249" s="317"/>
      <c r="H249" s="320"/>
      <c r="I249" s="319">
        <f t="shared" si="332"/>
        <v>0</v>
      </c>
      <c r="J249" s="317"/>
      <c r="K249" s="320"/>
      <c r="L249" s="319">
        <f t="shared" si="333"/>
        <v>0</v>
      </c>
      <c r="M249" s="317"/>
      <c r="N249" s="320"/>
      <c r="O249" s="319">
        <f t="shared" si="334"/>
        <v>0</v>
      </c>
      <c r="P249" s="322"/>
    </row>
    <row r="250" spans="1:16" ht="39.75" hidden="1" customHeight="1" x14ac:dyDescent="0.25">
      <c r="A250" s="315">
        <v>6299</v>
      </c>
      <c r="B250" s="353" t="s">
        <v>270</v>
      </c>
      <c r="C250" s="354">
        <f t="shared" si="288"/>
        <v>0</v>
      </c>
      <c r="D250" s="453"/>
      <c r="E250" s="454"/>
      <c r="F250" s="319">
        <f t="shared" si="331"/>
        <v>0</v>
      </c>
      <c r="G250" s="317"/>
      <c r="H250" s="320"/>
      <c r="I250" s="319">
        <f t="shared" si="332"/>
        <v>0</v>
      </c>
      <c r="J250" s="317"/>
      <c r="K250" s="320"/>
      <c r="L250" s="319">
        <f t="shared" si="333"/>
        <v>0</v>
      </c>
      <c r="M250" s="317"/>
      <c r="N250" s="320"/>
      <c r="O250" s="319">
        <f t="shared" si="334"/>
        <v>0</v>
      </c>
      <c r="P250" s="322"/>
    </row>
    <row r="251" spans="1:16" hidden="1" x14ac:dyDescent="0.25">
      <c r="A251" s="333">
        <v>6300</v>
      </c>
      <c r="B251" s="441" t="s">
        <v>271</v>
      </c>
      <c r="C251" s="334">
        <f t="shared" si="288"/>
        <v>0</v>
      </c>
      <c r="D251" s="442">
        <f>SUM(D252,D257,D258)</f>
        <v>0</v>
      </c>
      <c r="E251" s="443">
        <f t="shared" ref="E251:O251" si="335">SUM(E252,E257,E258)</f>
        <v>0</v>
      </c>
      <c r="F251" s="337">
        <f t="shared" si="335"/>
        <v>0</v>
      </c>
      <c r="G251" s="442">
        <f t="shared" si="335"/>
        <v>0</v>
      </c>
      <c r="H251" s="443">
        <f t="shared" si="335"/>
        <v>0</v>
      </c>
      <c r="I251" s="337">
        <f t="shared" si="335"/>
        <v>0</v>
      </c>
      <c r="J251" s="442">
        <f t="shared" si="335"/>
        <v>0</v>
      </c>
      <c r="K251" s="443">
        <f t="shared" si="335"/>
        <v>0</v>
      </c>
      <c r="L251" s="337">
        <f t="shared" si="335"/>
        <v>0</v>
      </c>
      <c r="M251" s="442">
        <f t="shared" si="335"/>
        <v>0</v>
      </c>
      <c r="N251" s="443">
        <f t="shared" si="335"/>
        <v>0</v>
      </c>
      <c r="O251" s="337">
        <f t="shared" si="335"/>
        <v>0</v>
      </c>
      <c r="P251" s="341"/>
    </row>
    <row r="252" spans="1:16" ht="24" hidden="1" x14ac:dyDescent="0.25">
      <c r="A252" s="783">
        <v>6320</v>
      </c>
      <c r="B252" s="346" t="s">
        <v>272</v>
      </c>
      <c r="C252" s="466">
        <f t="shared" si="288"/>
        <v>0</v>
      </c>
      <c r="D252" s="451">
        <f>SUM(D253:D256)</f>
        <v>0</v>
      </c>
      <c r="E252" s="452">
        <f t="shared" ref="E252:O252" si="336">SUM(E253:E256)</f>
        <v>0</v>
      </c>
      <c r="F252" s="398">
        <f t="shared" si="336"/>
        <v>0</v>
      </c>
      <c r="G252" s="451">
        <f t="shared" si="336"/>
        <v>0</v>
      </c>
      <c r="H252" s="452">
        <f t="shared" si="336"/>
        <v>0</v>
      </c>
      <c r="I252" s="398">
        <f t="shared" si="336"/>
        <v>0</v>
      </c>
      <c r="J252" s="451">
        <f t="shared" si="336"/>
        <v>0</v>
      </c>
      <c r="K252" s="452">
        <f t="shared" si="336"/>
        <v>0</v>
      </c>
      <c r="L252" s="398">
        <f t="shared" si="336"/>
        <v>0</v>
      </c>
      <c r="M252" s="451">
        <f t="shared" si="336"/>
        <v>0</v>
      </c>
      <c r="N252" s="452">
        <f t="shared" si="336"/>
        <v>0</v>
      </c>
      <c r="O252" s="398">
        <f t="shared" si="336"/>
        <v>0</v>
      </c>
      <c r="P252" s="313"/>
    </row>
    <row r="253" spans="1:16" ht="12" hidden="1" customHeight="1" x14ac:dyDescent="0.25">
      <c r="A253" s="315">
        <v>6322</v>
      </c>
      <c r="B253" s="353" t="s">
        <v>273</v>
      </c>
      <c r="C253" s="354">
        <f t="shared" si="288"/>
        <v>0</v>
      </c>
      <c r="D253" s="453"/>
      <c r="E253" s="454"/>
      <c r="F253" s="319">
        <f t="shared" ref="F253:F258" si="337">D253+E253</f>
        <v>0</v>
      </c>
      <c r="G253" s="317"/>
      <c r="H253" s="320"/>
      <c r="I253" s="319">
        <f t="shared" ref="I253:I258" si="338">G253+H253</f>
        <v>0</v>
      </c>
      <c r="J253" s="317"/>
      <c r="K253" s="320"/>
      <c r="L253" s="319">
        <f t="shared" ref="L253:L258" si="339">K253+J253</f>
        <v>0</v>
      </c>
      <c r="M253" s="317"/>
      <c r="N253" s="320"/>
      <c r="O253" s="319">
        <f t="shared" ref="O253:O258" si="340">N253+M253</f>
        <v>0</v>
      </c>
      <c r="P253" s="322"/>
    </row>
    <row r="254" spans="1:16" ht="24" hidden="1" customHeight="1" x14ac:dyDescent="0.25">
      <c r="A254" s="315">
        <v>6323</v>
      </c>
      <c r="B254" s="353" t="s">
        <v>274</v>
      </c>
      <c r="C254" s="354">
        <f t="shared" si="288"/>
        <v>0</v>
      </c>
      <c r="D254" s="453"/>
      <c r="E254" s="454"/>
      <c r="F254" s="319">
        <f t="shared" si="337"/>
        <v>0</v>
      </c>
      <c r="G254" s="317"/>
      <c r="H254" s="320"/>
      <c r="I254" s="319">
        <f t="shared" si="338"/>
        <v>0</v>
      </c>
      <c r="J254" s="317"/>
      <c r="K254" s="320"/>
      <c r="L254" s="319">
        <f t="shared" si="339"/>
        <v>0</v>
      </c>
      <c r="M254" s="317"/>
      <c r="N254" s="320"/>
      <c r="O254" s="319">
        <f t="shared" si="340"/>
        <v>0</v>
      </c>
      <c r="P254" s="322"/>
    </row>
    <row r="255" spans="1:16" ht="24" hidden="1" customHeight="1" x14ac:dyDescent="0.25">
      <c r="A255" s="315">
        <v>6324</v>
      </c>
      <c r="B255" s="353" t="s">
        <v>275</v>
      </c>
      <c r="C255" s="354">
        <f t="shared" si="288"/>
        <v>0</v>
      </c>
      <c r="D255" s="453"/>
      <c r="E255" s="454"/>
      <c r="F255" s="319">
        <f t="shared" si="337"/>
        <v>0</v>
      </c>
      <c r="G255" s="317"/>
      <c r="H255" s="320"/>
      <c r="I255" s="319">
        <f t="shared" si="338"/>
        <v>0</v>
      </c>
      <c r="J255" s="317"/>
      <c r="K255" s="320"/>
      <c r="L255" s="319">
        <f t="shared" si="339"/>
        <v>0</v>
      </c>
      <c r="M255" s="317"/>
      <c r="N255" s="320"/>
      <c r="O255" s="319">
        <f t="shared" si="340"/>
        <v>0</v>
      </c>
      <c r="P255" s="322"/>
    </row>
    <row r="256" spans="1:16" ht="12" hidden="1" customHeight="1" x14ac:dyDescent="0.25">
      <c r="A256" s="308">
        <v>6329</v>
      </c>
      <c r="B256" s="346" t="s">
        <v>276</v>
      </c>
      <c r="C256" s="347">
        <f t="shared" si="288"/>
        <v>0</v>
      </c>
      <c r="D256" s="455"/>
      <c r="E256" s="456"/>
      <c r="F256" s="398">
        <f t="shared" si="337"/>
        <v>0</v>
      </c>
      <c r="G256" s="310"/>
      <c r="H256" s="311"/>
      <c r="I256" s="398">
        <f t="shared" si="338"/>
        <v>0</v>
      </c>
      <c r="J256" s="310"/>
      <c r="K256" s="311"/>
      <c r="L256" s="398">
        <f t="shared" si="339"/>
        <v>0</v>
      </c>
      <c r="M256" s="310"/>
      <c r="N256" s="311"/>
      <c r="O256" s="398">
        <f t="shared" si="340"/>
        <v>0</v>
      </c>
      <c r="P256" s="313"/>
    </row>
    <row r="257" spans="1:16" ht="24" hidden="1" customHeight="1" x14ac:dyDescent="0.25">
      <c r="A257" s="483">
        <v>6330</v>
      </c>
      <c r="B257" s="484" t="s">
        <v>277</v>
      </c>
      <c r="C257" s="466">
        <f t="shared" si="288"/>
        <v>0</v>
      </c>
      <c r="D257" s="468"/>
      <c r="E257" s="469"/>
      <c r="F257" s="470">
        <f t="shared" si="337"/>
        <v>0</v>
      </c>
      <c r="G257" s="471"/>
      <c r="H257" s="472"/>
      <c r="I257" s="470">
        <f t="shared" si="338"/>
        <v>0</v>
      </c>
      <c r="J257" s="471"/>
      <c r="K257" s="472"/>
      <c r="L257" s="470">
        <f t="shared" si="339"/>
        <v>0</v>
      </c>
      <c r="M257" s="471"/>
      <c r="N257" s="472"/>
      <c r="O257" s="470">
        <f t="shared" si="340"/>
        <v>0</v>
      </c>
      <c r="P257" s="473"/>
    </row>
    <row r="258" spans="1:16" ht="12" hidden="1" customHeight="1" x14ac:dyDescent="0.25">
      <c r="A258" s="447">
        <v>6360</v>
      </c>
      <c r="B258" s="353" t="s">
        <v>278</v>
      </c>
      <c r="C258" s="354">
        <f t="shared" si="288"/>
        <v>0</v>
      </c>
      <c r="D258" s="453"/>
      <c r="E258" s="454"/>
      <c r="F258" s="319">
        <f t="shared" si="337"/>
        <v>0</v>
      </c>
      <c r="G258" s="317"/>
      <c r="H258" s="320"/>
      <c r="I258" s="319">
        <f t="shared" si="338"/>
        <v>0</v>
      </c>
      <c r="J258" s="317"/>
      <c r="K258" s="320"/>
      <c r="L258" s="319">
        <f t="shared" si="339"/>
        <v>0</v>
      </c>
      <c r="M258" s="317"/>
      <c r="N258" s="320"/>
      <c r="O258" s="319">
        <f t="shared" si="340"/>
        <v>0</v>
      </c>
      <c r="P258" s="322"/>
    </row>
    <row r="259" spans="1:16" ht="36" hidden="1" x14ac:dyDescent="0.25">
      <c r="A259" s="333">
        <v>6400</v>
      </c>
      <c r="B259" s="441" t="s">
        <v>279</v>
      </c>
      <c r="C259" s="334">
        <f t="shared" si="288"/>
        <v>0</v>
      </c>
      <c r="D259" s="442">
        <f>SUM(D260,D264)</f>
        <v>0</v>
      </c>
      <c r="E259" s="443">
        <f t="shared" ref="E259:O259" si="341">SUM(E260,E264)</f>
        <v>0</v>
      </c>
      <c r="F259" s="337">
        <f t="shared" si="341"/>
        <v>0</v>
      </c>
      <c r="G259" s="442">
        <f t="shared" si="341"/>
        <v>0</v>
      </c>
      <c r="H259" s="443">
        <f t="shared" si="341"/>
        <v>0</v>
      </c>
      <c r="I259" s="337">
        <f t="shared" si="341"/>
        <v>0</v>
      </c>
      <c r="J259" s="442">
        <f t="shared" si="341"/>
        <v>0</v>
      </c>
      <c r="K259" s="443">
        <f t="shared" si="341"/>
        <v>0</v>
      </c>
      <c r="L259" s="337">
        <f t="shared" si="341"/>
        <v>0</v>
      </c>
      <c r="M259" s="442">
        <f t="shared" si="341"/>
        <v>0</v>
      </c>
      <c r="N259" s="443">
        <f t="shared" si="341"/>
        <v>0</v>
      </c>
      <c r="O259" s="337">
        <f t="shared" si="341"/>
        <v>0</v>
      </c>
      <c r="P259" s="341"/>
    </row>
    <row r="260" spans="1:16" ht="24" hidden="1" x14ac:dyDescent="0.25">
      <c r="A260" s="783">
        <v>6410</v>
      </c>
      <c r="B260" s="346" t="s">
        <v>280</v>
      </c>
      <c r="C260" s="347">
        <f t="shared" si="288"/>
        <v>0</v>
      </c>
      <c r="D260" s="451">
        <f>SUM(D261:D263)</f>
        <v>0</v>
      </c>
      <c r="E260" s="452">
        <f t="shared" ref="E260:O260" si="342">SUM(E261:E263)</f>
        <v>0</v>
      </c>
      <c r="F260" s="398">
        <f t="shared" si="342"/>
        <v>0</v>
      </c>
      <c r="G260" s="451">
        <f t="shared" si="342"/>
        <v>0</v>
      </c>
      <c r="H260" s="452">
        <f t="shared" si="342"/>
        <v>0</v>
      </c>
      <c r="I260" s="398">
        <f t="shared" si="342"/>
        <v>0</v>
      </c>
      <c r="J260" s="451">
        <f t="shared" si="342"/>
        <v>0</v>
      </c>
      <c r="K260" s="452">
        <f t="shared" si="342"/>
        <v>0</v>
      </c>
      <c r="L260" s="398">
        <f t="shared" si="342"/>
        <v>0</v>
      </c>
      <c r="M260" s="451">
        <f t="shared" si="342"/>
        <v>0</v>
      </c>
      <c r="N260" s="452">
        <f t="shared" si="342"/>
        <v>0</v>
      </c>
      <c r="O260" s="398">
        <f t="shared" si="342"/>
        <v>0</v>
      </c>
      <c r="P260" s="313"/>
    </row>
    <row r="261" spans="1:16" ht="12" hidden="1" customHeight="1" x14ac:dyDescent="0.25">
      <c r="A261" s="315">
        <v>6411</v>
      </c>
      <c r="B261" s="458" t="s">
        <v>281</v>
      </c>
      <c r="C261" s="354">
        <f t="shared" si="288"/>
        <v>0</v>
      </c>
      <c r="D261" s="453"/>
      <c r="E261" s="454"/>
      <c r="F261" s="319">
        <f t="shared" ref="F261:F263" si="343">D261+E261</f>
        <v>0</v>
      </c>
      <c r="G261" s="317"/>
      <c r="H261" s="320"/>
      <c r="I261" s="319">
        <f t="shared" ref="I261:I263" si="344">G261+H261</f>
        <v>0</v>
      </c>
      <c r="J261" s="317"/>
      <c r="K261" s="320"/>
      <c r="L261" s="319">
        <f t="shared" ref="L261:L263" si="345">K261+J261</f>
        <v>0</v>
      </c>
      <c r="M261" s="317"/>
      <c r="N261" s="320"/>
      <c r="O261" s="319">
        <f t="shared" ref="O261:O263" si="346">N261+M261</f>
        <v>0</v>
      </c>
      <c r="P261" s="322"/>
    </row>
    <row r="262" spans="1:16" ht="36" hidden="1" customHeight="1" x14ac:dyDescent="0.25">
      <c r="A262" s="315">
        <v>6412</v>
      </c>
      <c r="B262" s="353" t="s">
        <v>282</v>
      </c>
      <c r="C262" s="354">
        <f t="shared" si="288"/>
        <v>0</v>
      </c>
      <c r="D262" s="453"/>
      <c r="E262" s="454"/>
      <c r="F262" s="319">
        <f t="shared" si="343"/>
        <v>0</v>
      </c>
      <c r="G262" s="317"/>
      <c r="H262" s="320"/>
      <c r="I262" s="319">
        <f t="shared" si="344"/>
        <v>0</v>
      </c>
      <c r="J262" s="317"/>
      <c r="K262" s="320"/>
      <c r="L262" s="319">
        <f t="shared" si="345"/>
        <v>0</v>
      </c>
      <c r="M262" s="317"/>
      <c r="N262" s="320"/>
      <c r="O262" s="319">
        <f t="shared" si="346"/>
        <v>0</v>
      </c>
      <c r="P262" s="322"/>
    </row>
    <row r="263" spans="1:16" ht="36" hidden="1" customHeight="1" x14ac:dyDescent="0.25">
      <c r="A263" s="315">
        <v>6419</v>
      </c>
      <c r="B263" s="353" t="s">
        <v>283</v>
      </c>
      <c r="C263" s="354">
        <f t="shared" si="288"/>
        <v>0</v>
      </c>
      <c r="D263" s="453"/>
      <c r="E263" s="454"/>
      <c r="F263" s="319">
        <f t="shared" si="343"/>
        <v>0</v>
      </c>
      <c r="G263" s="317"/>
      <c r="H263" s="320"/>
      <c r="I263" s="319">
        <f t="shared" si="344"/>
        <v>0</v>
      </c>
      <c r="J263" s="317"/>
      <c r="K263" s="320"/>
      <c r="L263" s="319">
        <f t="shared" si="345"/>
        <v>0</v>
      </c>
      <c r="M263" s="317"/>
      <c r="N263" s="320"/>
      <c r="O263" s="319">
        <f t="shared" si="346"/>
        <v>0</v>
      </c>
      <c r="P263" s="322"/>
    </row>
    <row r="264" spans="1:16" ht="48" hidden="1" x14ac:dyDescent="0.25">
      <c r="A264" s="447">
        <v>6420</v>
      </c>
      <c r="B264" s="353" t="s">
        <v>284</v>
      </c>
      <c r="C264" s="354">
        <f t="shared" si="288"/>
        <v>0</v>
      </c>
      <c r="D264" s="448">
        <f>SUM(D265:D268)</f>
        <v>0</v>
      </c>
      <c r="E264" s="449">
        <f t="shared" ref="E264:F264" si="347">SUM(E265:E268)</f>
        <v>0</v>
      </c>
      <c r="F264" s="319">
        <f t="shared" si="347"/>
        <v>0</v>
      </c>
      <c r="G264" s="448">
        <f>SUM(G265:G268)</f>
        <v>0</v>
      </c>
      <c r="H264" s="449">
        <f t="shared" ref="H264:I264" si="348">SUM(H265:H268)</f>
        <v>0</v>
      </c>
      <c r="I264" s="319">
        <f t="shared" si="348"/>
        <v>0</v>
      </c>
      <c r="J264" s="448">
        <f>SUM(J265:J268)</f>
        <v>0</v>
      </c>
      <c r="K264" s="449">
        <f t="shared" ref="K264:L264" si="349">SUM(K265:K268)</f>
        <v>0</v>
      </c>
      <c r="L264" s="319">
        <f t="shared" si="349"/>
        <v>0</v>
      </c>
      <c r="M264" s="448">
        <f>SUM(M265:M268)</f>
        <v>0</v>
      </c>
      <c r="N264" s="449">
        <f t="shared" ref="N264:O264" si="350">SUM(N265:N268)</f>
        <v>0</v>
      </c>
      <c r="O264" s="319">
        <f t="shared" si="350"/>
        <v>0</v>
      </c>
      <c r="P264" s="322"/>
    </row>
    <row r="265" spans="1:16" ht="36" hidden="1" customHeight="1" x14ac:dyDescent="0.25">
      <c r="A265" s="315">
        <v>6421</v>
      </c>
      <c r="B265" s="353" t="s">
        <v>285</v>
      </c>
      <c r="C265" s="354">
        <f t="shared" si="288"/>
        <v>0</v>
      </c>
      <c r="D265" s="453"/>
      <c r="E265" s="454"/>
      <c r="F265" s="319">
        <f t="shared" ref="F265:F268" si="351">D265+E265</f>
        <v>0</v>
      </c>
      <c r="G265" s="317"/>
      <c r="H265" s="320"/>
      <c r="I265" s="319">
        <f t="shared" ref="I265:I268" si="352">G265+H265</f>
        <v>0</v>
      </c>
      <c r="J265" s="317"/>
      <c r="K265" s="320"/>
      <c r="L265" s="319">
        <f t="shared" ref="L265:L268" si="353">K265+J265</f>
        <v>0</v>
      </c>
      <c r="M265" s="317"/>
      <c r="N265" s="320"/>
      <c r="O265" s="319">
        <f t="shared" ref="O265:O268" si="354">N265+M265</f>
        <v>0</v>
      </c>
      <c r="P265" s="322"/>
    </row>
    <row r="266" spans="1:16" ht="12" hidden="1" customHeight="1" x14ac:dyDescent="0.25">
      <c r="A266" s="315">
        <v>6422</v>
      </c>
      <c r="B266" s="353" t="s">
        <v>286</v>
      </c>
      <c r="C266" s="354">
        <f t="shared" si="288"/>
        <v>0</v>
      </c>
      <c r="D266" s="453"/>
      <c r="E266" s="454"/>
      <c r="F266" s="319">
        <f t="shared" si="351"/>
        <v>0</v>
      </c>
      <c r="G266" s="317"/>
      <c r="H266" s="320"/>
      <c r="I266" s="319">
        <f t="shared" si="352"/>
        <v>0</v>
      </c>
      <c r="J266" s="317"/>
      <c r="K266" s="320"/>
      <c r="L266" s="319">
        <f t="shared" si="353"/>
        <v>0</v>
      </c>
      <c r="M266" s="317"/>
      <c r="N266" s="320"/>
      <c r="O266" s="319">
        <f t="shared" si="354"/>
        <v>0</v>
      </c>
      <c r="P266" s="322"/>
    </row>
    <row r="267" spans="1:16" ht="13.5" hidden="1" customHeight="1" x14ac:dyDescent="0.25">
      <c r="A267" s="315">
        <v>6423</v>
      </c>
      <c r="B267" s="353" t="s">
        <v>287</v>
      </c>
      <c r="C267" s="354">
        <f t="shared" si="288"/>
        <v>0</v>
      </c>
      <c r="D267" s="453"/>
      <c r="E267" s="454"/>
      <c r="F267" s="319">
        <f t="shared" si="351"/>
        <v>0</v>
      </c>
      <c r="G267" s="317"/>
      <c r="H267" s="320"/>
      <c r="I267" s="319">
        <f t="shared" si="352"/>
        <v>0</v>
      </c>
      <c r="J267" s="317"/>
      <c r="K267" s="320"/>
      <c r="L267" s="319">
        <f t="shared" si="353"/>
        <v>0</v>
      </c>
      <c r="M267" s="317"/>
      <c r="N267" s="320"/>
      <c r="O267" s="319">
        <f t="shared" si="354"/>
        <v>0</v>
      </c>
      <c r="P267" s="322"/>
    </row>
    <row r="268" spans="1:16" ht="36" hidden="1" customHeight="1" x14ac:dyDescent="0.25">
      <c r="A268" s="315">
        <v>6424</v>
      </c>
      <c r="B268" s="353" t="s">
        <v>288</v>
      </c>
      <c r="C268" s="354">
        <f t="shared" si="288"/>
        <v>0</v>
      </c>
      <c r="D268" s="453"/>
      <c r="E268" s="454"/>
      <c r="F268" s="319">
        <f t="shared" si="351"/>
        <v>0</v>
      </c>
      <c r="G268" s="317"/>
      <c r="H268" s="320"/>
      <c r="I268" s="319">
        <f t="shared" si="352"/>
        <v>0</v>
      </c>
      <c r="J268" s="317"/>
      <c r="K268" s="320"/>
      <c r="L268" s="319">
        <f t="shared" si="353"/>
        <v>0</v>
      </c>
      <c r="M268" s="317"/>
      <c r="N268" s="320"/>
      <c r="O268" s="319">
        <f t="shared" si="354"/>
        <v>0</v>
      </c>
      <c r="P268" s="322"/>
    </row>
    <row r="269" spans="1:16" ht="48" hidden="1" x14ac:dyDescent="0.25">
      <c r="A269" s="485">
        <v>7000</v>
      </c>
      <c r="B269" s="485" t="s">
        <v>289</v>
      </c>
      <c r="C269" s="486">
        <f t="shared" si="288"/>
        <v>0</v>
      </c>
      <c r="D269" s="487">
        <f>SUM(D270,D281)</f>
        <v>0</v>
      </c>
      <c r="E269" s="488">
        <f t="shared" ref="E269:F269" si="355">SUM(E270,E281)</f>
        <v>0</v>
      </c>
      <c r="F269" s="489">
        <f t="shared" si="355"/>
        <v>0</v>
      </c>
      <c r="G269" s="487">
        <f>SUM(G270,G281)</f>
        <v>0</v>
      </c>
      <c r="H269" s="488">
        <f t="shared" ref="H269:I269" si="356">SUM(H270,H281)</f>
        <v>0</v>
      </c>
      <c r="I269" s="489">
        <f t="shared" si="356"/>
        <v>0</v>
      </c>
      <c r="J269" s="487">
        <f>SUM(J270,J281)</f>
        <v>0</v>
      </c>
      <c r="K269" s="488">
        <f t="shared" ref="K269:L269" si="357">SUM(K270,K281)</f>
        <v>0</v>
      </c>
      <c r="L269" s="489">
        <f t="shared" si="357"/>
        <v>0</v>
      </c>
      <c r="M269" s="487">
        <f>SUM(M270,M281)</f>
        <v>0</v>
      </c>
      <c r="N269" s="488">
        <f t="shared" ref="N269:O269" si="358">SUM(N270,N281)</f>
        <v>0</v>
      </c>
      <c r="O269" s="489">
        <f t="shared" si="358"/>
        <v>0</v>
      </c>
      <c r="P269" s="213"/>
    </row>
    <row r="270" spans="1:16" ht="24" hidden="1" x14ac:dyDescent="0.25">
      <c r="A270" s="333">
        <v>7200</v>
      </c>
      <c r="B270" s="441" t="s">
        <v>290</v>
      </c>
      <c r="C270" s="334">
        <f t="shared" si="288"/>
        <v>0</v>
      </c>
      <c r="D270" s="442">
        <f>SUM(D271,D272,D275,D276,D280)</f>
        <v>0</v>
      </c>
      <c r="E270" s="443">
        <f t="shared" ref="E270:F270" si="359">SUM(E271,E272,E275,E276,E280)</f>
        <v>0</v>
      </c>
      <c r="F270" s="337">
        <f t="shared" si="359"/>
        <v>0</v>
      </c>
      <c r="G270" s="442">
        <f>SUM(G271,G272,G275,G276,G280)</f>
        <v>0</v>
      </c>
      <c r="H270" s="443">
        <f t="shared" ref="H270:I270" si="360">SUM(H271,H272,H275,H276,H280)</f>
        <v>0</v>
      </c>
      <c r="I270" s="337">
        <f t="shared" si="360"/>
        <v>0</v>
      </c>
      <c r="J270" s="442">
        <f>SUM(J271,J272,J275,J276,J280)</f>
        <v>0</v>
      </c>
      <c r="K270" s="443">
        <f t="shared" ref="K270:L270" si="361">SUM(K271,K272,K275,K276,K280)</f>
        <v>0</v>
      </c>
      <c r="L270" s="337">
        <f t="shared" si="361"/>
        <v>0</v>
      </c>
      <c r="M270" s="442">
        <f>SUM(M271,M272,M275,M276,M280)</f>
        <v>0</v>
      </c>
      <c r="N270" s="443">
        <f t="shared" ref="N270:O270" si="362">SUM(N271,N272,N275,N276,N280)</f>
        <v>0</v>
      </c>
      <c r="O270" s="337">
        <f t="shared" si="362"/>
        <v>0</v>
      </c>
      <c r="P270" s="341"/>
    </row>
    <row r="271" spans="1:16" ht="24" hidden="1" customHeight="1" x14ac:dyDescent="0.25">
      <c r="A271" s="783">
        <v>7210</v>
      </c>
      <c r="B271" s="346" t="s">
        <v>291</v>
      </c>
      <c r="C271" s="347">
        <f t="shared" si="288"/>
        <v>0</v>
      </c>
      <c r="D271" s="455"/>
      <c r="E271" s="456"/>
      <c r="F271" s="398">
        <f>D271+E271</f>
        <v>0</v>
      </c>
      <c r="G271" s="310"/>
      <c r="H271" s="311"/>
      <c r="I271" s="398">
        <f>G271+H271</f>
        <v>0</v>
      </c>
      <c r="J271" s="310"/>
      <c r="K271" s="311"/>
      <c r="L271" s="398">
        <f>K271+J271</f>
        <v>0</v>
      </c>
      <c r="M271" s="310"/>
      <c r="N271" s="311"/>
      <c r="O271" s="398">
        <f>N271+M271</f>
        <v>0</v>
      </c>
      <c r="P271" s="313"/>
    </row>
    <row r="272" spans="1:16" s="490" customFormat="1" ht="24" hidden="1" x14ac:dyDescent="0.25">
      <c r="A272" s="447">
        <v>7220</v>
      </c>
      <c r="B272" s="353" t="s">
        <v>292</v>
      </c>
      <c r="C272" s="354">
        <f t="shared" si="288"/>
        <v>0</v>
      </c>
      <c r="D272" s="448">
        <f>SUM(D273:D274)</f>
        <v>0</v>
      </c>
      <c r="E272" s="449">
        <f t="shared" ref="E272:F272" si="363">SUM(E273:E274)</f>
        <v>0</v>
      </c>
      <c r="F272" s="319">
        <f t="shared" si="363"/>
        <v>0</v>
      </c>
      <c r="G272" s="448">
        <f>SUM(G273:G274)</f>
        <v>0</v>
      </c>
      <c r="H272" s="449">
        <f t="shared" ref="H272:I272" si="364">SUM(H273:H274)</f>
        <v>0</v>
      </c>
      <c r="I272" s="319">
        <f t="shared" si="364"/>
        <v>0</v>
      </c>
      <c r="J272" s="448">
        <f>SUM(J273:J274)</f>
        <v>0</v>
      </c>
      <c r="K272" s="449">
        <f t="shared" ref="K272:L272" si="365">SUM(K273:K274)</f>
        <v>0</v>
      </c>
      <c r="L272" s="319">
        <f t="shared" si="365"/>
        <v>0</v>
      </c>
      <c r="M272" s="448">
        <f>SUM(M273:M274)</f>
        <v>0</v>
      </c>
      <c r="N272" s="449">
        <f t="shared" ref="N272:O272" si="366">SUM(N273:N274)</f>
        <v>0</v>
      </c>
      <c r="O272" s="319">
        <f t="shared" si="366"/>
        <v>0</v>
      </c>
      <c r="P272" s="322"/>
    </row>
    <row r="273" spans="1:16" s="490" customFormat="1" ht="36" hidden="1" customHeight="1" x14ac:dyDescent="0.25">
      <c r="A273" s="315">
        <v>7221</v>
      </c>
      <c r="B273" s="353" t="s">
        <v>293</v>
      </c>
      <c r="C273" s="354">
        <f t="shared" si="288"/>
        <v>0</v>
      </c>
      <c r="D273" s="453"/>
      <c r="E273" s="454"/>
      <c r="F273" s="319">
        <f t="shared" ref="F273:F275" si="367">D273+E273</f>
        <v>0</v>
      </c>
      <c r="G273" s="317"/>
      <c r="H273" s="320"/>
      <c r="I273" s="319">
        <f t="shared" ref="I273:I275" si="368">G273+H273</f>
        <v>0</v>
      </c>
      <c r="J273" s="317"/>
      <c r="K273" s="320"/>
      <c r="L273" s="319">
        <f t="shared" ref="L273:L275" si="369">K273+J273</f>
        <v>0</v>
      </c>
      <c r="M273" s="317"/>
      <c r="N273" s="320"/>
      <c r="O273" s="319">
        <f t="shared" ref="O273:O275" si="370">N273+M273</f>
        <v>0</v>
      </c>
      <c r="P273" s="322"/>
    </row>
    <row r="274" spans="1:16" s="490" customFormat="1" ht="36" hidden="1" customHeight="1" x14ac:dyDescent="0.25">
      <c r="A274" s="315">
        <v>7222</v>
      </c>
      <c r="B274" s="353" t="s">
        <v>294</v>
      </c>
      <c r="C274" s="354">
        <f t="shared" si="288"/>
        <v>0</v>
      </c>
      <c r="D274" s="453"/>
      <c r="E274" s="454"/>
      <c r="F274" s="319">
        <f t="shared" si="367"/>
        <v>0</v>
      </c>
      <c r="G274" s="317"/>
      <c r="H274" s="320"/>
      <c r="I274" s="319">
        <f t="shared" si="368"/>
        <v>0</v>
      </c>
      <c r="J274" s="317"/>
      <c r="K274" s="320"/>
      <c r="L274" s="319">
        <f t="shared" si="369"/>
        <v>0</v>
      </c>
      <c r="M274" s="317"/>
      <c r="N274" s="320"/>
      <c r="O274" s="319">
        <f t="shared" si="370"/>
        <v>0</v>
      </c>
      <c r="P274" s="322"/>
    </row>
    <row r="275" spans="1:16" ht="24" hidden="1" customHeight="1" x14ac:dyDescent="0.25">
      <c r="A275" s="447">
        <v>7230</v>
      </c>
      <c r="B275" s="353" t="s">
        <v>295</v>
      </c>
      <c r="C275" s="354">
        <f t="shared" si="288"/>
        <v>0</v>
      </c>
      <c r="D275" s="453"/>
      <c r="E275" s="454"/>
      <c r="F275" s="319">
        <f t="shared" si="367"/>
        <v>0</v>
      </c>
      <c r="G275" s="317"/>
      <c r="H275" s="320"/>
      <c r="I275" s="319">
        <f t="shared" si="368"/>
        <v>0</v>
      </c>
      <c r="J275" s="317"/>
      <c r="K275" s="320"/>
      <c r="L275" s="319">
        <f t="shared" si="369"/>
        <v>0</v>
      </c>
      <c r="M275" s="317"/>
      <c r="N275" s="320"/>
      <c r="O275" s="319">
        <f t="shared" si="370"/>
        <v>0</v>
      </c>
      <c r="P275" s="322"/>
    </row>
    <row r="276" spans="1:16" ht="24" hidden="1" x14ac:dyDescent="0.25">
      <c r="A276" s="447">
        <v>7240</v>
      </c>
      <c r="B276" s="353" t="s">
        <v>296</v>
      </c>
      <c r="C276" s="354">
        <f t="shared" ref="C276:C301" si="371">F276+I276+L276+O276</f>
        <v>0</v>
      </c>
      <c r="D276" s="448">
        <f t="shared" ref="D276:O276" si="372">SUM(D277:D279)</f>
        <v>0</v>
      </c>
      <c r="E276" s="449">
        <f t="shared" si="372"/>
        <v>0</v>
      </c>
      <c r="F276" s="319">
        <f t="shared" si="372"/>
        <v>0</v>
      </c>
      <c r="G276" s="448">
        <f t="shared" si="372"/>
        <v>0</v>
      </c>
      <c r="H276" s="449">
        <f t="shared" si="372"/>
        <v>0</v>
      </c>
      <c r="I276" s="319">
        <f t="shared" si="372"/>
        <v>0</v>
      </c>
      <c r="J276" s="448">
        <f>SUM(J277:J279)</f>
        <v>0</v>
      </c>
      <c r="K276" s="449">
        <f t="shared" ref="K276:L276" si="373">SUM(K277:K279)</f>
        <v>0</v>
      </c>
      <c r="L276" s="319">
        <f t="shared" si="373"/>
        <v>0</v>
      </c>
      <c r="M276" s="448">
        <f t="shared" si="372"/>
        <v>0</v>
      </c>
      <c r="N276" s="449">
        <f t="shared" si="372"/>
        <v>0</v>
      </c>
      <c r="O276" s="319">
        <f t="shared" si="372"/>
        <v>0</v>
      </c>
      <c r="P276" s="322"/>
    </row>
    <row r="277" spans="1:16" ht="48" hidden="1" customHeight="1" x14ac:dyDescent="0.25">
      <c r="A277" s="315">
        <v>7245</v>
      </c>
      <c r="B277" s="353" t="s">
        <v>297</v>
      </c>
      <c r="C277" s="354">
        <f t="shared" si="371"/>
        <v>0</v>
      </c>
      <c r="D277" s="453"/>
      <c r="E277" s="454"/>
      <c r="F277" s="319">
        <f t="shared" ref="F277:F280" si="374">D277+E277</f>
        <v>0</v>
      </c>
      <c r="G277" s="317"/>
      <c r="H277" s="320"/>
      <c r="I277" s="319">
        <f t="shared" ref="I277:I280" si="375">G277+H277</f>
        <v>0</v>
      </c>
      <c r="J277" s="317"/>
      <c r="K277" s="320"/>
      <c r="L277" s="319">
        <f t="shared" ref="L277:L280" si="376">K277+J277</f>
        <v>0</v>
      </c>
      <c r="M277" s="317"/>
      <c r="N277" s="320"/>
      <c r="O277" s="319">
        <f t="shared" ref="O277:O280" si="377">N277+M277</f>
        <v>0</v>
      </c>
      <c r="P277" s="322"/>
    </row>
    <row r="278" spans="1:16" ht="84.75" hidden="1" customHeight="1" x14ac:dyDescent="0.25">
      <c r="A278" s="315">
        <v>7246</v>
      </c>
      <c r="B278" s="353" t="s">
        <v>298</v>
      </c>
      <c r="C278" s="354">
        <f t="shared" si="371"/>
        <v>0</v>
      </c>
      <c r="D278" s="453"/>
      <c r="E278" s="454"/>
      <c r="F278" s="319">
        <f t="shared" si="374"/>
        <v>0</v>
      </c>
      <c r="G278" s="317"/>
      <c r="H278" s="320"/>
      <c r="I278" s="319">
        <f t="shared" si="375"/>
        <v>0</v>
      </c>
      <c r="J278" s="317"/>
      <c r="K278" s="320"/>
      <c r="L278" s="319">
        <f t="shared" si="376"/>
        <v>0</v>
      </c>
      <c r="M278" s="317"/>
      <c r="N278" s="320"/>
      <c r="O278" s="319">
        <f t="shared" si="377"/>
        <v>0</v>
      </c>
      <c r="P278" s="322"/>
    </row>
    <row r="279" spans="1:16" ht="36" hidden="1" customHeight="1" x14ac:dyDescent="0.25">
      <c r="A279" s="315">
        <v>7247</v>
      </c>
      <c r="B279" s="353" t="s">
        <v>299</v>
      </c>
      <c r="C279" s="354">
        <f t="shared" si="371"/>
        <v>0</v>
      </c>
      <c r="D279" s="453"/>
      <c r="E279" s="454"/>
      <c r="F279" s="319">
        <f t="shared" si="374"/>
        <v>0</v>
      </c>
      <c r="G279" s="317"/>
      <c r="H279" s="320"/>
      <c r="I279" s="319">
        <f t="shared" si="375"/>
        <v>0</v>
      </c>
      <c r="J279" s="317"/>
      <c r="K279" s="320"/>
      <c r="L279" s="319">
        <f t="shared" si="376"/>
        <v>0</v>
      </c>
      <c r="M279" s="317"/>
      <c r="N279" s="320"/>
      <c r="O279" s="319">
        <f t="shared" si="377"/>
        <v>0</v>
      </c>
      <c r="P279" s="322"/>
    </row>
    <row r="280" spans="1:16" ht="24" hidden="1" customHeight="1" x14ac:dyDescent="0.25">
      <c r="A280" s="783">
        <v>7260</v>
      </c>
      <c r="B280" s="346" t="s">
        <v>300</v>
      </c>
      <c r="C280" s="347">
        <f t="shared" si="371"/>
        <v>0</v>
      </c>
      <c r="D280" s="455"/>
      <c r="E280" s="456"/>
      <c r="F280" s="398">
        <f t="shared" si="374"/>
        <v>0</v>
      </c>
      <c r="G280" s="310"/>
      <c r="H280" s="311"/>
      <c r="I280" s="398">
        <f t="shared" si="375"/>
        <v>0</v>
      </c>
      <c r="J280" s="310"/>
      <c r="K280" s="311"/>
      <c r="L280" s="398">
        <f t="shared" si="376"/>
        <v>0</v>
      </c>
      <c r="M280" s="310"/>
      <c r="N280" s="311"/>
      <c r="O280" s="398">
        <f t="shared" si="377"/>
        <v>0</v>
      </c>
      <c r="P280" s="313"/>
    </row>
    <row r="281" spans="1:16" hidden="1" x14ac:dyDescent="0.25">
      <c r="A281" s="400">
        <v>7700</v>
      </c>
      <c r="B281" s="373" t="s">
        <v>301</v>
      </c>
      <c r="C281" s="374">
        <f t="shared" si="371"/>
        <v>0</v>
      </c>
      <c r="D281" s="491">
        <f t="shared" ref="D281:O281" si="378">D282</f>
        <v>0</v>
      </c>
      <c r="E281" s="492">
        <f t="shared" si="378"/>
        <v>0</v>
      </c>
      <c r="F281" s="395">
        <f t="shared" si="378"/>
        <v>0</v>
      </c>
      <c r="G281" s="491">
        <f t="shared" si="378"/>
        <v>0</v>
      </c>
      <c r="H281" s="492">
        <f t="shared" si="378"/>
        <v>0</v>
      </c>
      <c r="I281" s="395">
        <f t="shared" si="378"/>
        <v>0</v>
      </c>
      <c r="J281" s="491">
        <f t="shared" si="378"/>
        <v>0</v>
      </c>
      <c r="K281" s="492">
        <f t="shared" si="378"/>
        <v>0</v>
      </c>
      <c r="L281" s="395">
        <f t="shared" si="378"/>
        <v>0</v>
      </c>
      <c r="M281" s="491">
        <f t="shared" si="378"/>
        <v>0</v>
      </c>
      <c r="N281" s="492">
        <f t="shared" si="378"/>
        <v>0</v>
      </c>
      <c r="O281" s="395">
        <f t="shared" si="378"/>
        <v>0</v>
      </c>
      <c r="P281" s="383"/>
    </row>
    <row r="282" spans="1:16" ht="12" hidden="1" customHeight="1" x14ac:dyDescent="0.25">
      <c r="A282" s="444">
        <v>7720</v>
      </c>
      <c r="B282" s="346" t="s">
        <v>302</v>
      </c>
      <c r="C282" s="362">
        <f t="shared" si="371"/>
        <v>0</v>
      </c>
      <c r="D282" s="493"/>
      <c r="E282" s="494"/>
      <c r="F282" s="495">
        <f>D282+E282</f>
        <v>0</v>
      </c>
      <c r="G282" s="366"/>
      <c r="H282" s="367"/>
      <c r="I282" s="495">
        <f>G282+H282</f>
        <v>0</v>
      </c>
      <c r="J282" s="366"/>
      <c r="K282" s="367"/>
      <c r="L282" s="495">
        <f>K282+J282</f>
        <v>0</v>
      </c>
      <c r="M282" s="366"/>
      <c r="N282" s="367"/>
      <c r="O282" s="495">
        <f>N282+M282</f>
        <v>0</v>
      </c>
      <c r="P282" s="371"/>
    </row>
    <row r="283" spans="1:16" hidden="1" x14ac:dyDescent="0.25">
      <c r="A283" s="496">
        <v>9000</v>
      </c>
      <c r="B283" s="497" t="s">
        <v>303</v>
      </c>
      <c r="C283" s="498">
        <f t="shared" si="371"/>
        <v>0</v>
      </c>
      <c r="D283" s="499">
        <f t="shared" ref="D283:O284" si="379">D284</f>
        <v>0</v>
      </c>
      <c r="E283" s="500">
        <f t="shared" si="379"/>
        <v>0</v>
      </c>
      <c r="F283" s="501">
        <f t="shared" si="379"/>
        <v>0</v>
      </c>
      <c r="G283" s="499">
        <f>G284</f>
        <v>0</v>
      </c>
      <c r="H283" s="500">
        <f t="shared" ref="H283:I283" si="380">H284</f>
        <v>0</v>
      </c>
      <c r="I283" s="501">
        <f t="shared" si="380"/>
        <v>0</v>
      </c>
      <c r="J283" s="499">
        <f t="shared" si="379"/>
        <v>0</v>
      </c>
      <c r="K283" s="500">
        <f t="shared" si="379"/>
        <v>0</v>
      </c>
      <c r="L283" s="501">
        <f t="shared" si="379"/>
        <v>0</v>
      </c>
      <c r="M283" s="499">
        <f t="shared" si="379"/>
        <v>0</v>
      </c>
      <c r="N283" s="500">
        <f t="shared" si="379"/>
        <v>0</v>
      </c>
      <c r="O283" s="501">
        <f t="shared" si="379"/>
        <v>0</v>
      </c>
      <c r="P283" s="226"/>
    </row>
    <row r="284" spans="1:16" ht="24" hidden="1" x14ac:dyDescent="0.25">
      <c r="A284" s="502">
        <v>9200</v>
      </c>
      <c r="B284" s="353" t="s">
        <v>304</v>
      </c>
      <c r="C284" s="407">
        <f t="shared" si="371"/>
        <v>0</v>
      </c>
      <c r="D284" s="445">
        <f t="shared" si="379"/>
        <v>0</v>
      </c>
      <c r="E284" s="446">
        <f t="shared" si="379"/>
        <v>0</v>
      </c>
      <c r="F284" s="405">
        <f t="shared" si="379"/>
        <v>0</v>
      </c>
      <c r="G284" s="445">
        <f t="shared" si="379"/>
        <v>0</v>
      </c>
      <c r="H284" s="446">
        <f t="shared" si="379"/>
        <v>0</v>
      </c>
      <c r="I284" s="405">
        <f t="shared" si="379"/>
        <v>0</v>
      </c>
      <c r="J284" s="445">
        <f t="shared" si="379"/>
        <v>0</v>
      </c>
      <c r="K284" s="446">
        <f t="shared" si="379"/>
        <v>0</v>
      </c>
      <c r="L284" s="405">
        <f t="shared" si="379"/>
        <v>0</v>
      </c>
      <c r="M284" s="445">
        <f t="shared" si="379"/>
        <v>0</v>
      </c>
      <c r="N284" s="446">
        <f t="shared" si="379"/>
        <v>0</v>
      </c>
      <c r="O284" s="405">
        <f t="shared" si="379"/>
        <v>0</v>
      </c>
      <c r="P284" s="393"/>
    </row>
    <row r="285" spans="1:16" ht="24" hidden="1" customHeight="1" x14ac:dyDescent="0.25">
      <c r="A285" s="503">
        <v>9230</v>
      </c>
      <c r="B285" s="353" t="s">
        <v>305</v>
      </c>
      <c r="C285" s="407">
        <f t="shared" si="371"/>
        <v>0</v>
      </c>
      <c r="D285" s="460"/>
      <c r="E285" s="461"/>
      <c r="F285" s="405">
        <f>D285+E285</f>
        <v>0</v>
      </c>
      <c r="G285" s="408"/>
      <c r="H285" s="409"/>
      <c r="I285" s="405">
        <f>G285+H285</f>
        <v>0</v>
      </c>
      <c r="J285" s="408"/>
      <c r="K285" s="409"/>
      <c r="L285" s="405">
        <f>K285+J285</f>
        <v>0</v>
      </c>
      <c r="M285" s="408"/>
      <c r="N285" s="409"/>
      <c r="O285" s="405">
        <f>N285+M285</f>
        <v>0</v>
      </c>
      <c r="P285" s="393"/>
    </row>
    <row r="286" spans="1:16" hidden="1" x14ac:dyDescent="0.25">
      <c r="A286" s="458"/>
      <c r="B286" s="353" t="s">
        <v>306</v>
      </c>
      <c r="C286" s="354">
        <f t="shared" si="371"/>
        <v>0</v>
      </c>
      <c r="D286" s="448">
        <f>SUM(D287:D288)</f>
        <v>0</v>
      </c>
      <c r="E286" s="449">
        <f t="shared" ref="E286:F286" si="381">SUM(E287:E288)</f>
        <v>0</v>
      </c>
      <c r="F286" s="319">
        <f t="shared" si="381"/>
        <v>0</v>
      </c>
      <c r="G286" s="448">
        <f>SUM(G287:G288)</f>
        <v>0</v>
      </c>
      <c r="H286" s="449">
        <f t="shared" ref="H286:I286" si="382">SUM(H287:H288)</f>
        <v>0</v>
      </c>
      <c r="I286" s="319">
        <f t="shared" si="382"/>
        <v>0</v>
      </c>
      <c r="J286" s="448">
        <f>SUM(J287:J288)</f>
        <v>0</v>
      </c>
      <c r="K286" s="449">
        <f t="shared" ref="K286:L286" si="383">SUM(K287:K288)</f>
        <v>0</v>
      </c>
      <c r="L286" s="319">
        <f t="shared" si="383"/>
        <v>0</v>
      </c>
      <c r="M286" s="448">
        <f>SUM(M287:M288)</f>
        <v>0</v>
      </c>
      <c r="N286" s="449">
        <f t="shared" ref="N286:O286" si="384">SUM(N287:N288)</f>
        <v>0</v>
      </c>
      <c r="O286" s="319">
        <f t="shared" si="384"/>
        <v>0</v>
      </c>
      <c r="P286" s="322"/>
    </row>
    <row r="287" spans="1:16" ht="12" hidden="1" customHeight="1" x14ac:dyDescent="0.25">
      <c r="A287" s="458" t="s">
        <v>307</v>
      </c>
      <c r="B287" s="315" t="s">
        <v>308</v>
      </c>
      <c r="C287" s="354">
        <f t="shared" si="371"/>
        <v>0</v>
      </c>
      <c r="D287" s="453"/>
      <c r="E287" s="454"/>
      <c r="F287" s="319">
        <f t="shared" ref="F287:F288" si="385">D287+E287</f>
        <v>0</v>
      </c>
      <c r="G287" s="317"/>
      <c r="H287" s="320"/>
      <c r="I287" s="319">
        <f t="shared" ref="I287:I288" si="386">G287+H287</f>
        <v>0</v>
      </c>
      <c r="J287" s="317"/>
      <c r="K287" s="320"/>
      <c r="L287" s="319">
        <f t="shared" ref="L287:L288" si="387">K287+J287</f>
        <v>0</v>
      </c>
      <c r="M287" s="317"/>
      <c r="N287" s="320"/>
      <c r="O287" s="319">
        <f t="shared" ref="O287:O288" si="388">N287+M287</f>
        <v>0</v>
      </c>
      <c r="P287" s="322"/>
    </row>
    <row r="288" spans="1:16" ht="24" hidden="1" customHeight="1" x14ac:dyDescent="0.25">
      <c r="A288" s="458" t="s">
        <v>309</v>
      </c>
      <c r="B288" s="504" t="s">
        <v>310</v>
      </c>
      <c r="C288" s="347">
        <f t="shared" si="371"/>
        <v>0</v>
      </c>
      <c r="D288" s="455"/>
      <c r="E288" s="456"/>
      <c r="F288" s="398">
        <f t="shared" si="385"/>
        <v>0</v>
      </c>
      <c r="G288" s="310"/>
      <c r="H288" s="311"/>
      <c r="I288" s="398">
        <f t="shared" si="386"/>
        <v>0</v>
      </c>
      <c r="J288" s="310"/>
      <c r="K288" s="311"/>
      <c r="L288" s="398">
        <f t="shared" si="387"/>
        <v>0</v>
      </c>
      <c r="M288" s="310"/>
      <c r="N288" s="311"/>
      <c r="O288" s="398">
        <f t="shared" si="388"/>
        <v>0</v>
      </c>
      <c r="P288" s="313"/>
    </row>
    <row r="289" spans="1:16" ht="12.75" thickBot="1" x14ac:dyDescent="0.3">
      <c r="A289" s="505"/>
      <c r="B289" s="505" t="s">
        <v>311</v>
      </c>
      <c r="C289" s="506">
        <f t="shared" si="371"/>
        <v>249642</v>
      </c>
      <c r="D289" s="507">
        <f t="shared" ref="D289:O289" si="389">SUM(D286,D269,D230,D195,D187,D173,D75,D53,D283)</f>
        <v>188862</v>
      </c>
      <c r="E289" s="508">
        <f t="shared" si="389"/>
        <v>60780</v>
      </c>
      <c r="F289" s="509">
        <f t="shared" si="389"/>
        <v>249642</v>
      </c>
      <c r="G289" s="507">
        <f t="shared" si="389"/>
        <v>0</v>
      </c>
      <c r="H289" s="508">
        <f t="shared" si="389"/>
        <v>0</v>
      </c>
      <c r="I289" s="509">
        <f t="shared" si="389"/>
        <v>0</v>
      </c>
      <c r="J289" s="507">
        <f t="shared" si="389"/>
        <v>0</v>
      </c>
      <c r="K289" s="508">
        <f t="shared" si="389"/>
        <v>0</v>
      </c>
      <c r="L289" s="509">
        <f t="shared" si="389"/>
        <v>0</v>
      </c>
      <c r="M289" s="507">
        <f t="shared" si="389"/>
        <v>0</v>
      </c>
      <c r="N289" s="508">
        <f t="shared" si="389"/>
        <v>0</v>
      </c>
      <c r="O289" s="509">
        <f t="shared" si="389"/>
        <v>0</v>
      </c>
      <c r="P289" s="1004"/>
    </row>
    <row r="290" spans="1:16" s="292" customFormat="1" ht="13.5" hidden="1" thickTop="1" thickBot="1" x14ac:dyDescent="0.3">
      <c r="A290" s="1037" t="s">
        <v>312</v>
      </c>
      <c r="B290" s="1038"/>
      <c r="C290" s="511">
        <f t="shared" si="371"/>
        <v>0</v>
      </c>
      <c r="D290" s="512">
        <f>SUM(D24,D25,D41)-D51</f>
        <v>0</v>
      </c>
      <c r="E290" s="513">
        <f t="shared" ref="E290:F290" si="390">SUM(E24,E25,E41)-E51</f>
        <v>0</v>
      </c>
      <c r="F290" s="514">
        <f t="shared" si="390"/>
        <v>0</v>
      </c>
      <c r="G290" s="512">
        <f>SUM(G24,G25,G41)-G51</f>
        <v>0</v>
      </c>
      <c r="H290" s="513">
        <f t="shared" ref="H290:I290" si="391">SUM(H24,H25,H41)-H51</f>
        <v>0</v>
      </c>
      <c r="I290" s="514">
        <f t="shared" si="391"/>
        <v>0</v>
      </c>
      <c r="J290" s="512">
        <f>(J26+J43)-J51</f>
        <v>0</v>
      </c>
      <c r="K290" s="513">
        <f t="shared" ref="K290:L290" si="392">(K26+K43)-K51</f>
        <v>0</v>
      </c>
      <c r="L290" s="514">
        <f t="shared" si="392"/>
        <v>0</v>
      </c>
      <c r="M290" s="512">
        <f>M45-M51</f>
        <v>0</v>
      </c>
      <c r="N290" s="513">
        <f t="shared" ref="N290:O290" si="393">N45-N51</f>
        <v>0</v>
      </c>
      <c r="O290" s="514">
        <f t="shared" si="393"/>
        <v>0</v>
      </c>
      <c r="P290" s="515"/>
    </row>
    <row r="291" spans="1:16" s="292" customFormat="1" ht="12.75" hidden="1" thickTop="1" x14ac:dyDescent="0.25">
      <c r="A291" s="1039" t="s">
        <v>313</v>
      </c>
      <c r="B291" s="1040"/>
      <c r="C291" s="516">
        <f t="shared" si="371"/>
        <v>0</v>
      </c>
      <c r="D291" s="517">
        <f t="shared" ref="D291:O291" si="394">SUM(D292,D293)-D300+D301</f>
        <v>0</v>
      </c>
      <c r="E291" s="518">
        <f t="shared" si="394"/>
        <v>0</v>
      </c>
      <c r="F291" s="519">
        <f t="shared" si="394"/>
        <v>0</v>
      </c>
      <c r="G291" s="517">
        <f t="shared" si="394"/>
        <v>0</v>
      </c>
      <c r="H291" s="518">
        <f t="shared" si="394"/>
        <v>0</v>
      </c>
      <c r="I291" s="519">
        <f t="shared" si="394"/>
        <v>0</v>
      </c>
      <c r="J291" s="517">
        <f t="shared" si="394"/>
        <v>0</v>
      </c>
      <c r="K291" s="518">
        <f t="shared" si="394"/>
        <v>0</v>
      </c>
      <c r="L291" s="519">
        <f t="shared" si="394"/>
        <v>0</v>
      </c>
      <c r="M291" s="517">
        <f t="shared" si="394"/>
        <v>0</v>
      </c>
      <c r="N291" s="518">
        <f t="shared" si="394"/>
        <v>0</v>
      </c>
      <c r="O291" s="519">
        <f t="shared" si="394"/>
        <v>0</v>
      </c>
      <c r="P291" s="520"/>
    </row>
    <row r="292" spans="1:16" s="292" customFormat="1" ht="13.5" hidden="1" thickTop="1" thickBot="1" x14ac:dyDescent="0.3">
      <c r="A292" s="416" t="s">
        <v>314</v>
      </c>
      <c r="B292" s="416" t="s">
        <v>315</v>
      </c>
      <c r="C292" s="417">
        <f t="shared" si="371"/>
        <v>0</v>
      </c>
      <c r="D292" s="418">
        <f t="shared" ref="D292:O292" si="395">D21-D286</f>
        <v>0</v>
      </c>
      <c r="E292" s="419">
        <f t="shared" si="395"/>
        <v>0</v>
      </c>
      <c r="F292" s="420">
        <f t="shared" si="395"/>
        <v>0</v>
      </c>
      <c r="G292" s="418">
        <f t="shared" si="395"/>
        <v>0</v>
      </c>
      <c r="H292" s="419">
        <f t="shared" si="395"/>
        <v>0</v>
      </c>
      <c r="I292" s="420">
        <f t="shared" si="395"/>
        <v>0</v>
      </c>
      <c r="J292" s="418">
        <f t="shared" si="395"/>
        <v>0</v>
      </c>
      <c r="K292" s="419">
        <f t="shared" si="395"/>
        <v>0</v>
      </c>
      <c r="L292" s="420">
        <f t="shared" si="395"/>
        <v>0</v>
      </c>
      <c r="M292" s="418">
        <f t="shared" si="395"/>
        <v>0</v>
      </c>
      <c r="N292" s="419">
        <f t="shared" si="395"/>
        <v>0</v>
      </c>
      <c r="O292" s="420">
        <f t="shared" si="395"/>
        <v>0</v>
      </c>
      <c r="P292" s="299"/>
    </row>
    <row r="293" spans="1:16" s="292" customFormat="1" ht="12.75" hidden="1" thickTop="1" x14ac:dyDescent="0.25">
      <c r="A293" s="521" t="s">
        <v>316</v>
      </c>
      <c r="B293" s="521" t="s">
        <v>317</v>
      </c>
      <c r="C293" s="516">
        <f t="shared" si="371"/>
        <v>0</v>
      </c>
      <c r="D293" s="517">
        <f t="shared" ref="D293:O293" si="396">SUM(D294,D296,D298)-SUM(D295,D297,D299)</f>
        <v>0</v>
      </c>
      <c r="E293" s="518">
        <f t="shared" si="396"/>
        <v>0</v>
      </c>
      <c r="F293" s="519">
        <f t="shared" si="396"/>
        <v>0</v>
      </c>
      <c r="G293" s="517">
        <f t="shared" si="396"/>
        <v>0</v>
      </c>
      <c r="H293" s="518">
        <f t="shared" si="396"/>
        <v>0</v>
      </c>
      <c r="I293" s="519">
        <f t="shared" si="396"/>
        <v>0</v>
      </c>
      <c r="J293" s="517">
        <f t="shared" si="396"/>
        <v>0</v>
      </c>
      <c r="K293" s="518">
        <f t="shared" si="396"/>
        <v>0</v>
      </c>
      <c r="L293" s="519">
        <f t="shared" si="396"/>
        <v>0</v>
      </c>
      <c r="M293" s="517">
        <f t="shared" si="396"/>
        <v>0</v>
      </c>
      <c r="N293" s="518">
        <f t="shared" si="396"/>
        <v>0</v>
      </c>
      <c r="O293" s="519">
        <f t="shared" si="396"/>
        <v>0</v>
      </c>
      <c r="P293" s="520"/>
    </row>
    <row r="294" spans="1:16" ht="12" hidden="1" customHeight="1" x14ac:dyDescent="0.25">
      <c r="A294" s="522" t="s">
        <v>318</v>
      </c>
      <c r="B294" s="406" t="s">
        <v>319</v>
      </c>
      <c r="C294" s="362">
        <f t="shared" si="371"/>
        <v>0</v>
      </c>
      <c r="D294" s="493"/>
      <c r="E294" s="494"/>
      <c r="F294" s="495">
        <f t="shared" ref="F294:F301" si="397">D294+E294</f>
        <v>0</v>
      </c>
      <c r="G294" s="366"/>
      <c r="H294" s="367"/>
      <c r="I294" s="495">
        <f t="shared" ref="I294:I301" si="398">G294+H294</f>
        <v>0</v>
      </c>
      <c r="J294" s="366"/>
      <c r="K294" s="367"/>
      <c r="L294" s="495">
        <f t="shared" ref="L294:L301" si="399">K294+J294</f>
        <v>0</v>
      </c>
      <c r="M294" s="366"/>
      <c r="N294" s="367"/>
      <c r="O294" s="495">
        <f t="shared" ref="O294:O301" si="400">N294+M294</f>
        <v>0</v>
      </c>
      <c r="P294" s="371"/>
    </row>
    <row r="295" spans="1:16" ht="24" hidden="1" customHeight="1" x14ac:dyDescent="0.25">
      <c r="A295" s="458" t="s">
        <v>320</v>
      </c>
      <c r="B295" s="314" t="s">
        <v>321</v>
      </c>
      <c r="C295" s="354">
        <f t="shared" si="371"/>
        <v>0</v>
      </c>
      <c r="D295" s="453"/>
      <c r="E295" s="454"/>
      <c r="F295" s="319">
        <f t="shared" si="397"/>
        <v>0</v>
      </c>
      <c r="G295" s="317"/>
      <c r="H295" s="320"/>
      <c r="I295" s="319">
        <f t="shared" si="398"/>
        <v>0</v>
      </c>
      <c r="J295" s="317"/>
      <c r="K295" s="320"/>
      <c r="L295" s="319">
        <f t="shared" si="399"/>
        <v>0</v>
      </c>
      <c r="M295" s="317"/>
      <c r="N295" s="320"/>
      <c r="O295" s="319">
        <f t="shared" si="400"/>
        <v>0</v>
      </c>
      <c r="P295" s="322"/>
    </row>
    <row r="296" spans="1:16" ht="12" hidden="1" customHeight="1" x14ac:dyDescent="0.25">
      <c r="A296" s="458" t="s">
        <v>322</v>
      </c>
      <c r="B296" s="314" t="s">
        <v>323</v>
      </c>
      <c r="C296" s="354">
        <f t="shared" si="371"/>
        <v>0</v>
      </c>
      <c r="D296" s="453"/>
      <c r="E296" s="454"/>
      <c r="F296" s="319">
        <f t="shared" si="397"/>
        <v>0</v>
      </c>
      <c r="G296" s="317"/>
      <c r="H296" s="320"/>
      <c r="I296" s="319">
        <f t="shared" si="398"/>
        <v>0</v>
      </c>
      <c r="J296" s="317"/>
      <c r="K296" s="320"/>
      <c r="L296" s="319">
        <f t="shared" si="399"/>
        <v>0</v>
      </c>
      <c r="M296" s="317"/>
      <c r="N296" s="320"/>
      <c r="O296" s="319">
        <f t="shared" si="400"/>
        <v>0</v>
      </c>
      <c r="P296" s="322"/>
    </row>
    <row r="297" spans="1:16" ht="24" hidden="1" customHeight="1" x14ac:dyDescent="0.25">
      <c r="A297" s="458" t="s">
        <v>324</v>
      </c>
      <c r="B297" s="314" t="s">
        <v>325</v>
      </c>
      <c r="C297" s="354">
        <f t="shared" si="371"/>
        <v>0</v>
      </c>
      <c r="D297" s="453"/>
      <c r="E297" s="454"/>
      <c r="F297" s="319">
        <f t="shared" si="397"/>
        <v>0</v>
      </c>
      <c r="G297" s="317"/>
      <c r="H297" s="320"/>
      <c r="I297" s="319">
        <f t="shared" si="398"/>
        <v>0</v>
      </c>
      <c r="J297" s="317"/>
      <c r="K297" s="320"/>
      <c r="L297" s="319">
        <f t="shared" si="399"/>
        <v>0</v>
      </c>
      <c r="M297" s="317"/>
      <c r="N297" s="320"/>
      <c r="O297" s="319">
        <f t="shared" si="400"/>
        <v>0</v>
      </c>
      <c r="P297" s="322"/>
    </row>
    <row r="298" spans="1:16" ht="12" hidden="1" customHeight="1" x14ac:dyDescent="0.25">
      <c r="A298" s="458" t="s">
        <v>326</v>
      </c>
      <c r="B298" s="314" t="s">
        <v>327</v>
      </c>
      <c r="C298" s="354">
        <f t="shared" si="371"/>
        <v>0</v>
      </c>
      <c r="D298" s="453"/>
      <c r="E298" s="454"/>
      <c r="F298" s="319">
        <f t="shared" si="397"/>
        <v>0</v>
      </c>
      <c r="G298" s="317"/>
      <c r="H298" s="320"/>
      <c r="I298" s="319">
        <f t="shared" si="398"/>
        <v>0</v>
      </c>
      <c r="J298" s="317"/>
      <c r="K298" s="320"/>
      <c r="L298" s="319">
        <f t="shared" si="399"/>
        <v>0</v>
      </c>
      <c r="M298" s="317"/>
      <c r="N298" s="320"/>
      <c r="O298" s="319">
        <f t="shared" si="400"/>
        <v>0</v>
      </c>
      <c r="P298" s="322"/>
    </row>
    <row r="299" spans="1:16" ht="24.75" hidden="1" customHeight="1" thickBot="1" x14ac:dyDescent="0.3">
      <c r="A299" s="523" t="s">
        <v>328</v>
      </c>
      <c r="B299" s="524" t="s">
        <v>329</v>
      </c>
      <c r="C299" s="466">
        <f t="shared" si="371"/>
        <v>0</v>
      </c>
      <c r="D299" s="468"/>
      <c r="E299" s="469"/>
      <c r="F299" s="470">
        <f t="shared" si="397"/>
        <v>0</v>
      </c>
      <c r="G299" s="471"/>
      <c r="H299" s="472"/>
      <c r="I299" s="470">
        <f t="shared" si="398"/>
        <v>0</v>
      </c>
      <c r="J299" s="471"/>
      <c r="K299" s="472"/>
      <c r="L299" s="470">
        <f t="shared" si="399"/>
        <v>0</v>
      </c>
      <c r="M299" s="471"/>
      <c r="N299" s="472"/>
      <c r="O299" s="470">
        <f t="shared" si="400"/>
        <v>0</v>
      </c>
      <c r="P299" s="473"/>
    </row>
    <row r="300" spans="1:16" s="292" customFormat="1" ht="13.5" hidden="1" customHeight="1" thickTop="1" thickBot="1" x14ac:dyDescent="0.3">
      <c r="A300" s="525" t="s">
        <v>330</v>
      </c>
      <c r="B300" s="525" t="s">
        <v>331</v>
      </c>
      <c r="C300" s="511">
        <f t="shared" si="371"/>
        <v>0</v>
      </c>
      <c r="D300" s="526"/>
      <c r="E300" s="527"/>
      <c r="F300" s="514">
        <f t="shared" si="397"/>
        <v>0</v>
      </c>
      <c r="G300" s="526"/>
      <c r="H300" s="527"/>
      <c r="I300" s="528">
        <f t="shared" si="398"/>
        <v>0</v>
      </c>
      <c r="J300" s="526"/>
      <c r="K300" s="527"/>
      <c r="L300" s="528">
        <f t="shared" si="399"/>
        <v>0</v>
      </c>
      <c r="M300" s="526"/>
      <c r="N300" s="527"/>
      <c r="O300" s="528">
        <f t="shared" si="400"/>
        <v>0</v>
      </c>
      <c r="P300" s="529"/>
    </row>
    <row r="301" spans="1:16" s="292" customFormat="1" ht="48.75" hidden="1" customHeight="1" thickTop="1" x14ac:dyDescent="0.25">
      <c r="A301" s="521" t="s">
        <v>332</v>
      </c>
      <c r="B301" s="530" t="s">
        <v>333</v>
      </c>
      <c r="C301" s="516">
        <f t="shared" si="371"/>
        <v>0</v>
      </c>
      <c r="D301" s="462"/>
      <c r="E301" s="463"/>
      <c r="F301" s="337">
        <f t="shared" si="397"/>
        <v>0</v>
      </c>
      <c r="G301" s="462"/>
      <c r="H301" s="463"/>
      <c r="I301" s="337">
        <f t="shared" si="398"/>
        <v>0</v>
      </c>
      <c r="J301" s="462"/>
      <c r="K301" s="463"/>
      <c r="L301" s="337">
        <f t="shared" si="399"/>
        <v>0</v>
      </c>
      <c r="M301" s="462"/>
      <c r="N301" s="463"/>
      <c r="O301" s="337">
        <f t="shared" si="400"/>
        <v>0</v>
      </c>
      <c r="P301" s="341"/>
    </row>
    <row r="302" spans="1:16" ht="12.75" thickTop="1" x14ac:dyDescent="0.25">
      <c r="A302" s="268"/>
      <c r="B302" s="268"/>
      <c r="C302" s="268"/>
      <c r="D302" s="268"/>
      <c r="E302" s="268"/>
      <c r="F302" s="268"/>
      <c r="G302" s="268"/>
      <c r="H302" s="268"/>
      <c r="I302" s="268"/>
      <c r="J302" s="268"/>
      <c r="K302" s="268"/>
      <c r="L302" s="268"/>
      <c r="M302" s="268"/>
    </row>
    <row r="303" spans="1:16" x14ac:dyDescent="0.25">
      <c r="A303" s="268"/>
      <c r="B303" s="268"/>
      <c r="C303" s="268"/>
      <c r="D303" s="268"/>
      <c r="E303" s="268"/>
      <c r="F303" s="268"/>
      <c r="G303" s="268"/>
      <c r="H303" s="268"/>
      <c r="I303" s="268"/>
      <c r="J303" s="268"/>
      <c r="K303" s="268"/>
      <c r="L303" s="268"/>
      <c r="M303" s="268"/>
    </row>
    <row r="304" spans="1:16" x14ac:dyDescent="0.25">
      <c r="A304" s="268"/>
      <c r="B304" s="268"/>
      <c r="C304" s="268"/>
      <c r="D304" s="268"/>
      <c r="E304" s="268"/>
      <c r="F304" s="268"/>
      <c r="G304" s="268"/>
      <c r="H304" s="268"/>
      <c r="I304" s="268"/>
      <c r="J304" s="268"/>
      <c r="K304" s="268"/>
      <c r="L304" s="268"/>
      <c r="M304" s="268"/>
    </row>
    <row r="305" spans="1:13" x14ac:dyDescent="0.25">
      <c r="A305" s="268"/>
      <c r="B305" s="268"/>
      <c r="C305" s="268"/>
      <c r="D305" s="268"/>
      <c r="E305" s="268"/>
      <c r="F305" s="268"/>
      <c r="G305" s="268"/>
      <c r="H305" s="268"/>
      <c r="I305" s="268"/>
      <c r="J305" s="268"/>
      <c r="K305" s="268"/>
      <c r="L305" s="268"/>
      <c r="M305" s="268"/>
    </row>
    <row r="306" spans="1:13" x14ac:dyDescent="0.25">
      <c r="A306" s="268"/>
      <c r="B306" s="268"/>
      <c r="C306" s="268"/>
      <c r="D306" s="268"/>
      <c r="E306" s="268"/>
      <c r="F306" s="268"/>
      <c r="G306" s="268"/>
      <c r="H306" s="268"/>
      <c r="I306" s="268"/>
      <c r="J306" s="268"/>
      <c r="K306" s="268"/>
      <c r="L306" s="268"/>
      <c r="M306" s="268"/>
    </row>
    <row r="307" spans="1:13" x14ac:dyDescent="0.25">
      <c r="A307" s="268"/>
      <c r="B307" s="268"/>
      <c r="C307" s="268"/>
      <c r="D307" s="268"/>
      <c r="E307" s="268"/>
      <c r="F307" s="268"/>
      <c r="G307" s="268"/>
      <c r="H307" s="268"/>
      <c r="I307" s="268"/>
      <c r="J307" s="268"/>
      <c r="K307" s="268"/>
      <c r="L307" s="268"/>
      <c r="M307" s="268"/>
    </row>
    <row r="308" spans="1:13" x14ac:dyDescent="0.25">
      <c r="A308" s="268"/>
      <c r="B308" s="268"/>
      <c r="C308" s="268"/>
      <c r="D308" s="268"/>
      <c r="E308" s="268"/>
      <c r="F308" s="268"/>
      <c r="G308" s="268"/>
      <c r="H308" s="268"/>
      <c r="I308" s="268"/>
      <c r="J308" s="268"/>
      <c r="K308" s="268"/>
      <c r="L308" s="268"/>
      <c r="M308" s="268"/>
    </row>
    <row r="309" spans="1:13" x14ac:dyDescent="0.25">
      <c r="A309" s="268"/>
      <c r="B309" s="268"/>
      <c r="C309" s="268"/>
      <c r="D309" s="268"/>
      <c r="E309" s="268"/>
      <c r="F309" s="268"/>
      <c r="G309" s="268"/>
      <c r="H309" s="268"/>
      <c r="I309" s="268"/>
      <c r="J309" s="268"/>
      <c r="K309" s="268"/>
      <c r="L309" s="268"/>
      <c r="M309" s="268"/>
    </row>
    <row r="310" spans="1:13" x14ac:dyDescent="0.25">
      <c r="A310" s="268"/>
      <c r="B310" s="268"/>
      <c r="C310" s="268"/>
      <c r="D310" s="268"/>
      <c r="E310" s="268"/>
      <c r="F310" s="268"/>
      <c r="G310" s="268"/>
      <c r="H310" s="268"/>
      <c r="I310" s="268"/>
      <c r="J310" s="268"/>
      <c r="K310" s="268"/>
      <c r="L310" s="268"/>
      <c r="M310" s="268"/>
    </row>
    <row r="311" spans="1:13" x14ac:dyDescent="0.25">
      <c r="A311" s="268"/>
      <c r="B311" s="268"/>
      <c r="C311" s="268"/>
      <c r="D311" s="268"/>
      <c r="E311" s="268"/>
      <c r="F311" s="268"/>
      <c r="G311" s="268"/>
      <c r="H311" s="268"/>
      <c r="I311" s="268"/>
      <c r="J311" s="268"/>
      <c r="K311" s="268"/>
      <c r="L311" s="268"/>
      <c r="M311" s="268"/>
    </row>
    <row r="312" spans="1:13" x14ac:dyDescent="0.25">
      <c r="A312" s="268"/>
      <c r="B312" s="268"/>
      <c r="C312" s="268"/>
      <c r="D312" s="268"/>
      <c r="E312" s="268"/>
      <c r="F312" s="268"/>
      <c r="G312" s="268"/>
      <c r="H312" s="268"/>
      <c r="I312" s="268"/>
      <c r="J312" s="268"/>
      <c r="K312" s="268"/>
      <c r="L312" s="268"/>
      <c r="M312" s="268"/>
    </row>
    <row r="313" spans="1:13" x14ac:dyDescent="0.25">
      <c r="A313" s="268"/>
      <c r="B313" s="268"/>
      <c r="C313" s="268"/>
      <c r="D313" s="268"/>
      <c r="E313" s="268"/>
      <c r="F313" s="268"/>
      <c r="G313" s="268"/>
      <c r="H313" s="268"/>
      <c r="I313" s="268"/>
      <c r="J313" s="268"/>
      <c r="K313" s="268"/>
      <c r="L313" s="268"/>
      <c r="M313" s="268"/>
    </row>
    <row r="314" spans="1:13" x14ac:dyDescent="0.25">
      <c r="A314" s="268"/>
      <c r="B314" s="268"/>
      <c r="C314" s="268"/>
      <c r="D314" s="268"/>
      <c r="E314" s="268"/>
      <c r="F314" s="268"/>
      <c r="G314" s="268"/>
      <c r="H314" s="268"/>
      <c r="I314" s="268"/>
      <c r="J314" s="268"/>
      <c r="K314" s="268"/>
      <c r="L314" s="268"/>
      <c r="M314" s="268"/>
    </row>
    <row r="315" spans="1:13" x14ac:dyDescent="0.25">
      <c r="A315" s="268"/>
      <c r="B315" s="268"/>
      <c r="C315" s="268"/>
      <c r="D315" s="268"/>
      <c r="E315" s="268"/>
      <c r="F315" s="268"/>
      <c r="G315" s="268"/>
      <c r="H315" s="268"/>
      <c r="I315" s="268"/>
      <c r="J315" s="268"/>
      <c r="K315" s="268"/>
      <c r="L315" s="268"/>
      <c r="M315" s="268"/>
    </row>
    <row r="316" spans="1:13" x14ac:dyDescent="0.25">
      <c r="A316" s="268"/>
      <c r="B316" s="268"/>
      <c r="C316" s="268"/>
      <c r="D316" s="268"/>
      <c r="E316" s="268"/>
      <c r="F316" s="268"/>
      <c r="G316" s="268"/>
      <c r="H316" s="268"/>
      <c r="I316" s="268"/>
      <c r="J316" s="268"/>
      <c r="K316" s="268"/>
      <c r="L316" s="268"/>
      <c r="M316" s="268"/>
    </row>
    <row r="317" spans="1:13" x14ac:dyDescent="0.25">
      <c r="A317" s="268"/>
      <c r="B317" s="268"/>
      <c r="C317" s="268"/>
      <c r="D317" s="268"/>
      <c r="E317" s="268"/>
      <c r="F317" s="268"/>
      <c r="G317" s="268"/>
      <c r="H317" s="268"/>
      <c r="I317" s="268"/>
      <c r="J317" s="268"/>
      <c r="K317" s="268"/>
      <c r="L317" s="268"/>
      <c r="M317" s="268"/>
    </row>
    <row r="318" spans="1:13" x14ac:dyDescent="0.25">
      <c r="A318" s="268"/>
      <c r="B318" s="268"/>
      <c r="C318" s="268"/>
      <c r="D318" s="268"/>
      <c r="E318" s="268"/>
      <c r="F318" s="268"/>
      <c r="G318" s="268"/>
      <c r="H318" s="268"/>
      <c r="I318" s="268"/>
      <c r="J318" s="268"/>
      <c r="K318" s="268"/>
      <c r="L318" s="268"/>
      <c r="M318" s="268"/>
    </row>
  </sheetData>
  <sheetProtection algorithmName="SHA-512" hashValue="JgejWybpcaHIQUPr28zPw3oyU3TvKdTOae55o1EK5JY6RBHTsuXoh2IqigiSC3B13XGdcO55tw3wN/VH2lro7A==" saltValue="qxf/uil6zzH04uyfCh6h2g==" spinCount="100000" sheet="1" objects="1" scenarios="1" formatCells="0" formatColumns="0" formatRows="0" deleteColumns="0"/>
  <autoFilter ref="A18:P301">
    <filterColumn colId="2">
      <filters>
        <filter val="1 000"/>
        <filter val="1 200"/>
        <filter val="111 011"/>
        <filter val="112 172"/>
        <filter val="120"/>
        <filter val="13 896"/>
        <filter val="14 500"/>
        <filter val="166"/>
        <filter val="2 160"/>
        <filter val="2 480"/>
        <filter val="2 870"/>
        <filter val="232 064"/>
        <filter val="235 142"/>
        <filter val="249 642"/>
        <filter val="280"/>
        <filter val="29 357"/>
        <filter val="3 078"/>
        <filter val="3 150"/>
        <filter val="3 799"/>
        <filter val="3 810"/>
        <filter val="38 090"/>
        <filter val="38 544"/>
        <filter val="4 128"/>
        <filter val="4 900"/>
        <filter val="45 005"/>
        <filter val="46 595"/>
        <filter val="598"/>
        <filter val="7 927"/>
        <filter val="76 634"/>
        <filter val="8 881"/>
        <filter val="90"/>
        <filter val="91 600"/>
        <filter val="954"/>
      </filters>
    </filterColumn>
  </autoFilter>
  <mergeCells count="32">
    <mergeCell ref="A290:B290"/>
    <mergeCell ref="A291:B291"/>
    <mergeCell ref="I16:I17"/>
    <mergeCell ref="J16:J17"/>
    <mergeCell ref="K16:K17"/>
    <mergeCell ref="C14:P14"/>
    <mergeCell ref="A15:A17"/>
    <mergeCell ref="B15:B17"/>
    <mergeCell ref="C15:P15"/>
    <mergeCell ref="C16:C17"/>
    <mergeCell ref="D16:D17"/>
    <mergeCell ref="E16:E17"/>
    <mergeCell ref="F16:F17"/>
    <mergeCell ref="G16:G17"/>
    <mergeCell ref="H16:H17"/>
    <mergeCell ref="O16:O17"/>
    <mergeCell ref="P16:P17"/>
    <mergeCell ref="L16:L17"/>
    <mergeCell ref="M16:M17"/>
    <mergeCell ref="N16:N17"/>
    <mergeCell ref="C13:P13"/>
    <mergeCell ref="A2:P2"/>
    <mergeCell ref="C3:P3"/>
    <mergeCell ref="C4:P4"/>
    <mergeCell ref="C5:P5"/>
    <mergeCell ref="C6:P6"/>
    <mergeCell ref="C7:P7"/>
    <mergeCell ref="C8:P8"/>
    <mergeCell ref="C9:P9"/>
    <mergeCell ref="C10:P10"/>
    <mergeCell ref="C11:P11"/>
    <mergeCell ref="C12:P12"/>
  </mergeCells>
  <pageMargins left="0.98425196850393704" right="0.39370078740157483" top="0.59055118110236227" bottom="0.39370078740157483" header="0.23622047244094491" footer="0.23622047244094491"/>
  <pageSetup paperSize="9" scale="70" orientation="portrait" r:id="rId1"/>
  <headerFooter differentFirst="1">
    <oddFooter>&amp;L&amp;"Times New Roman,Regular"&amp;9&amp;D; &amp;T&amp;R&amp;"Times New Roman,Regular"&amp;9&amp;P (&amp;N)</oddFooter>
    <firstHeader xml:space="preserve">&amp;R&amp;"Times New Roman,Regular"&amp;9 18.pielikums Jūrmalas pilsētas domes
2019.gada 21.marta  saistošajiem noteikumiem Nr. 11
(protokols Nr.3,  22.punkts)
 </firstHeader>
    <firstFooter>&amp;L&amp;9&amp;D; &amp;T&amp;R&amp;9&amp;P (&amp;N)</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X155"/>
  <sheetViews>
    <sheetView view="pageLayout" topLeftCell="B1" zoomScaleNormal="100" workbookViewId="0">
      <selection activeCell="A5" sqref="A5:I5"/>
    </sheetView>
  </sheetViews>
  <sheetFormatPr defaultColWidth="9.140625" defaultRowHeight="12" outlineLevelCol="1" x14ac:dyDescent="0.2"/>
  <cols>
    <col min="1" max="1" width="6.140625" style="806" customWidth="1"/>
    <col min="2" max="2" width="19" style="806" customWidth="1"/>
    <col min="3" max="3" width="28.42578125" style="806" customWidth="1"/>
    <col min="4" max="4" width="12.140625" style="806" customWidth="1"/>
    <col min="5" max="6" width="13.28515625" style="806" hidden="1" customWidth="1" outlineLevel="1"/>
    <col min="7" max="7" width="15.140625" style="806" customWidth="1" collapsed="1"/>
    <col min="8" max="8" width="44.7109375" style="806" hidden="1" customWidth="1" outlineLevel="1"/>
    <col min="9" max="9" width="26.140625" style="806" customWidth="1" collapsed="1"/>
    <col min="10" max="16384" width="9.140625" style="806"/>
  </cols>
  <sheetData>
    <row r="1" spans="1:9" x14ac:dyDescent="0.2">
      <c r="H1" s="1102" t="s">
        <v>585</v>
      </c>
      <c r="I1" s="1102"/>
    </row>
    <row r="2" spans="1:9" ht="15" customHeight="1" x14ac:dyDescent="0.2">
      <c r="G2" s="1102" t="s">
        <v>381</v>
      </c>
      <c r="H2" s="1102"/>
      <c r="I2" s="1102"/>
    </row>
    <row r="3" spans="1:9" x14ac:dyDescent="0.2">
      <c r="A3" s="1096" t="s">
        <v>1</v>
      </c>
      <c r="B3" s="1096"/>
      <c r="C3" s="807" t="s">
        <v>477</v>
      </c>
      <c r="D3" s="1102"/>
      <c r="E3" s="1102"/>
      <c r="F3" s="1102"/>
      <c r="G3" s="1102"/>
      <c r="H3" s="1102"/>
      <c r="I3" s="1102"/>
    </row>
    <row r="4" spans="1:9" x14ac:dyDescent="0.2">
      <c r="A4" s="1096" t="s">
        <v>3</v>
      </c>
      <c r="B4" s="1096"/>
      <c r="C4" s="1096">
        <v>90000056357</v>
      </c>
      <c r="D4" s="1096"/>
      <c r="E4" s="1096"/>
      <c r="F4" s="1096"/>
      <c r="G4" s="1096"/>
      <c r="H4" s="1096"/>
      <c r="I4" s="1096"/>
    </row>
    <row r="5" spans="1:9" ht="15.75" x14ac:dyDescent="0.2">
      <c r="A5" s="1103" t="s">
        <v>586</v>
      </c>
      <c r="B5" s="1103"/>
      <c r="C5" s="1103"/>
      <c r="D5" s="1103"/>
      <c r="E5" s="1103"/>
      <c r="F5" s="1103"/>
      <c r="G5" s="1103"/>
      <c r="H5" s="1103"/>
      <c r="I5" s="1103"/>
    </row>
    <row r="6" spans="1:9" ht="15.75" x14ac:dyDescent="0.25">
      <c r="A6" s="808"/>
      <c r="B6" s="808"/>
      <c r="C6" s="808"/>
      <c r="D6" s="808"/>
      <c r="E6" s="808"/>
      <c r="F6" s="808"/>
      <c r="G6" s="808"/>
      <c r="H6" s="808"/>
      <c r="I6" s="808"/>
    </row>
    <row r="7" spans="1:9" ht="15.75" x14ac:dyDescent="0.25">
      <c r="A7" s="1096" t="s">
        <v>587</v>
      </c>
      <c r="B7" s="1096"/>
      <c r="C7" s="809" t="s">
        <v>588</v>
      </c>
      <c r="D7" s="809"/>
      <c r="E7" s="809"/>
      <c r="F7" s="809"/>
      <c r="G7" s="809"/>
      <c r="H7" s="809"/>
      <c r="I7" s="809"/>
    </row>
    <row r="8" spans="1:9" ht="12" customHeight="1" x14ac:dyDescent="0.2">
      <c r="A8" s="1096" t="s">
        <v>502</v>
      </c>
      <c r="B8" s="1096"/>
      <c r="C8" s="807" t="s">
        <v>579</v>
      </c>
      <c r="D8" s="807"/>
      <c r="E8" s="807"/>
      <c r="F8" s="807"/>
      <c r="G8" s="807"/>
      <c r="H8" s="807"/>
      <c r="I8" s="807"/>
    </row>
    <row r="9" spans="1:9" x14ac:dyDescent="0.2">
      <c r="A9" s="1096" t="s">
        <v>503</v>
      </c>
      <c r="B9" s="1096"/>
      <c r="C9" s="810" t="s">
        <v>518</v>
      </c>
      <c r="D9" s="811"/>
      <c r="E9" s="811"/>
      <c r="F9" s="811"/>
      <c r="G9" s="811"/>
      <c r="H9" s="811"/>
      <c r="I9" s="811"/>
    </row>
    <row r="10" spans="1:9" ht="65.25" customHeight="1" x14ac:dyDescent="0.2">
      <c r="A10" s="812" t="s">
        <v>504</v>
      </c>
      <c r="B10" s="1104" t="s">
        <v>505</v>
      </c>
      <c r="C10" s="1104"/>
      <c r="D10" s="737" t="s">
        <v>506</v>
      </c>
      <c r="E10" s="737" t="s">
        <v>507</v>
      </c>
      <c r="F10" s="813" t="s">
        <v>508</v>
      </c>
      <c r="G10" s="813" t="s">
        <v>509</v>
      </c>
      <c r="H10" s="813" t="s">
        <v>36</v>
      </c>
      <c r="I10" s="812" t="s">
        <v>510</v>
      </c>
    </row>
    <row r="11" spans="1:9" x14ac:dyDescent="0.2">
      <c r="A11" s="1088" t="s">
        <v>511</v>
      </c>
      <c r="B11" s="1088"/>
      <c r="C11" s="1088"/>
      <c r="D11" s="814"/>
      <c r="E11" s="814">
        <f>SUM(E12:E16)</f>
        <v>398251</v>
      </c>
      <c r="F11" s="814">
        <f>SUM(F12:F16)</f>
        <v>2671</v>
      </c>
      <c r="G11" s="814">
        <f>SUM(G12:G16)</f>
        <v>400922</v>
      </c>
      <c r="H11" s="814"/>
      <c r="I11" s="815"/>
    </row>
    <row r="12" spans="1:9" ht="29.25" customHeight="1" x14ac:dyDescent="0.2">
      <c r="A12" s="1097">
        <v>1</v>
      </c>
      <c r="B12" s="1090" t="s">
        <v>589</v>
      </c>
      <c r="C12" s="1090"/>
      <c r="D12" s="816">
        <v>5240</v>
      </c>
      <c r="E12" s="817">
        <v>224415</v>
      </c>
      <c r="F12" s="818">
        <v>-20</v>
      </c>
      <c r="G12" s="817">
        <f>E12+F12</f>
        <v>224395</v>
      </c>
      <c r="H12" s="817" t="s">
        <v>590</v>
      </c>
      <c r="I12" s="1098" t="s">
        <v>591</v>
      </c>
    </row>
    <row r="13" spans="1:9" ht="74.25" customHeight="1" x14ac:dyDescent="0.2">
      <c r="A13" s="1097"/>
      <c r="B13" s="1090"/>
      <c r="C13" s="1090"/>
      <c r="D13" s="819">
        <v>5250</v>
      </c>
      <c r="E13" s="817">
        <v>106312</v>
      </c>
      <c r="F13" s="818">
        <v>-92</v>
      </c>
      <c r="G13" s="817">
        <f t="shared" ref="G13:G16" si="0">E13+F13</f>
        <v>106220</v>
      </c>
      <c r="H13" s="817" t="s">
        <v>590</v>
      </c>
      <c r="I13" s="1098"/>
    </row>
    <row r="14" spans="1:9" ht="118.5" customHeight="1" x14ac:dyDescent="0.2">
      <c r="A14" s="820">
        <v>2</v>
      </c>
      <c r="B14" s="1091" t="s">
        <v>592</v>
      </c>
      <c r="C14" s="1091"/>
      <c r="D14" s="821">
        <v>5240</v>
      </c>
      <c r="E14" s="822">
        <v>5445</v>
      </c>
      <c r="F14" s="823">
        <v>2783</v>
      </c>
      <c r="G14" s="817">
        <f t="shared" si="0"/>
        <v>8228</v>
      </c>
      <c r="H14" s="822" t="s">
        <v>593</v>
      </c>
      <c r="I14" s="824" t="s">
        <v>594</v>
      </c>
    </row>
    <row r="15" spans="1:9" ht="23.25" customHeight="1" x14ac:dyDescent="0.2">
      <c r="A15" s="825">
        <v>3</v>
      </c>
      <c r="B15" s="1099" t="s">
        <v>595</v>
      </c>
      <c r="C15" s="1099"/>
      <c r="D15" s="826">
        <v>5240</v>
      </c>
      <c r="E15" s="827">
        <v>0</v>
      </c>
      <c r="F15" s="765"/>
      <c r="G15" s="817">
        <f t="shared" si="0"/>
        <v>0</v>
      </c>
      <c r="H15" s="827"/>
      <c r="I15" s="828" t="s">
        <v>596</v>
      </c>
    </row>
    <row r="16" spans="1:9" ht="33" customHeight="1" x14ac:dyDescent="0.2">
      <c r="A16" s="829">
        <v>4</v>
      </c>
      <c r="B16" s="1100" t="s">
        <v>410</v>
      </c>
      <c r="C16" s="1101"/>
      <c r="D16" s="826">
        <v>5250</v>
      </c>
      <c r="E16" s="827">
        <v>62079</v>
      </c>
      <c r="F16" s="827"/>
      <c r="G16" s="817">
        <f t="shared" si="0"/>
        <v>62079</v>
      </c>
      <c r="H16" s="827"/>
      <c r="I16" s="824" t="s">
        <v>597</v>
      </c>
    </row>
    <row r="17" spans="1:9" x14ac:dyDescent="0.2">
      <c r="A17" s="830"/>
      <c r="B17" s="831"/>
      <c r="C17" s="831"/>
      <c r="D17" s="832"/>
      <c r="E17" s="833"/>
      <c r="F17" s="833"/>
      <c r="G17" s="833"/>
      <c r="H17" s="833"/>
      <c r="I17" s="834"/>
    </row>
    <row r="18" spans="1:9" x14ac:dyDescent="0.2">
      <c r="A18" s="1094" t="s">
        <v>502</v>
      </c>
      <c r="B18" s="1094"/>
      <c r="C18" s="1094" t="s">
        <v>598</v>
      </c>
      <c r="D18" s="1094"/>
      <c r="E18" s="1094"/>
      <c r="F18" s="1094"/>
      <c r="G18" s="1094"/>
      <c r="H18" s="1094"/>
      <c r="I18" s="1094"/>
    </row>
    <row r="19" spans="1:9" x14ac:dyDescent="0.2">
      <c r="A19" s="1095" t="s">
        <v>503</v>
      </c>
      <c r="B19" s="1095"/>
      <c r="C19" s="835" t="s">
        <v>479</v>
      </c>
      <c r="D19" s="836"/>
      <c r="E19" s="836"/>
      <c r="F19" s="836"/>
      <c r="G19" s="836"/>
      <c r="H19" s="836"/>
      <c r="I19" s="836"/>
    </row>
    <row r="20" spans="1:9" ht="36" x14ac:dyDescent="0.2">
      <c r="A20" s="737" t="s">
        <v>504</v>
      </c>
      <c r="B20" s="1074" t="s">
        <v>505</v>
      </c>
      <c r="C20" s="1074"/>
      <c r="D20" s="737" t="s">
        <v>506</v>
      </c>
      <c r="E20" s="737" t="s">
        <v>507</v>
      </c>
      <c r="F20" s="813" t="s">
        <v>508</v>
      </c>
      <c r="G20" s="813" t="s">
        <v>509</v>
      </c>
      <c r="H20" s="813" t="s">
        <v>36</v>
      </c>
      <c r="I20" s="737" t="s">
        <v>510</v>
      </c>
    </row>
    <row r="21" spans="1:9" x14ac:dyDescent="0.2">
      <c r="A21" s="1088" t="s">
        <v>511</v>
      </c>
      <c r="B21" s="1088"/>
      <c r="C21" s="1088"/>
      <c r="D21" s="814"/>
      <c r="E21" s="814">
        <f>SUM(E22:E23)</f>
        <v>583769</v>
      </c>
      <c r="F21" s="814">
        <f t="shared" ref="F21:G21" si="1">SUM(F22:F23)</f>
        <v>0</v>
      </c>
      <c r="G21" s="814">
        <f t="shared" si="1"/>
        <v>583769</v>
      </c>
      <c r="H21" s="814"/>
      <c r="I21" s="837"/>
    </row>
    <row r="22" spans="1:9" ht="38.25" customHeight="1" x14ac:dyDescent="0.2">
      <c r="A22" s="825">
        <v>1</v>
      </c>
      <c r="B22" s="1090" t="s">
        <v>599</v>
      </c>
      <c r="C22" s="1090"/>
      <c r="D22" s="819">
        <v>5240</v>
      </c>
      <c r="E22" s="817">
        <v>282535</v>
      </c>
      <c r="F22" s="817"/>
      <c r="G22" s="817">
        <f>E22+F22</f>
        <v>282535</v>
      </c>
      <c r="H22" s="817"/>
      <c r="I22" s="838" t="s">
        <v>600</v>
      </c>
    </row>
    <row r="23" spans="1:9" ht="51" customHeight="1" x14ac:dyDescent="0.2">
      <c r="A23" s="825">
        <v>2</v>
      </c>
      <c r="B23" s="1090" t="s">
        <v>601</v>
      </c>
      <c r="C23" s="1090"/>
      <c r="D23" s="819">
        <v>5240</v>
      </c>
      <c r="E23" s="817">
        <v>301234</v>
      </c>
      <c r="F23" s="817"/>
      <c r="G23" s="817">
        <f t="shared" ref="G23" si="2">E23+F23</f>
        <v>301234</v>
      </c>
      <c r="H23" s="817"/>
      <c r="I23" s="838" t="s">
        <v>602</v>
      </c>
    </row>
    <row r="24" spans="1:9" x14ac:dyDescent="0.2">
      <c r="A24" s="839"/>
      <c r="B24" s="840"/>
      <c r="C24" s="840"/>
      <c r="D24" s="841"/>
      <c r="E24" s="842"/>
      <c r="F24" s="842"/>
      <c r="G24" s="842"/>
      <c r="H24" s="842"/>
      <c r="I24" s="843"/>
    </row>
    <row r="25" spans="1:9" x14ac:dyDescent="0.2">
      <c r="A25" s="1094" t="s">
        <v>502</v>
      </c>
      <c r="B25" s="1094"/>
      <c r="C25" s="844" t="s">
        <v>584</v>
      </c>
      <c r="D25" s="845"/>
      <c r="E25" s="844"/>
      <c r="F25" s="844"/>
      <c r="G25" s="844"/>
      <c r="H25" s="844"/>
      <c r="I25" s="844"/>
    </row>
    <row r="26" spans="1:9" x14ac:dyDescent="0.2">
      <c r="A26" s="1095" t="s">
        <v>503</v>
      </c>
      <c r="B26" s="1095"/>
      <c r="C26" s="835" t="s">
        <v>583</v>
      </c>
      <c r="D26" s="846"/>
      <c r="E26" s="847"/>
      <c r="F26" s="847"/>
      <c r="G26" s="847"/>
      <c r="H26" s="847"/>
      <c r="I26" s="847"/>
    </row>
    <row r="27" spans="1:9" ht="36" x14ac:dyDescent="0.2">
      <c r="A27" s="737" t="s">
        <v>504</v>
      </c>
      <c r="B27" s="1074" t="s">
        <v>505</v>
      </c>
      <c r="C27" s="1074"/>
      <c r="D27" s="737" t="s">
        <v>506</v>
      </c>
      <c r="E27" s="737" t="s">
        <v>507</v>
      </c>
      <c r="F27" s="813" t="s">
        <v>508</v>
      </c>
      <c r="G27" s="813" t="s">
        <v>509</v>
      </c>
      <c r="H27" s="813" t="s">
        <v>36</v>
      </c>
      <c r="I27" s="737" t="s">
        <v>510</v>
      </c>
    </row>
    <row r="28" spans="1:9" x14ac:dyDescent="0.2">
      <c r="A28" s="1088" t="s">
        <v>511</v>
      </c>
      <c r="B28" s="1088"/>
      <c r="C28" s="1088"/>
      <c r="D28" s="837"/>
      <c r="E28" s="814">
        <f>SUM(E29:E29)</f>
        <v>45140</v>
      </c>
      <c r="F28" s="814">
        <f t="shared" ref="F28:G28" si="3">SUM(F29:F29)</f>
        <v>-2671</v>
      </c>
      <c r="G28" s="814">
        <f t="shared" si="3"/>
        <v>42469</v>
      </c>
      <c r="H28" s="814"/>
      <c r="I28" s="838"/>
    </row>
    <row r="29" spans="1:9" ht="78" customHeight="1" x14ac:dyDescent="0.2">
      <c r="A29" s="825">
        <v>1</v>
      </c>
      <c r="B29" s="1090" t="s">
        <v>603</v>
      </c>
      <c r="C29" s="1090"/>
      <c r="D29" s="819">
        <v>5250</v>
      </c>
      <c r="E29" s="817">
        <v>45140</v>
      </c>
      <c r="F29" s="818">
        <v>-2671</v>
      </c>
      <c r="G29" s="817">
        <f>E29+F29</f>
        <v>42469</v>
      </c>
      <c r="H29" s="817" t="s">
        <v>604</v>
      </c>
      <c r="I29" s="838" t="s">
        <v>605</v>
      </c>
    </row>
    <row r="30" spans="1:9" x14ac:dyDescent="0.2">
      <c r="A30" s="839"/>
      <c r="B30" s="840"/>
      <c r="C30" s="840"/>
      <c r="D30" s="841"/>
      <c r="E30" s="842"/>
      <c r="F30" s="842"/>
      <c r="G30" s="842"/>
      <c r="H30" s="842"/>
      <c r="I30" s="843"/>
    </row>
    <row r="31" spans="1:9" x14ac:dyDescent="0.2">
      <c r="A31" s="1094" t="s">
        <v>502</v>
      </c>
      <c r="B31" s="1094"/>
      <c r="C31" s="844" t="s">
        <v>606</v>
      </c>
      <c r="D31" s="844"/>
      <c r="E31" s="844"/>
      <c r="F31" s="844"/>
      <c r="G31" s="844"/>
      <c r="H31" s="844"/>
      <c r="I31" s="844"/>
    </row>
    <row r="32" spans="1:9" x14ac:dyDescent="0.2">
      <c r="A32" s="1095" t="s">
        <v>503</v>
      </c>
      <c r="B32" s="1095"/>
      <c r="C32" s="835" t="s">
        <v>607</v>
      </c>
      <c r="D32" s="847"/>
      <c r="E32" s="847"/>
      <c r="F32" s="847"/>
      <c r="G32" s="847"/>
      <c r="H32" s="847"/>
      <c r="I32" s="847"/>
    </row>
    <row r="33" spans="1:9" ht="52.5" customHeight="1" x14ac:dyDescent="0.2">
      <c r="A33" s="737" t="s">
        <v>504</v>
      </c>
      <c r="B33" s="1074" t="s">
        <v>505</v>
      </c>
      <c r="C33" s="1074"/>
      <c r="D33" s="737" t="s">
        <v>506</v>
      </c>
      <c r="E33" s="737" t="s">
        <v>507</v>
      </c>
      <c r="F33" s="813" t="s">
        <v>508</v>
      </c>
      <c r="G33" s="813" t="s">
        <v>509</v>
      </c>
      <c r="H33" s="813" t="s">
        <v>36</v>
      </c>
      <c r="I33" s="737" t="s">
        <v>510</v>
      </c>
    </row>
    <row r="34" spans="1:9" x14ac:dyDescent="0.2">
      <c r="A34" s="1088" t="s">
        <v>511</v>
      </c>
      <c r="B34" s="1088"/>
      <c r="C34" s="1088"/>
      <c r="D34" s="837"/>
      <c r="E34" s="814">
        <f>SUM(E35:E35)</f>
        <v>15161</v>
      </c>
      <c r="F34" s="814">
        <f t="shared" ref="F34:G34" si="4">SUM(F35:F35)</f>
        <v>0</v>
      </c>
      <c r="G34" s="814">
        <f t="shared" si="4"/>
        <v>15161</v>
      </c>
      <c r="H34" s="814"/>
      <c r="I34" s="838"/>
    </row>
    <row r="35" spans="1:9" ht="40.5" customHeight="1" x14ac:dyDescent="0.2">
      <c r="A35" s="825">
        <v>1</v>
      </c>
      <c r="B35" s="1090" t="s">
        <v>608</v>
      </c>
      <c r="C35" s="1090"/>
      <c r="D35" s="819">
        <v>5250</v>
      </c>
      <c r="E35" s="817">
        <v>15161</v>
      </c>
      <c r="F35" s="817"/>
      <c r="G35" s="817">
        <f>E35+F35</f>
        <v>15161</v>
      </c>
      <c r="H35" s="817"/>
      <c r="I35" s="838" t="s">
        <v>609</v>
      </c>
    </row>
    <row r="36" spans="1:9" x14ac:dyDescent="0.2">
      <c r="A36" s="830"/>
      <c r="B36" s="831"/>
      <c r="C36" s="831"/>
      <c r="D36" s="848"/>
      <c r="E36" s="833"/>
      <c r="F36" s="833"/>
      <c r="G36" s="833"/>
      <c r="H36" s="833"/>
      <c r="I36" s="834"/>
    </row>
    <row r="37" spans="1:9" x14ac:dyDescent="0.2">
      <c r="A37" s="1096" t="s">
        <v>502</v>
      </c>
      <c r="B37" s="1096"/>
      <c r="C37" s="807" t="s">
        <v>610</v>
      </c>
      <c r="D37" s="849"/>
      <c r="E37" s="850"/>
      <c r="F37" s="850"/>
      <c r="G37" s="850"/>
      <c r="H37" s="850"/>
      <c r="I37" s="850"/>
    </row>
    <row r="38" spans="1:9" x14ac:dyDescent="0.2">
      <c r="A38" s="1096" t="s">
        <v>503</v>
      </c>
      <c r="B38" s="1096"/>
      <c r="C38" s="810" t="s">
        <v>611</v>
      </c>
      <c r="D38" s="851"/>
      <c r="E38" s="811"/>
      <c r="F38" s="811"/>
      <c r="G38" s="811"/>
      <c r="H38" s="811"/>
      <c r="I38" s="811"/>
    </row>
    <row r="39" spans="1:9" ht="48" customHeight="1" x14ac:dyDescent="0.2">
      <c r="A39" s="737" t="s">
        <v>504</v>
      </c>
      <c r="B39" s="1074" t="s">
        <v>505</v>
      </c>
      <c r="C39" s="1074"/>
      <c r="D39" s="737" t="s">
        <v>506</v>
      </c>
      <c r="E39" s="737" t="s">
        <v>507</v>
      </c>
      <c r="F39" s="813" t="s">
        <v>508</v>
      </c>
      <c r="G39" s="813" t="s">
        <v>509</v>
      </c>
      <c r="H39" s="813" t="s">
        <v>36</v>
      </c>
      <c r="I39" s="737" t="s">
        <v>510</v>
      </c>
    </row>
    <row r="40" spans="1:9" x14ac:dyDescent="0.2">
      <c r="A40" s="1088" t="s">
        <v>511</v>
      </c>
      <c r="B40" s="1088"/>
      <c r="C40" s="1088"/>
      <c r="D40" s="837"/>
      <c r="E40" s="814">
        <f>SUM(E41:E43)</f>
        <v>1664308</v>
      </c>
      <c r="F40" s="814">
        <f t="shared" ref="F40:G40" si="5">SUM(F41:F43)</f>
        <v>0</v>
      </c>
      <c r="G40" s="814">
        <f t="shared" si="5"/>
        <v>1664308</v>
      </c>
      <c r="H40" s="814"/>
      <c r="I40" s="838"/>
    </row>
    <row r="41" spans="1:9" ht="15.75" customHeight="1" x14ac:dyDescent="0.2">
      <c r="A41" s="737">
        <v>1</v>
      </c>
      <c r="B41" s="1090" t="s">
        <v>612</v>
      </c>
      <c r="C41" s="1090"/>
      <c r="D41" s="819">
        <v>2241</v>
      </c>
      <c r="E41" s="814"/>
      <c r="F41" s="814"/>
      <c r="G41" s="814"/>
      <c r="H41" s="814"/>
      <c r="I41" s="852" t="s">
        <v>613</v>
      </c>
    </row>
    <row r="42" spans="1:9" ht="29.25" customHeight="1" x14ac:dyDescent="0.2">
      <c r="A42" s="825">
        <v>2</v>
      </c>
      <c r="B42" s="1090" t="s">
        <v>614</v>
      </c>
      <c r="C42" s="1090"/>
      <c r="D42" s="819">
        <v>5250</v>
      </c>
      <c r="E42" s="817">
        <v>1642763</v>
      </c>
      <c r="F42" s="817"/>
      <c r="G42" s="817">
        <f>E42+F42</f>
        <v>1642763</v>
      </c>
      <c r="H42" s="817"/>
      <c r="I42" s="838" t="s">
        <v>615</v>
      </c>
    </row>
    <row r="43" spans="1:9" ht="27.75" customHeight="1" x14ac:dyDescent="0.2">
      <c r="A43" s="737">
        <v>3</v>
      </c>
      <c r="B43" s="1090" t="s">
        <v>616</v>
      </c>
      <c r="C43" s="1090"/>
      <c r="D43" s="819">
        <v>5250</v>
      </c>
      <c r="E43" s="853">
        <v>21545</v>
      </c>
      <c r="F43" s="853"/>
      <c r="G43" s="817">
        <f t="shared" ref="G43" si="6">E43+F43</f>
        <v>21545</v>
      </c>
      <c r="H43" s="853"/>
      <c r="I43" s="852" t="s">
        <v>617</v>
      </c>
    </row>
    <row r="44" spans="1:9" x14ac:dyDescent="0.2">
      <c r="A44" s="839"/>
      <c r="B44" s="840"/>
      <c r="C44" s="840"/>
      <c r="D44" s="854"/>
      <c r="E44" s="855"/>
      <c r="F44" s="855"/>
      <c r="G44" s="855"/>
      <c r="H44" s="855"/>
      <c r="I44" s="842"/>
    </row>
    <row r="45" spans="1:9" x14ac:dyDescent="0.2">
      <c r="A45" s="1096" t="s">
        <v>502</v>
      </c>
      <c r="B45" s="1096"/>
      <c r="C45" s="807" t="s">
        <v>618</v>
      </c>
      <c r="D45" s="849"/>
      <c r="E45" s="807"/>
      <c r="F45" s="807"/>
      <c r="G45" s="807"/>
      <c r="H45" s="807"/>
    </row>
    <row r="46" spans="1:9" x14ac:dyDescent="0.2">
      <c r="A46" s="1096" t="s">
        <v>503</v>
      </c>
      <c r="B46" s="1096"/>
      <c r="C46" s="810" t="s">
        <v>8</v>
      </c>
      <c r="D46" s="851"/>
      <c r="E46" s="811"/>
      <c r="F46" s="811"/>
      <c r="G46" s="811"/>
      <c r="H46" s="811"/>
    </row>
    <row r="47" spans="1:9" ht="51" customHeight="1" x14ac:dyDescent="0.2">
      <c r="A47" s="737" t="s">
        <v>504</v>
      </c>
      <c r="B47" s="1074" t="s">
        <v>505</v>
      </c>
      <c r="C47" s="1074"/>
      <c r="D47" s="737" t="s">
        <v>506</v>
      </c>
      <c r="E47" s="737" t="s">
        <v>507</v>
      </c>
      <c r="F47" s="813" t="s">
        <v>508</v>
      </c>
      <c r="G47" s="813" t="s">
        <v>509</v>
      </c>
      <c r="H47" s="813" t="s">
        <v>36</v>
      </c>
      <c r="I47" s="737" t="s">
        <v>510</v>
      </c>
    </row>
    <row r="48" spans="1:9" x14ac:dyDescent="0.2">
      <c r="A48" s="1088" t="s">
        <v>511</v>
      </c>
      <c r="B48" s="1088"/>
      <c r="C48" s="1088"/>
      <c r="D48" s="837"/>
      <c r="E48" s="814">
        <f>SUM(E49:E52)</f>
        <v>374990</v>
      </c>
      <c r="F48" s="814">
        <f t="shared" ref="F48:G48" si="7">SUM(F49:F52)</f>
        <v>0</v>
      </c>
      <c r="G48" s="814">
        <f t="shared" si="7"/>
        <v>374990</v>
      </c>
      <c r="H48" s="814"/>
      <c r="I48" s="838"/>
    </row>
    <row r="49" spans="1:9" ht="32.25" customHeight="1" x14ac:dyDescent="0.2">
      <c r="A49" s="825">
        <v>1</v>
      </c>
      <c r="B49" s="1090" t="s">
        <v>404</v>
      </c>
      <c r="C49" s="1090"/>
      <c r="D49" s="819">
        <v>5250</v>
      </c>
      <c r="E49" s="853">
        <v>49610</v>
      </c>
      <c r="F49" s="853"/>
      <c r="G49" s="853">
        <f>E49+F49</f>
        <v>49610</v>
      </c>
      <c r="H49" s="853"/>
      <c r="I49" s="838" t="s">
        <v>619</v>
      </c>
    </row>
    <row r="50" spans="1:9" ht="48" customHeight="1" x14ac:dyDescent="0.2">
      <c r="A50" s="825">
        <v>2</v>
      </c>
      <c r="B50" s="1090" t="s">
        <v>418</v>
      </c>
      <c r="C50" s="1090"/>
      <c r="D50" s="819">
        <v>5240</v>
      </c>
      <c r="E50" s="817">
        <v>223010</v>
      </c>
      <c r="F50" s="817"/>
      <c r="G50" s="853">
        <f t="shared" ref="G50:G52" si="8">E50+F50</f>
        <v>223010</v>
      </c>
      <c r="H50" s="817"/>
      <c r="I50" s="838" t="s">
        <v>620</v>
      </c>
    </row>
    <row r="51" spans="1:9" ht="41.25" customHeight="1" x14ac:dyDescent="0.2">
      <c r="A51" s="825">
        <v>3</v>
      </c>
      <c r="B51" s="1090" t="s">
        <v>621</v>
      </c>
      <c r="C51" s="1090"/>
      <c r="D51" s="819">
        <v>5250</v>
      </c>
      <c r="E51" s="817">
        <v>370</v>
      </c>
      <c r="F51" s="817"/>
      <c r="G51" s="853">
        <f t="shared" si="8"/>
        <v>370</v>
      </c>
      <c r="H51" s="817"/>
      <c r="I51" s="852" t="s">
        <v>622</v>
      </c>
    </row>
    <row r="52" spans="1:9" ht="38.25" customHeight="1" x14ac:dyDescent="0.2">
      <c r="A52" s="825">
        <v>4</v>
      </c>
      <c r="B52" s="1092" t="s">
        <v>623</v>
      </c>
      <c r="C52" s="1093"/>
      <c r="D52" s="819">
        <v>5250</v>
      </c>
      <c r="E52" s="856">
        <v>102000</v>
      </c>
      <c r="F52" s="856"/>
      <c r="G52" s="853">
        <f t="shared" si="8"/>
        <v>102000</v>
      </c>
      <c r="H52" s="856"/>
      <c r="I52" s="852" t="s">
        <v>622</v>
      </c>
    </row>
    <row r="53" spans="1:9" x14ac:dyDescent="0.2">
      <c r="A53" s="857"/>
      <c r="B53" s="858"/>
      <c r="C53" s="858"/>
      <c r="D53" s="854"/>
      <c r="E53" s="855"/>
      <c r="F53" s="855"/>
      <c r="G53" s="855"/>
      <c r="H53" s="855"/>
      <c r="I53" s="859"/>
    </row>
    <row r="54" spans="1:9" x14ac:dyDescent="0.2">
      <c r="A54" s="1094" t="s">
        <v>502</v>
      </c>
      <c r="B54" s="1094"/>
      <c r="C54" s="844" t="s">
        <v>624</v>
      </c>
      <c r="D54" s="845"/>
      <c r="E54" s="844"/>
      <c r="F54" s="844"/>
      <c r="G54" s="844"/>
      <c r="H54" s="844"/>
      <c r="I54" s="844"/>
    </row>
    <row r="55" spans="1:9" x14ac:dyDescent="0.2">
      <c r="A55" s="1095" t="s">
        <v>503</v>
      </c>
      <c r="B55" s="1095"/>
      <c r="C55" s="835" t="s">
        <v>625</v>
      </c>
      <c r="D55" s="846"/>
      <c r="E55" s="847"/>
      <c r="F55" s="847"/>
      <c r="G55" s="847"/>
      <c r="H55" s="847"/>
      <c r="I55" s="847"/>
    </row>
    <row r="56" spans="1:9" ht="45.75" customHeight="1" x14ac:dyDescent="0.2">
      <c r="A56" s="737" t="s">
        <v>504</v>
      </c>
      <c r="B56" s="1074" t="s">
        <v>505</v>
      </c>
      <c r="C56" s="1074"/>
      <c r="D56" s="737" t="s">
        <v>506</v>
      </c>
      <c r="E56" s="737" t="s">
        <v>507</v>
      </c>
      <c r="F56" s="813" t="s">
        <v>508</v>
      </c>
      <c r="G56" s="813" t="s">
        <v>509</v>
      </c>
      <c r="H56" s="813" t="s">
        <v>36</v>
      </c>
      <c r="I56" s="737" t="s">
        <v>510</v>
      </c>
    </row>
    <row r="57" spans="1:9" x14ac:dyDescent="0.2">
      <c r="A57" s="1088" t="s">
        <v>511</v>
      </c>
      <c r="B57" s="1088"/>
      <c r="C57" s="1088"/>
      <c r="D57" s="837"/>
      <c r="E57" s="814">
        <f>SUM(E58:E62)</f>
        <v>1033178</v>
      </c>
      <c r="F57" s="814">
        <f t="shared" ref="F57:G57" si="9">SUM(F58:F62)</f>
        <v>0</v>
      </c>
      <c r="G57" s="814">
        <f t="shared" si="9"/>
        <v>1033178</v>
      </c>
      <c r="H57" s="814"/>
      <c r="I57" s="838"/>
    </row>
    <row r="58" spans="1:9" ht="48" customHeight="1" x14ac:dyDescent="0.2">
      <c r="A58" s="825">
        <v>1</v>
      </c>
      <c r="B58" s="1090" t="s">
        <v>626</v>
      </c>
      <c r="C58" s="1090"/>
      <c r="D58" s="819">
        <v>5250</v>
      </c>
      <c r="E58" s="817">
        <v>97775</v>
      </c>
      <c r="F58" s="817"/>
      <c r="G58" s="817">
        <f>E58+F58</f>
        <v>97775</v>
      </c>
      <c r="H58" s="817"/>
      <c r="I58" s="737" t="s">
        <v>627</v>
      </c>
    </row>
    <row r="59" spans="1:9" ht="27" customHeight="1" x14ac:dyDescent="0.2">
      <c r="A59" s="820">
        <v>2</v>
      </c>
      <c r="B59" s="1091" t="s">
        <v>628</v>
      </c>
      <c r="C59" s="1091"/>
      <c r="D59" s="819">
        <v>5250</v>
      </c>
      <c r="E59" s="822">
        <v>776995</v>
      </c>
      <c r="F59" s="822"/>
      <c r="G59" s="817">
        <f t="shared" ref="G59:G62" si="10">E59+F59</f>
        <v>776995</v>
      </c>
      <c r="H59" s="822"/>
      <c r="I59" s="824" t="s">
        <v>629</v>
      </c>
    </row>
    <row r="60" spans="1:9" ht="35.25" customHeight="1" x14ac:dyDescent="0.2">
      <c r="A60" s="825">
        <v>3</v>
      </c>
      <c r="B60" s="1090" t="s">
        <v>630</v>
      </c>
      <c r="C60" s="1090"/>
      <c r="D60" s="819">
        <v>5240</v>
      </c>
      <c r="E60" s="817">
        <v>60870</v>
      </c>
      <c r="F60" s="817"/>
      <c r="G60" s="817">
        <f t="shared" si="10"/>
        <v>60870</v>
      </c>
      <c r="H60" s="817"/>
      <c r="I60" s="824" t="s">
        <v>631</v>
      </c>
    </row>
    <row r="61" spans="1:9" ht="42" customHeight="1" x14ac:dyDescent="0.2">
      <c r="A61" s="825">
        <v>4</v>
      </c>
      <c r="B61" s="1090" t="s">
        <v>632</v>
      </c>
      <c r="C61" s="1090"/>
      <c r="D61" s="819">
        <v>5240</v>
      </c>
      <c r="E61" s="817">
        <v>48769</v>
      </c>
      <c r="F61" s="817"/>
      <c r="G61" s="817">
        <f t="shared" si="10"/>
        <v>48769</v>
      </c>
      <c r="H61" s="817"/>
      <c r="I61" s="824" t="s">
        <v>633</v>
      </c>
    </row>
    <row r="62" spans="1:9" ht="39" customHeight="1" x14ac:dyDescent="0.2">
      <c r="A62" s="820">
        <v>5</v>
      </c>
      <c r="B62" s="1091" t="s">
        <v>634</v>
      </c>
      <c r="C62" s="1091"/>
      <c r="D62" s="821">
        <v>5240</v>
      </c>
      <c r="E62" s="822">
        <v>48769</v>
      </c>
      <c r="F62" s="822"/>
      <c r="G62" s="817">
        <f t="shared" si="10"/>
        <v>48769</v>
      </c>
      <c r="H62" s="822"/>
      <c r="I62" s="824" t="s">
        <v>635</v>
      </c>
    </row>
    <row r="63" spans="1:9" x14ac:dyDescent="0.2">
      <c r="A63" s="860"/>
      <c r="B63" s="860"/>
      <c r="C63" s="860"/>
      <c r="D63" s="860"/>
      <c r="E63" s="861"/>
      <c r="F63" s="861"/>
      <c r="G63" s="861"/>
      <c r="H63" s="860"/>
      <c r="I63" s="860"/>
    </row>
    <row r="64" spans="1:9" s="863" customFormat="1" x14ac:dyDescent="0.2">
      <c r="A64" s="862" t="s">
        <v>636</v>
      </c>
      <c r="I64" s="864"/>
    </row>
    <row r="65" spans="1:9" s="863" customFormat="1" x14ac:dyDescent="0.2">
      <c r="A65" s="865" t="s">
        <v>637</v>
      </c>
      <c r="I65" s="864"/>
    </row>
    <row r="66" spans="1:9" s="863" customFormat="1" x14ac:dyDescent="0.2">
      <c r="A66" s="863" t="s">
        <v>638</v>
      </c>
      <c r="I66" s="864"/>
    </row>
    <row r="67" spans="1:9" s="863" customFormat="1" x14ac:dyDescent="0.2">
      <c r="A67" s="863" t="s">
        <v>639</v>
      </c>
      <c r="I67" s="864"/>
    </row>
    <row r="68" spans="1:9" s="863" customFormat="1" x14ac:dyDescent="0.2">
      <c r="A68" s="863" t="s">
        <v>640</v>
      </c>
      <c r="I68" s="864"/>
    </row>
    <row r="69" spans="1:9" s="863" customFormat="1" x14ac:dyDescent="0.2">
      <c r="A69" s="863" t="s">
        <v>641</v>
      </c>
      <c r="I69" s="864"/>
    </row>
    <row r="70" spans="1:9" s="863" customFormat="1" x14ac:dyDescent="0.2">
      <c r="A70" s="863" t="s">
        <v>642</v>
      </c>
      <c r="I70" s="864"/>
    </row>
    <row r="71" spans="1:9" s="863" customFormat="1" x14ac:dyDescent="0.2">
      <c r="A71" s="863" t="s">
        <v>643</v>
      </c>
      <c r="I71" s="864"/>
    </row>
    <row r="72" spans="1:9" s="863" customFormat="1" x14ac:dyDescent="0.2">
      <c r="A72" s="863" t="s">
        <v>644</v>
      </c>
      <c r="I72" s="864"/>
    </row>
    <row r="73" spans="1:9" s="863" customFormat="1" x14ac:dyDescent="0.2">
      <c r="A73" s="863" t="s">
        <v>645</v>
      </c>
      <c r="I73" s="864"/>
    </row>
    <row r="74" spans="1:9" s="863" customFormat="1" x14ac:dyDescent="0.2">
      <c r="A74" s="863" t="s">
        <v>646</v>
      </c>
      <c r="I74" s="864"/>
    </row>
    <row r="75" spans="1:9" s="863" customFormat="1" x14ac:dyDescent="0.2">
      <c r="A75" s="863" t="s">
        <v>647</v>
      </c>
      <c r="I75" s="864"/>
    </row>
    <row r="76" spans="1:9" s="865" customFormat="1" x14ac:dyDescent="0.2">
      <c r="A76" s="865" t="s">
        <v>648</v>
      </c>
      <c r="I76" s="866"/>
    </row>
    <row r="77" spans="1:9" s="863" customFormat="1" x14ac:dyDescent="0.2">
      <c r="A77" s="863" t="s">
        <v>649</v>
      </c>
      <c r="I77" s="864"/>
    </row>
    <row r="78" spans="1:9" s="863" customFormat="1" x14ac:dyDescent="0.2">
      <c r="A78" s="863" t="s">
        <v>650</v>
      </c>
      <c r="I78" s="864"/>
    </row>
    <row r="79" spans="1:9" s="863" customFormat="1" x14ac:dyDescent="0.2">
      <c r="A79" s="863" t="s">
        <v>651</v>
      </c>
      <c r="I79" s="864"/>
    </row>
    <row r="80" spans="1:9" s="863" customFormat="1" x14ac:dyDescent="0.2">
      <c r="A80" s="863" t="s">
        <v>652</v>
      </c>
      <c r="I80" s="864"/>
    </row>
    <row r="81" spans="1:9" s="863" customFormat="1" x14ac:dyDescent="0.2">
      <c r="A81" s="863" t="s">
        <v>653</v>
      </c>
      <c r="I81" s="864"/>
    </row>
    <row r="82" spans="1:9" s="863" customFormat="1" x14ac:dyDescent="0.2">
      <c r="A82" s="806" t="s">
        <v>654</v>
      </c>
      <c r="I82" s="864"/>
    </row>
    <row r="83" spans="1:9" s="863" customFormat="1" x14ac:dyDescent="0.2">
      <c r="A83" s="863" t="s">
        <v>655</v>
      </c>
      <c r="I83" s="864"/>
    </row>
    <row r="84" spans="1:9" s="863" customFormat="1" x14ac:dyDescent="0.2">
      <c r="A84" s="863" t="s">
        <v>656</v>
      </c>
      <c r="I84" s="864"/>
    </row>
    <row r="85" spans="1:9" s="863" customFormat="1" x14ac:dyDescent="0.2">
      <c r="A85" s="863" t="s">
        <v>657</v>
      </c>
      <c r="I85" s="864"/>
    </row>
    <row r="86" spans="1:9" s="863" customFormat="1" x14ac:dyDescent="0.2">
      <c r="A86" s="863" t="s">
        <v>658</v>
      </c>
      <c r="I86" s="864"/>
    </row>
    <row r="87" spans="1:9" s="863" customFormat="1" x14ac:dyDescent="0.2">
      <c r="A87" s="863" t="s">
        <v>659</v>
      </c>
      <c r="I87" s="864"/>
    </row>
    <row r="88" spans="1:9" s="863" customFormat="1" x14ac:dyDescent="0.2">
      <c r="A88" s="863" t="s">
        <v>660</v>
      </c>
      <c r="I88" s="864"/>
    </row>
    <row r="89" spans="1:9" s="865" customFormat="1" x14ac:dyDescent="0.2">
      <c r="A89" s="865" t="s">
        <v>661</v>
      </c>
      <c r="I89" s="866"/>
    </row>
    <row r="90" spans="1:9" s="863" customFormat="1" x14ac:dyDescent="0.2">
      <c r="A90" s="863" t="s">
        <v>662</v>
      </c>
      <c r="I90" s="864"/>
    </row>
    <row r="91" spans="1:9" s="863" customFormat="1" x14ac:dyDescent="0.2">
      <c r="A91" s="863" t="s">
        <v>663</v>
      </c>
      <c r="I91" s="864"/>
    </row>
    <row r="92" spans="1:9" s="863" customFormat="1" x14ac:dyDescent="0.2">
      <c r="A92" s="863" t="s">
        <v>664</v>
      </c>
      <c r="I92" s="864"/>
    </row>
    <row r="93" spans="1:9" s="863" customFormat="1" x14ac:dyDescent="0.2">
      <c r="A93" s="863" t="s">
        <v>665</v>
      </c>
      <c r="I93" s="864"/>
    </row>
    <row r="94" spans="1:9" s="863" customFormat="1" x14ac:dyDescent="0.2">
      <c r="A94" s="863" t="s">
        <v>666</v>
      </c>
      <c r="I94" s="864"/>
    </row>
    <row r="95" spans="1:9" s="863" customFormat="1" x14ac:dyDescent="0.2">
      <c r="A95" s="863" t="s">
        <v>667</v>
      </c>
      <c r="I95" s="864"/>
    </row>
    <row r="96" spans="1:9" s="863" customFormat="1" x14ac:dyDescent="0.2">
      <c r="A96" s="863" t="s">
        <v>668</v>
      </c>
      <c r="I96" s="864"/>
    </row>
    <row r="97" spans="1:9" s="863" customFormat="1" x14ac:dyDescent="0.2">
      <c r="A97" s="863" t="s">
        <v>669</v>
      </c>
      <c r="I97" s="864"/>
    </row>
    <row r="98" spans="1:9" s="863" customFormat="1" x14ac:dyDescent="0.2">
      <c r="A98" s="863" t="s">
        <v>670</v>
      </c>
      <c r="I98" s="864"/>
    </row>
    <row r="99" spans="1:9" s="863" customFormat="1" x14ac:dyDescent="0.2">
      <c r="A99" s="863" t="s">
        <v>671</v>
      </c>
      <c r="I99" s="864"/>
    </row>
    <row r="100" spans="1:9" s="863" customFormat="1" x14ac:dyDescent="0.2">
      <c r="A100" s="863" t="s">
        <v>672</v>
      </c>
      <c r="I100" s="864"/>
    </row>
    <row r="101" spans="1:9" s="863" customFormat="1" x14ac:dyDescent="0.2">
      <c r="A101" s="863" t="s">
        <v>673</v>
      </c>
      <c r="I101" s="864"/>
    </row>
    <row r="102" spans="1:9" s="863" customFormat="1" x14ac:dyDescent="0.2">
      <c r="A102" s="863" t="s">
        <v>674</v>
      </c>
      <c r="I102" s="864"/>
    </row>
    <row r="103" spans="1:9" s="863" customFormat="1" x14ac:dyDescent="0.2">
      <c r="A103" s="863" t="s">
        <v>675</v>
      </c>
      <c r="I103" s="864"/>
    </row>
    <row r="104" spans="1:9" s="863" customFormat="1" x14ac:dyDescent="0.2">
      <c r="A104" s="863" t="s">
        <v>676</v>
      </c>
      <c r="I104" s="864"/>
    </row>
    <row r="105" spans="1:9" s="863" customFormat="1" x14ac:dyDescent="0.2">
      <c r="A105" s="863" t="s">
        <v>677</v>
      </c>
      <c r="I105" s="864"/>
    </row>
    <row r="106" spans="1:9" s="863" customFormat="1" x14ac:dyDescent="0.2">
      <c r="A106" s="863" t="s">
        <v>678</v>
      </c>
      <c r="I106" s="864"/>
    </row>
    <row r="107" spans="1:9" s="863" customFormat="1" x14ac:dyDescent="0.2">
      <c r="A107" s="863" t="s">
        <v>679</v>
      </c>
      <c r="I107" s="864"/>
    </row>
    <row r="108" spans="1:9" s="863" customFormat="1" x14ac:dyDescent="0.2">
      <c r="A108" s="863" t="s">
        <v>680</v>
      </c>
      <c r="I108" s="864"/>
    </row>
    <row r="109" spans="1:9" s="863" customFormat="1" x14ac:dyDescent="0.2">
      <c r="A109" s="863" t="s">
        <v>681</v>
      </c>
      <c r="I109" s="864"/>
    </row>
    <row r="110" spans="1:9" s="863" customFormat="1" x14ac:dyDescent="0.2">
      <c r="A110" s="863" t="s">
        <v>682</v>
      </c>
      <c r="I110" s="864"/>
    </row>
    <row r="111" spans="1:9" s="863" customFormat="1" x14ac:dyDescent="0.2">
      <c r="A111" s="863" t="s">
        <v>683</v>
      </c>
      <c r="I111" s="864"/>
    </row>
    <row r="112" spans="1:9" s="863" customFormat="1" x14ac:dyDescent="0.2">
      <c r="A112" s="863" t="s">
        <v>684</v>
      </c>
      <c r="I112" s="864"/>
    </row>
    <row r="113" spans="1:24" s="863" customFormat="1" x14ac:dyDescent="0.2">
      <c r="A113" s="863" t="s">
        <v>685</v>
      </c>
      <c r="I113" s="864"/>
    </row>
    <row r="114" spans="1:24" s="863" customFormat="1" x14ac:dyDescent="0.2">
      <c r="A114" s="863" t="s">
        <v>686</v>
      </c>
      <c r="I114" s="864"/>
    </row>
    <row r="115" spans="1:24" s="863" customFormat="1" x14ac:dyDescent="0.2">
      <c r="A115" s="863" t="s">
        <v>687</v>
      </c>
      <c r="I115" s="864"/>
      <c r="L115" s="877"/>
      <c r="M115" s="877"/>
      <c r="N115" s="877"/>
      <c r="O115" s="877"/>
      <c r="P115" s="877"/>
      <c r="Q115" s="877"/>
      <c r="R115" s="877"/>
      <c r="S115" s="877"/>
      <c r="T115" s="877"/>
      <c r="U115" s="877"/>
      <c r="V115" s="877"/>
      <c r="W115" s="877"/>
      <c r="X115" s="877"/>
    </row>
    <row r="116" spans="1:24" s="863" customFormat="1" x14ac:dyDescent="0.2">
      <c r="I116" s="864"/>
      <c r="L116" s="877"/>
      <c r="M116" s="877"/>
      <c r="N116" s="877"/>
      <c r="O116" s="877"/>
      <c r="P116" s="877"/>
      <c r="Q116" s="877"/>
      <c r="R116" s="877"/>
      <c r="S116" s="877"/>
      <c r="T116" s="877"/>
      <c r="U116" s="877"/>
      <c r="V116" s="877"/>
      <c r="W116" s="877"/>
      <c r="X116" s="877"/>
    </row>
    <row r="117" spans="1:24" s="863" customFormat="1" x14ac:dyDescent="0.2">
      <c r="A117" s="862" t="s">
        <v>688</v>
      </c>
      <c r="B117" s="878"/>
      <c r="C117" s="878"/>
      <c r="D117" s="878"/>
      <c r="E117" s="878"/>
      <c r="F117" s="878"/>
      <c r="G117" s="878"/>
      <c r="H117" s="878"/>
      <c r="I117" s="878"/>
      <c r="J117" s="878"/>
      <c r="K117" s="878"/>
      <c r="L117" s="877"/>
      <c r="M117" s="877"/>
      <c r="N117" s="877"/>
      <c r="O117" s="877"/>
      <c r="P117" s="877"/>
      <c r="Q117" s="877"/>
      <c r="R117" s="877"/>
      <c r="S117" s="877"/>
      <c r="T117" s="877"/>
      <c r="U117" s="877"/>
      <c r="V117" s="877"/>
      <c r="W117" s="877"/>
      <c r="X117" s="877"/>
    </row>
    <row r="118" spans="1:24" s="867" customFormat="1" x14ac:dyDescent="0.2">
      <c r="A118" s="867" t="s">
        <v>689</v>
      </c>
      <c r="B118" s="878"/>
      <c r="C118" s="878"/>
      <c r="D118" s="878"/>
      <c r="E118" s="878"/>
      <c r="F118" s="878"/>
      <c r="G118" s="878"/>
      <c r="H118" s="878"/>
      <c r="I118" s="878"/>
      <c r="J118" s="878"/>
      <c r="K118" s="878"/>
      <c r="L118" s="877"/>
      <c r="M118" s="877"/>
      <c r="N118" s="877"/>
      <c r="O118" s="877"/>
      <c r="P118" s="877"/>
      <c r="Q118" s="877"/>
      <c r="R118" s="877"/>
      <c r="S118" s="877"/>
      <c r="T118" s="877"/>
      <c r="U118" s="877"/>
      <c r="V118" s="877"/>
      <c r="W118" s="877"/>
      <c r="X118" s="877"/>
    </row>
    <row r="119" spans="1:24" s="867" customFormat="1" x14ac:dyDescent="0.2">
      <c r="A119" s="867" t="s">
        <v>690</v>
      </c>
      <c r="B119" s="878"/>
      <c r="C119" s="878"/>
      <c r="D119" s="878"/>
      <c r="E119" s="878"/>
      <c r="F119" s="878"/>
      <c r="G119" s="878"/>
      <c r="H119" s="878"/>
      <c r="I119" s="878"/>
      <c r="J119" s="878"/>
      <c r="K119" s="878"/>
      <c r="L119" s="877"/>
      <c r="M119" s="877"/>
      <c r="N119" s="877"/>
      <c r="O119" s="877"/>
      <c r="P119" s="877"/>
      <c r="Q119" s="877"/>
      <c r="R119" s="877"/>
      <c r="S119" s="877"/>
      <c r="T119" s="877"/>
      <c r="U119" s="877"/>
      <c r="V119" s="877"/>
      <c r="W119" s="877"/>
      <c r="X119" s="877"/>
    </row>
    <row r="120" spans="1:24" s="867" customFormat="1" x14ac:dyDescent="0.2">
      <c r="A120" s="867" t="s">
        <v>691</v>
      </c>
      <c r="B120" s="878"/>
      <c r="C120" s="878"/>
      <c r="D120" s="878"/>
      <c r="E120" s="878"/>
      <c r="F120" s="878"/>
      <c r="G120" s="878"/>
      <c r="H120" s="878"/>
      <c r="I120" s="878"/>
      <c r="J120" s="878"/>
      <c r="K120" s="878"/>
      <c r="L120" s="877"/>
      <c r="M120" s="877"/>
      <c r="N120" s="877"/>
      <c r="O120" s="877"/>
      <c r="P120" s="877"/>
      <c r="Q120" s="877"/>
      <c r="R120" s="877"/>
      <c r="S120" s="877"/>
      <c r="T120" s="877"/>
      <c r="U120" s="877"/>
      <c r="V120" s="877"/>
      <c r="W120" s="877"/>
      <c r="X120" s="877"/>
    </row>
    <row r="121" spans="1:24" s="863" customFormat="1" x14ac:dyDescent="0.2">
      <c r="B121" s="878"/>
      <c r="C121" s="878"/>
      <c r="D121" s="878"/>
      <c r="E121" s="878"/>
      <c r="F121" s="878"/>
      <c r="G121" s="878"/>
      <c r="H121" s="878"/>
      <c r="I121" s="878"/>
      <c r="J121" s="878"/>
      <c r="K121" s="878"/>
      <c r="L121" s="877"/>
      <c r="M121" s="877"/>
      <c r="N121" s="877"/>
      <c r="O121" s="877"/>
      <c r="P121" s="877"/>
      <c r="Q121" s="877"/>
      <c r="R121" s="877"/>
      <c r="S121" s="877"/>
      <c r="T121" s="877"/>
      <c r="U121" s="877"/>
      <c r="V121" s="877"/>
      <c r="W121" s="877"/>
      <c r="X121" s="877"/>
    </row>
    <row r="122" spans="1:24" s="863" customFormat="1" x14ac:dyDescent="0.2">
      <c r="A122" s="862" t="s">
        <v>692</v>
      </c>
      <c r="B122" s="877"/>
      <c r="C122" s="877"/>
      <c r="D122" s="877"/>
      <c r="E122" s="877"/>
      <c r="F122" s="877"/>
      <c r="G122" s="877"/>
      <c r="H122" s="877"/>
      <c r="I122" s="877"/>
      <c r="J122" s="877"/>
      <c r="K122" s="877"/>
      <c r="L122" s="877"/>
      <c r="M122" s="877"/>
      <c r="N122" s="877"/>
      <c r="O122" s="877"/>
      <c r="P122" s="877"/>
      <c r="Q122" s="877"/>
      <c r="R122" s="877"/>
      <c r="S122" s="877"/>
      <c r="T122" s="877"/>
      <c r="U122" s="877"/>
      <c r="V122" s="877"/>
      <c r="W122" s="877"/>
      <c r="X122" s="877"/>
    </row>
    <row r="123" spans="1:24" s="867" customFormat="1" x14ac:dyDescent="0.2">
      <c r="A123" s="867" t="s">
        <v>693</v>
      </c>
      <c r="B123" s="877"/>
      <c r="C123" s="877"/>
      <c r="D123" s="877"/>
      <c r="E123" s="877"/>
      <c r="F123" s="877"/>
      <c r="G123" s="877"/>
      <c r="H123" s="877"/>
      <c r="I123" s="877"/>
      <c r="J123" s="877"/>
      <c r="K123" s="877"/>
      <c r="L123" s="877"/>
      <c r="M123" s="877"/>
      <c r="N123" s="877"/>
      <c r="O123" s="877"/>
      <c r="P123" s="877"/>
      <c r="Q123" s="877"/>
      <c r="R123" s="877"/>
      <c r="S123" s="877"/>
      <c r="T123" s="877"/>
      <c r="U123" s="877"/>
      <c r="V123" s="877"/>
      <c r="W123" s="877"/>
      <c r="X123" s="877"/>
    </row>
    <row r="124" spans="1:24" s="867" customFormat="1" x14ac:dyDescent="0.2">
      <c r="A124" s="867" t="s">
        <v>694</v>
      </c>
      <c r="B124" s="877"/>
      <c r="C124" s="877"/>
      <c r="D124" s="877"/>
      <c r="E124" s="877"/>
      <c r="F124" s="877"/>
      <c r="G124" s="877"/>
      <c r="H124" s="877"/>
      <c r="I124" s="877"/>
      <c r="J124" s="877"/>
      <c r="K124" s="877"/>
      <c r="L124" s="877"/>
      <c r="M124" s="877"/>
      <c r="N124" s="877"/>
      <c r="O124" s="877"/>
      <c r="P124" s="877"/>
      <c r="Q124" s="877"/>
      <c r="R124" s="877"/>
      <c r="S124" s="877"/>
      <c r="T124" s="877"/>
      <c r="U124" s="877"/>
      <c r="V124" s="877"/>
      <c r="W124" s="877"/>
      <c r="X124" s="877"/>
    </row>
    <row r="125" spans="1:24" s="867" customFormat="1" x14ac:dyDescent="0.2">
      <c r="A125" s="867" t="s">
        <v>695</v>
      </c>
      <c r="B125" s="877"/>
      <c r="C125" s="877"/>
      <c r="D125" s="877"/>
      <c r="E125" s="877"/>
      <c r="F125" s="877"/>
      <c r="G125" s="877"/>
      <c r="H125" s="877"/>
      <c r="I125" s="877"/>
      <c r="J125" s="877"/>
      <c r="K125" s="877"/>
      <c r="L125" s="877"/>
      <c r="M125" s="877"/>
      <c r="N125" s="877"/>
      <c r="O125" s="877"/>
      <c r="P125" s="877"/>
      <c r="Q125" s="877"/>
      <c r="R125" s="877"/>
      <c r="S125" s="877"/>
      <c r="T125" s="877"/>
      <c r="U125" s="877"/>
      <c r="V125" s="877"/>
      <c r="W125" s="877"/>
      <c r="X125" s="877"/>
    </row>
    <row r="126" spans="1:24" s="867" customFormat="1" x14ac:dyDescent="0.2">
      <c r="A126" s="867" t="s">
        <v>696</v>
      </c>
      <c r="B126" s="877"/>
      <c r="C126" s="877"/>
      <c r="D126" s="877"/>
      <c r="E126" s="877"/>
      <c r="F126" s="877"/>
      <c r="G126" s="877"/>
      <c r="H126" s="877"/>
      <c r="I126" s="877"/>
      <c r="J126" s="877"/>
      <c r="K126" s="877"/>
      <c r="L126" s="877"/>
      <c r="M126" s="877"/>
      <c r="N126" s="877"/>
      <c r="O126" s="877"/>
      <c r="P126" s="877"/>
      <c r="Q126" s="877"/>
      <c r="R126" s="877"/>
      <c r="S126" s="877"/>
      <c r="T126" s="877"/>
      <c r="U126" s="877"/>
      <c r="V126" s="877"/>
      <c r="W126" s="877"/>
      <c r="X126" s="877"/>
    </row>
    <row r="127" spans="1:24" s="867" customFormat="1" x14ac:dyDescent="0.2">
      <c r="A127" s="867" t="s">
        <v>697</v>
      </c>
      <c r="B127" s="877"/>
      <c r="C127" s="877"/>
      <c r="D127" s="877"/>
      <c r="E127" s="877"/>
      <c r="F127" s="877"/>
      <c r="G127" s="877"/>
      <c r="H127" s="877"/>
      <c r="I127" s="877"/>
      <c r="J127" s="877"/>
      <c r="K127" s="877"/>
      <c r="L127" s="877"/>
      <c r="M127" s="877"/>
      <c r="N127" s="877"/>
      <c r="O127" s="877"/>
      <c r="P127" s="877"/>
      <c r="Q127" s="877"/>
      <c r="R127" s="877"/>
      <c r="S127" s="877"/>
      <c r="T127" s="877"/>
      <c r="U127" s="877"/>
      <c r="V127" s="877"/>
      <c r="W127" s="877"/>
      <c r="X127" s="877"/>
    </row>
    <row r="128" spans="1:24" s="863" customFormat="1" x14ac:dyDescent="0.2">
      <c r="I128" s="864"/>
      <c r="L128" s="877"/>
      <c r="M128" s="877"/>
      <c r="N128" s="877"/>
      <c r="O128" s="877"/>
      <c r="P128" s="877"/>
      <c r="Q128" s="877"/>
      <c r="R128" s="877"/>
      <c r="S128" s="877"/>
      <c r="T128" s="877"/>
      <c r="U128" s="877"/>
      <c r="V128" s="877"/>
      <c r="W128" s="877"/>
      <c r="X128" s="877"/>
    </row>
    <row r="129" spans="1:24" s="863" customFormat="1" x14ac:dyDescent="0.2">
      <c r="A129" s="862" t="s">
        <v>698</v>
      </c>
      <c r="I129" s="864"/>
      <c r="L129" s="877"/>
      <c r="M129" s="877"/>
      <c r="N129" s="877"/>
      <c r="O129" s="877"/>
      <c r="P129" s="877"/>
      <c r="Q129" s="877"/>
      <c r="R129" s="877"/>
      <c r="S129" s="877"/>
      <c r="T129" s="877"/>
      <c r="U129" s="877"/>
      <c r="V129" s="877"/>
      <c r="W129" s="877"/>
      <c r="X129" s="877"/>
    </row>
    <row r="130" spans="1:24" s="863" customFormat="1" x14ac:dyDescent="0.2">
      <c r="A130" s="869" t="s">
        <v>699</v>
      </c>
      <c r="I130" s="864"/>
      <c r="L130" s="877"/>
      <c r="M130" s="877"/>
      <c r="N130" s="877"/>
      <c r="O130" s="877"/>
      <c r="P130" s="877"/>
      <c r="Q130" s="877"/>
      <c r="R130" s="877"/>
      <c r="S130" s="877"/>
      <c r="T130" s="877"/>
      <c r="U130" s="877"/>
      <c r="V130" s="877"/>
      <c r="W130" s="877"/>
      <c r="X130" s="877"/>
    </row>
    <row r="131" spans="1:24" s="863" customFormat="1" x14ac:dyDescent="0.2">
      <c r="A131" s="870" t="s">
        <v>700</v>
      </c>
      <c r="I131" s="864"/>
      <c r="L131" s="877"/>
      <c r="M131" s="877"/>
      <c r="N131" s="877"/>
      <c r="O131" s="877"/>
      <c r="P131" s="877"/>
      <c r="Q131" s="877"/>
      <c r="R131" s="877"/>
      <c r="S131" s="877"/>
      <c r="T131" s="877"/>
      <c r="U131" s="877"/>
      <c r="V131" s="877"/>
      <c r="W131" s="877"/>
      <c r="X131" s="877"/>
    </row>
    <row r="132" spans="1:24" s="863" customFormat="1" x14ac:dyDescent="0.2">
      <c r="A132" s="869" t="s">
        <v>701</v>
      </c>
      <c r="I132" s="864"/>
      <c r="L132" s="877"/>
      <c r="M132" s="877"/>
      <c r="N132" s="877"/>
      <c r="O132" s="877"/>
      <c r="P132" s="877"/>
      <c r="Q132" s="877"/>
      <c r="R132" s="877"/>
      <c r="S132" s="877"/>
      <c r="T132" s="877"/>
      <c r="U132" s="877"/>
      <c r="V132" s="877"/>
      <c r="W132" s="877"/>
      <c r="X132" s="877"/>
    </row>
    <row r="133" spans="1:24" s="863" customFormat="1" x14ac:dyDescent="0.2">
      <c r="A133" s="870" t="s">
        <v>702</v>
      </c>
      <c r="I133" s="864"/>
      <c r="L133" s="877"/>
      <c r="M133" s="877"/>
      <c r="N133" s="877"/>
      <c r="O133" s="877"/>
      <c r="P133" s="877"/>
      <c r="Q133" s="877"/>
      <c r="R133" s="877"/>
      <c r="S133" s="877"/>
      <c r="T133" s="877"/>
      <c r="U133" s="877"/>
      <c r="V133" s="877"/>
      <c r="W133" s="877"/>
      <c r="X133" s="877"/>
    </row>
    <row r="134" spans="1:24" s="863" customFormat="1" x14ac:dyDescent="0.2">
      <c r="A134" s="869" t="s">
        <v>703</v>
      </c>
      <c r="I134" s="864"/>
      <c r="L134" s="877"/>
      <c r="M134" s="877"/>
      <c r="N134" s="877"/>
      <c r="O134" s="877"/>
      <c r="P134" s="877"/>
      <c r="Q134" s="877"/>
      <c r="R134" s="877"/>
      <c r="S134" s="877"/>
      <c r="T134" s="877"/>
      <c r="U134" s="877"/>
      <c r="V134" s="877"/>
      <c r="W134" s="877"/>
      <c r="X134" s="877"/>
    </row>
    <row r="135" spans="1:24" s="867" customFormat="1" x14ac:dyDescent="0.2">
      <c r="A135" s="871" t="s">
        <v>704</v>
      </c>
      <c r="I135" s="868"/>
      <c r="L135" s="877"/>
      <c r="M135" s="877"/>
      <c r="N135" s="877"/>
      <c r="O135" s="877"/>
      <c r="P135" s="877"/>
      <c r="Q135" s="877"/>
      <c r="R135" s="877"/>
      <c r="S135" s="877"/>
      <c r="T135" s="877"/>
      <c r="U135" s="877"/>
      <c r="V135" s="877"/>
      <c r="W135" s="877"/>
      <c r="X135" s="877"/>
    </row>
    <row r="136" spans="1:24" s="863" customFormat="1" x14ac:dyDescent="0.2">
      <c r="A136" s="862"/>
      <c r="I136" s="864"/>
      <c r="L136" s="877"/>
      <c r="M136" s="877"/>
      <c r="N136" s="877"/>
      <c r="O136" s="877"/>
      <c r="P136" s="877"/>
      <c r="Q136" s="877"/>
      <c r="R136" s="877"/>
      <c r="S136" s="877"/>
      <c r="T136" s="877"/>
      <c r="U136" s="877"/>
      <c r="V136" s="877"/>
      <c r="W136" s="877"/>
      <c r="X136" s="877"/>
    </row>
    <row r="137" spans="1:24" s="863" customFormat="1" x14ac:dyDescent="0.2">
      <c r="A137" s="862" t="s">
        <v>705</v>
      </c>
      <c r="I137" s="864"/>
      <c r="L137" s="877"/>
      <c r="M137" s="877"/>
      <c r="N137" s="877"/>
      <c r="O137" s="877"/>
      <c r="P137" s="877"/>
      <c r="Q137" s="877"/>
      <c r="R137" s="877"/>
      <c r="S137" s="877"/>
      <c r="T137" s="877"/>
      <c r="U137" s="877"/>
      <c r="V137" s="877"/>
      <c r="W137" s="877"/>
      <c r="X137" s="877"/>
    </row>
    <row r="138" spans="1:24" s="863" customFormat="1" x14ac:dyDescent="0.2">
      <c r="A138" s="865" t="s">
        <v>648</v>
      </c>
      <c r="I138" s="864"/>
    </row>
    <row r="139" spans="1:24" s="863" customFormat="1" x14ac:dyDescent="0.2">
      <c r="A139" s="870" t="s">
        <v>706</v>
      </c>
      <c r="I139" s="864"/>
    </row>
    <row r="140" spans="1:24" s="863" customFormat="1" x14ac:dyDescent="0.2">
      <c r="A140" s="869" t="s">
        <v>707</v>
      </c>
      <c r="I140" s="864"/>
    </row>
    <row r="141" spans="1:24" s="863" customFormat="1" x14ac:dyDescent="0.2">
      <c r="A141" s="870" t="s">
        <v>708</v>
      </c>
      <c r="I141" s="864"/>
    </row>
    <row r="142" spans="1:24" s="863" customFormat="1" x14ac:dyDescent="0.2">
      <c r="A142" s="865" t="s">
        <v>703</v>
      </c>
      <c r="B142" s="877"/>
      <c r="C142" s="877"/>
      <c r="D142" s="877"/>
      <c r="E142" s="877"/>
      <c r="F142" s="877"/>
      <c r="G142" s="877"/>
      <c r="H142" s="877"/>
      <c r="I142" s="877"/>
      <c r="J142" s="877"/>
      <c r="K142" s="877"/>
      <c r="L142" s="877"/>
      <c r="M142" s="877"/>
      <c r="N142" s="877"/>
      <c r="O142" s="877"/>
      <c r="P142" s="877"/>
      <c r="Q142" s="877"/>
      <c r="R142" s="877"/>
      <c r="S142" s="877"/>
      <c r="T142" s="877"/>
      <c r="U142" s="877"/>
      <c r="V142" s="877"/>
      <c r="W142" s="877"/>
      <c r="X142" s="877"/>
    </row>
    <row r="143" spans="1:24" s="867" customFormat="1" x14ac:dyDescent="0.2">
      <c r="A143" s="871" t="s">
        <v>709</v>
      </c>
      <c r="B143" s="877"/>
      <c r="C143" s="877"/>
      <c r="D143" s="877"/>
      <c r="E143" s="877"/>
      <c r="F143" s="877"/>
      <c r="G143" s="877"/>
      <c r="H143" s="877"/>
      <c r="I143" s="877"/>
      <c r="J143" s="877"/>
      <c r="K143" s="877"/>
      <c r="L143" s="877"/>
      <c r="M143" s="877"/>
      <c r="N143" s="877"/>
      <c r="O143" s="877"/>
      <c r="P143" s="877"/>
      <c r="Q143" s="877"/>
      <c r="R143" s="877"/>
      <c r="S143" s="877"/>
      <c r="T143" s="877"/>
      <c r="U143" s="877"/>
      <c r="V143" s="877"/>
      <c r="W143" s="877"/>
      <c r="X143" s="877"/>
    </row>
    <row r="144" spans="1:24" s="863" customFormat="1" x14ac:dyDescent="0.2">
      <c r="A144" s="870"/>
      <c r="B144" s="877"/>
      <c r="C144" s="877"/>
      <c r="D144" s="877"/>
      <c r="E144" s="877"/>
      <c r="F144" s="877"/>
      <c r="G144" s="877"/>
      <c r="H144" s="877"/>
      <c r="I144" s="877"/>
      <c r="J144" s="877"/>
      <c r="K144" s="877"/>
      <c r="L144" s="877"/>
      <c r="M144" s="877"/>
      <c r="N144" s="877"/>
      <c r="O144" s="877"/>
      <c r="P144" s="877"/>
      <c r="Q144" s="877"/>
      <c r="R144" s="877"/>
      <c r="S144" s="877"/>
      <c r="T144" s="877"/>
      <c r="U144" s="877"/>
      <c r="V144" s="877"/>
      <c r="W144" s="877"/>
      <c r="X144" s="877"/>
    </row>
    <row r="145" spans="1:24" s="863" customFormat="1" x14ac:dyDescent="0.2">
      <c r="A145" s="872" t="s">
        <v>710</v>
      </c>
      <c r="B145" s="877"/>
      <c r="C145" s="877"/>
      <c r="D145" s="877"/>
      <c r="E145" s="877"/>
      <c r="F145" s="877"/>
      <c r="G145" s="877"/>
      <c r="H145" s="877"/>
      <c r="I145" s="877"/>
      <c r="J145" s="877"/>
      <c r="K145" s="877"/>
      <c r="L145" s="877"/>
      <c r="M145" s="877"/>
      <c r="N145" s="877"/>
      <c r="O145" s="877"/>
      <c r="P145" s="877"/>
      <c r="Q145" s="877"/>
      <c r="R145" s="877"/>
      <c r="S145" s="877"/>
      <c r="T145" s="877"/>
      <c r="U145" s="877"/>
      <c r="V145" s="877"/>
      <c r="W145" s="877"/>
      <c r="X145" s="877"/>
    </row>
    <row r="146" spans="1:24" s="867" customFormat="1" x14ac:dyDescent="0.2">
      <c r="A146" s="873" t="s">
        <v>648</v>
      </c>
      <c r="B146" s="877"/>
      <c r="C146" s="877"/>
      <c r="D146" s="877"/>
      <c r="E146" s="877"/>
      <c r="F146" s="877"/>
      <c r="G146" s="877"/>
      <c r="H146" s="877"/>
      <c r="I146" s="877"/>
      <c r="J146" s="877"/>
      <c r="K146" s="877"/>
      <c r="L146" s="877"/>
      <c r="M146" s="877"/>
      <c r="N146" s="877"/>
      <c r="O146" s="877"/>
      <c r="P146" s="877"/>
      <c r="Q146" s="877"/>
      <c r="R146" s="877"/>
      <c r="S146" s="877"/>
      <c r="T146" s="877"/>
      <c r="U146" s="877"/>
      <c r="V146" s="877"/>
      <c r="W146" s="877"/>
      <c r="X146" s="877"/>
    </row>
    <row r="147" spans="1:24" s="867" customFormat="1" x14ac:dyDescent="0.2">
      <c r="A147" s="871" t="s">
        <v>655</v>
      </c>
      <c r="B147" s="877"/>
      <c r="C147" s="877"/>
      <c r="D147" s="877"/>
      <c r="E147" s="877"/>
      <c r="F147" s="877"/>
      <c r="G147" s="877"/>
      <c r="H147" s="877"/>
      <c r="I147" s="877"/>
      <c r="J147" s="877"/>
      <c r="K147" s="877"/>
      <c r="L147" s="877"/>
      <c r="M147" s="877"/>
      <c r="N147" s="877"/>
      <c r="O147" s="877"/>
      <c r="P147" s="877"/>
      <c r="Q147" s="877"/>
      <c r="R147" s="877"/>
      <c r="S147" s="877"/>
      <c r="T147" s="877"/>
      <c r="U147" s="877"/>
      <c r="V147" s="877"/>
      <c r="W147" s="877"/>
      <c r="X147" s="877"/>
    </row>
    <row r="148" spans="1:24" s="867" customFormat="1" x14ac:dyDescent="0.2">
      <c r="A148" s="871" t="s">
        <v>656</v>
      </c>
      <c r="B148" s="877"/>
      <c r="C148" s="877"/>
      <c r="D148" s="877"/>
      <c r="E148" s="877"/>
      <c r="F148" s="877"/>
      <c r="G148" s="877"/>
      <c r="H148" s="877"/>
      <c r="I148" s="877"/>
      <c r="J148" s="877"/>
      <c r="K148" s="877"/>
      <c r="L148" s="877"/>
      <c r="M148" s="877"/>
      <c r="N148" s="877"/>
      <c r="O148" s="877"/>
      <c r="P148" s="877"/>
      <c r="Q148" s="877"/>
      <c r="R148" s="877"/>
      <c r="S148" s="877"/>
      <c r="T148" s="877"/>
      <c r="U148" s="877"/>
      <c r="V148" s="877"/>
      <c r="W148" s="877"/>
      <c r="X148" s="877"/>
    </row>
    <row r="149" spans="1:24" s="867" customFormat="1" x14ac:dyDescent="0.2">
      <c r="A149" s="871"/>
      <c r="B149" s="877"/>
      <c r="C149" s="877"/>
      <c r="D149" s="877"/>
      <c r="E149" s="877"/>
      <c r="F149" s="877"/>
      <c r="G149" s="877"/>
      <c r="H149" s="877"/>
      <c r="I149" s="877"/>
      <c r="J149" s="877"/>
      <c r="K149" s="877"/>
      <c r="L149" s="877"/>
      <c r="M149" s="877"/>
      <c r="N149" s="877"/>
      <c r="O149" s="877"/>
      <c r="P149" s="877"/>
      <c r="Q149" s="877"/>
      <c r="R149" s="877"/>
      <c r="S149" s="877"/>
      <c r="T149" s="877"/>
      <c r="U149" s="877"/>
      <c r="V149" s="877"/>
      <c r="W149" s="877"/>
      <c r="X149" s="877"/>
    </row>
    <row r="150" spans="1:24" s="863" customFormat="1" ht="15" customHeight="1" x14ac:dyDescent="0.2">
      <c r="A150" s="862" t="s">
        <v>711</v>
      </c>
      <c r="I150" s="864"/>
      <c r="L150" s="877"/>
      <c r="M150" s="877"/>
      <c r="N150" s="877"/>
      <c r="O150" s="877"/>
      <c r="P150" s="877"/>
      <c r="Q150" s="877"/>
      <c r="R150" s="877"/>
      <c r="S150" s="877"/>
      <c r="T150" s="877"/>
      <c r="U150" s="877"/>
      <c r="V150" s="877"/>
      <c r="W150" s="877"/>
      <c r="X150" s="877"/>
    </row>
    <row r="151" spans="1:24" s="867" customFormat="1" x14ac:dyDescent="0.2">
      <c r="A151" s="874" t="s">
        <v>712</v>
      </c>
      <c r="B151" s="879" t="s">
        <v>713</v>
      </c>
      <c r="C151" s="879"/>
      <c r="D151" s="879"/>
      <c r="E151" s="879"/>
      <c r="F151" s="879"/>
      <c r="G151" s="879"/>
      <c r="H151" s="879"/>
      <c r="I151" s="879"/>
      <c r="J151" s="879"/>
      <c r="K151" s="879"/>
      <c r="L151" s="877"/>
      <c r="M151" s="877"/>
      <c r="N151" s="877"/>
      <c r="O151" s="877"/>
      <c r="P151" s="877"/>
      <c r="Q151" s="877"/>
      <c r="R151" s="877"/>
      <c r="S151" s="877"/>
      <c r="T151" s="877"/>
      <c r="U151" s="877"/>
      <c r="V151" s="877"/>
      <c r="W151" s="877"/>
      <c r="X151" s="877"/>
    </row>
    <row r="152" spans="1:24" s="867" customFormat="1" x14ac:dyDescent="0.2">
      <c r="A152" s="867" t="s">
        <v>714</v>
      </c>
      <c r="B152" s="879"/>
      <c r="C152" s="879"/>
      <c r="D152" s="879"/>
      <c r="E152" s="879"/>
      <c r="F152" s="879"/>
      <c r="G152" s="879"/>
      <c r="H152" s="879"/>
      <c r="I152" s="879"/>
      <c r="J152" s="879"/>
      <c r="K152" s="879"/>
      <c r="L152" s="877"/>
      <c r="M152" s="877"/>
      <c r="N152" s="877"/>
      <c r="O152" s="877"/>
      <c r="P152" s="877"/>
      <c r="Q152" s="877"/>
      <c r="R152" s="877"/>
      <c r="S152" s="877"/>
      <c r="T152" s="877"/>
      <c r="U152" s="877"/>
      <c r="V152" s="877"/>
      <c r="W152" s="877"/>
      <c r="X152" s="877"/>
    </row>
    <row r="153" spans="1:24" s="867" customFormat="1" x14ac:dyDescent="0.2">
      <c r="A153" s="867" t="s">
        <v>715</v>
      </c>
      <c r="B153" s="879"/>
      <c r="C153" s="879"/>
      <c r="D153" s="879"/>
      <c r="E153" s="879"/>
      <c r="F153" s="879"/>
      <c r="G153" s="879"/>
      <c r="H153" s="879"/>
      <c r="I153" s="879"/>
      <c r="J153" s="879"/>
      <c r="K153" s="879"/>
      <c r="L153" s="877"/>
      <c r="M153" s="877"/>
      <c r="N153" s="877"/>
      <c r="O153" s="877"/>
      <c r="P153" s="877"/>
      <c r="Q153" s="877"/>
      <c r="R153" s="877"/>
      <c r="S153" s="877"/>
      <c r="T153" s="877"/>
      <c r="U153" s="877"/>
      <c r="V153" s="877"/>
      <c r="W153" s="877"/>
      <c r="X153" s="877"/>
    </row>
    <row r="154" spans="1:24" s="867" customFormat="1" ht="36.75" customHeight="1" x14ac:dyDescent="0.2">
      <c r="A154" s="1089" t="s">
        <v>716</v>
      </c>
      <c r="B154" s="1089"/>
      <c r="C154" s="1089"/>
      <c r="D154" s="1089"/>
      <c r="E154" s="1089"/>
      <c r="F154" s="1089"/>
      <c r="G154" s="1089"/>
      <c r="H154" s="1089"/>
      <c r="I154" s="1089"/>
      <c r="J154" s="1089"/>
      <c r="K154" s="1089"/>
      <c r="L154" s="877"/>
      <c r="M154" s="877"/>
      <c r="N154" s="877"/>
      <c r="O154" s="877"/>
      <c r="P154" s="877"/>
      <c r="Q154" s="877"/>
      <c r="R154" s="877"/>
      <c r="S154" s="877"/>
      <c r="T154" s="877"/>
      <c r="U154" s="877"/>
      <c r="V154" s="877"/>
      <c r="W154" s="877"/>
      <c r="X154" s="877"/>
    </row>
    <row r="155" spans="1:24" x14ac:dyDescent="0.2">
      <c r="A155" s="875"/>
      <c r="B155" s="875"/>
      <c r="C155" s="875"/>
      <c r="D155" s="875"/>
      <c r="E155" s="875"/>
      <c r="F155" s="875"/>
      <c r="G155" s="875"/>
      <c r="H155" s="875"/>
      <c r="I155" s="876"/>
      <c r="L155" s="877"/>
      <c r="M155" s="877"/>
      <c r="N155" s="877"/>
      <c r="O155" s="877"/>
      <c r="P155" s="877"/>
      <c r="Q155" s="877"/>
      <c r="R155" s="877"/>
      <c r="S155" s="877"/>
      <c r="T155" s="877"/>
      <c r="U155" s="877"/>
      <c r="V155" s="877"/>
      <c r="W155" s="877"/>
      <c r="X155" s="877"/>
    </row>
  </sheetData>
  <sheetProtection algorithmName="SHA-512" hashValue="gH4woY6DU1SPeRhUj6adLUIEs+eqWCAXCc0ZXZQ9CuBbeIIbZu0CC6KVwU2t+HKJx1CGbPSBygaTYOMJmAPQrQ==" saltValue="yBfxfo+T/F6xXyVVZHA4vg==" spinCount="100000" sheet="1" objects="1" scenarios="1"/>
  <mergeCells count="60">
    <mergeCell ref="A11:C11"/>
    <mergeCell ref="H1:I1"/>
    <mergeCell ref="A3:B3"/>
    <mergeCell ref="D3:I3"/>
    <mergeCell ref="A4:B4"/>
    <mergeCell ref="C4:I4"/>
    <mergeCell ref="A5:I5"/>
    <mergeCell ref="A7:B7"/>
    <mergeCell ref="A8:B8"/>
    <mergeCell ref="A9:B9"/>
    <mergeCell ref="B10:C10"/>
    <mergeCell ref="G2:I2"/>
    <mergeCell ref="B22:C22"/>
    <mergeCell ref="A12:A13"/>
    <mergeCell ref="B12:C13"/>
    <mergeCell ref="I12:I13"/>
    <mergeCell ref="B14:C14"/>
    <mergeCell ref="B15:C15"/>
    <mergeCell ref="B16:C16"/>
    <mergeCell ref="A18:B18"/>
    <mergeCell ref="C18:I18"/>
    <mergeCell ref="A19:B19"/>
    <mergeCell ref="B20:C20"/>
    <mergeCell ref="A21:C21"/>
    <mergeCell ref="A37:B37"/>
    <mergeCell ref="B23:C23"/>
    <mergeCell ref="A25:B25"/>
    <mergeCell ref="A26:B26"/>
    <mergeCell ref="B27:C27"/>
    <mergeCell ref="A28:C28"/>
    <mergeCell ref="B29:C29"/>
    <mergeCell ref="A31:B31"/>
    <mergeCell ref="A32:B32"/>
    <mergeCell ref="B33:C33"/>
    <mergeCell ref="A34:C34"/>
    <mergeCell ref="B35:C35"/>
    <mergeCell ref="B50:C50"/>
    <mergeCell ref="A38:B38"/>
    <mergeCell ref="B39:C39"/>
    <mergeCell ref="A40:C40"/>
    <mergeCell ref="B41:C41"/>
    <mergeCell ref="B42:C42"/>
    <mergeCell ref="B43:C43"/>
    <mergeCell ref="A45:B45"/>
    <mergeCell ref="A46:B46"/>
    <mergeCell ref="B47:C47"/>
    <mergeCell ref="A48:C48"/>
    <mergeCell ref="B49:C49"/>
    <mergeCell ref="B51:C51"/>
    <mergeCell ref="B52:C52"/>
    <mergeCell ref="A54:B54"/>
    <mergeCell ref="A55:B55"/>
    <mergeCell ref="B56:C56"/>
    <mergeCell ref="A57:C57"/>
    <mergeCell ref="A154:K154"/>
    <mergeCell ref="B58:C58"/>
    <mergeCell ref="B59:C59"/>
    <mergeCell ref="B60:C60"/>
    <mergeCell ref="B61:C61"/>
    <mergeCell ref="B62:C62"/>
  </mergeCells>
  <pageMargins left="0.98425196850393704" right="0.39370078740157483" top="0.59055118110236227" bottom="0.39370078740157483" header="0.23622047244094491" footer="0.23622047244094491"/>
  <pageSetup paperSize="9" scale="70" fitToHeight="3" orientation="portrait" r:id="rId1"/>
  <headerFooter differentFirst="1">
    <oddFooter>&amp;L&amp;"Times New Roman,Regular"&amp;9&amp;D; &amp;T&amp;R&amp;"Times New Roman,Regular"&amp;9&amp;P (&amp;N)</oddFooter>
    <firstHeader xml:space="preserve">&amp;R&amp;"Times New Roman,Regular"&amp;9 19.pielikums Jūrmalas pilsētas domes
2019.gada 21.marta  saistošajiem noteikumiem Nr. 11
(protokols Nr.3,  22.punkts)
 </firstHeader>
    <firstFooter>&amp;L&amp;9&amp;D; &amp;T&amp;R&amp;9&amp;P (&amp;N)</first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266"/>
  <sheetViews>
    <sheetView tabSelected="1" view="pageLayout" zoomScaleNormal="100" workbookViewId="0">
      <selection activeCell="N1" sqref="N1"/>
    </sheetView>
  </sheetViews>
  <sheetFormatPr defaultRowHeight="12" outlineLevelCol="1" x14ac:dyDescent="0.2"/>
  <cols>
    <col min="1" max="1" width="5.5703125" style="730" customWidth="1"/>
    <col min="2" max="2" width="24.7109375" style="784" customWidth="1"/>
    <col min="3" max="3" width="10.7109375" style="730" customWidth="1"/>
    <col min="4" max="4" width="15.85546875" style="889" hidden="1" customWidth="1" outlineLevel="1"/>
    <col min="5" max="5" width="9.5703125" style="730" hidden="1" customWidth="1" outlineLevel="1"/>
    <col min="6" max="6" width="14.28515625" style="730" hidden="1" customWidth="1" outlineLevel="1"/>
    <col min="7" max="7" width="5.42578125" style="730" hidden="1" customWidth="1" outlineLevel="1"/>
    <col min="8" max="8" width="19.7109375" style="730" customWidth="1" collapsed="1"/>
    <col min="9" max="9" width="12.42578125" style="730" hidden="1" customWidth="1"/>
    <col min="10" max="10" width="29" style="730" hidden="1" customWidth="1" outlineLevel="1"/>
    <col min="11" max="11" width="19.28515625" style="730" customWidth="1" collapsed="1"/>
    <col min="12" max="16384" width="9.140625" style="730"/>
  </cols>
  <sheetData>
    <row r="1" spans="1:12" x14ac:dyDescent="0.2">
      <c r="K1" s="543" t="s">
        <v>733</v>
      </c>
    </row>
    <row r="2" spans="1:12" x14ac:dyDescent="0.2">
      <c r="K2" s="543" t="s">
        <v>381</v>
      </c>
    </row>
    <row r="3" spans="1:12" ht="12.75" customHeight="1" x14ac:dyDescent="0.2">
      <c r="A3" s="890" t="s">
        <v>734</v>
      </c>
      <c r="B3" s="891"/>
      <c r="C3" s="892"/>
      <c r="D3" s="892"/>
      <c r="E3" s="892"/>
      <c r="F3" s="892"/>
      <c r="G3" s="892"/>
      <c r="H3" s="892"/>
      <c r="I3" s="892"/>
      <c r="J3" s="892"/>
      <c r="K3" s="893"/>
    </row>
    <row r="4" spans="1:12" x14ac:dyDescent="0.2">
      <c r="A4" s="890" t="s">
        <v>735</v>
      </c>
      <c r="B4" s="891"/>
      <c r="C4" s="894"/>
      <c r="D4" s="894"/>
      <c r="E4" s="894"/>
      <c r="F4" s="894"/>
      <c r="G4" s="894"/>
      <c r="H4" s="894"/>
      <c r="I4" s="894"/>
      <c r="J4" s="894"/>
      <c r="K4" s="895"/>
    </row>
    <row r="5" spans="1:12" ht="15.75" x14ac:dyDescent="0.25">
      <c r="A5" s="1105" t="s">
        <v>499</v>
      </c>
      <c r="B5" s="1105"/>
      <c r="C5" s="1105"/>
      <c r="D5" s="1105"/>
      <c r="E5" s="1105"/>
      <c r="F5" s="1105"/>
      <c r="G5" s="1105"/>
      <c r="H5" s="1105"/>
      <c r="I5" s="1105"/>
      <c r="J5" s="1105"/>
      <c r="K5" s="1105"/>
      <c r="L5" s="896"/>
    </row>
    <row r="6" spans="1:12" ht="15.75" x14ac:dyDescent="0.25">
      <c r="A6" s="897"/>
      <c r="B6" s="897"/>
      <c r="C6" s="897"/>
      <c r="D6" s="897"/>
      <c r="E6" s="897"/>
      <c r="F6" s="897"/>
      <c r="G6" s="897"/>
      <c r="H6" s="897"/>
      <c r="I6" s="897"/>
      <c r="J6" s="897"/>
      <c r="K6" s="897"/>
      <c r="L6" s="896"/>
    </row>
    <row r="7" spans="1:12" ht="12.75" customHeight="1" x14ac:dyDescent="0.25">
      <c r="A7" s="898" t="s">
        <v>736</v>
      </c>
      <c r="B7" s="898"/>
      <c r="C7" s="892"/>
      <c r="D7" s="892"/>
      <c r="E7" s="892"/>
      <c r="F7" s="892"/>
      <c r="G7" s="892"/>
      <c r="H7" s="892"/>
      <c r="I7" s="892"/>
      <c r="J7" s="892"/>
      <c r="K7" s="893"/>
    </row>
    <row r="8" spans="1:12" ht="12.75" customHeight="1" x14ac:dyDescent="0.2">
      <c r="A8" s="890" t="s">
        <v>737</v>
      </c>
      <c r="B8" s="891"/>
      <c r="C8" s="899"/>
      <c r="D8" s="899"/>
      <c r="E8" s="899"/>
      <c r="F8" s="899"/>
      <c r="G8" s="899"/>
      <c r="H8" s="899"/>
      <c r="I8" s="899"/>
      <c r="J8" s="899"/>
      <c r="K8" s="900"/>
    </row>
    <row r="9" spans="1:12" ht="12.75" customHeight="1" x14ac:dyDescent="0.2">
      <c r="A9" s="890" t="s">
        <v>738</v>
      </c>
      <c r="B9" s="891"/>
      <c r="C9" s="901"/>
      <c r="D9" s="901"/>
      <c r="E9" s="901"/>
      <c r="F9" s="901"/>
      <c r="G9" s="901"/>
      <c r="H9" s="901"/>
      <c r="I9" s="901"/>
      <c r="J9" s="901"/>
      <c r="K9" s="902"/>
    </row>
    <row r="10" spans="1:12" ht="50.25" customHeight="1" x14ac:dyDescent="0.2">
      <c r="A10" s="1106" t="s">
        <v>504</v>
      </c>
      <c r="B10" s="1106" t="s">
        <v>505</v>
      </c>
      <c r="C10" s="1106" t="s">
        <v>506</v>
      </c>
      <c r="D10" s="1108" t="s">
        <v>507</v>
      </c>
      <c r="E10" s="1108"/>
      <c r="F10" s="1108" t="s">
        <v>508</v>
      </c>
      <c r="G10" s="1108"/>
      <c r="H10" s="1108" t="s">
        <v>509</v>
      </c>
      <c r="I10" s="1108"/>
      <c r="J10" s="1109" t="s">
        <v>36</v>
      </c>
      <c r="K10" s="1106" t="s">
        <v>510</v>
      </c>
    </row>
    <row r="11" spans="1:12" s="772" customFormat="1" ht="10.5" hidden="1" customHeight="1" x14ac:dyDescent="0.2">
      <c r="A11" s="1107"/>
      <c r="B11" s="1107"/>
      <c r="C11" s="1107"/>
      <c r="D11" s="903" t="s">
        <v>739</v>
      </c>
      <c r="E11" s="904" t="s">
        <v>740</v>
      </c>
      <c r="F11" s="903" t="s">
        <v>739</v>
      </c>
      <c r="G11" s="904" t="s">
        <v>740</v>
      </c>
      <c r="H11" s="903" t="s">
        <v>739</v>
      </c>
      <c r="I11" s="904" t="s">
        <v>740</v>
      </c>
      <c r="J11" s="1110"/>
      <c r="K11" s="1107"/>
    </row>
    <row r="12" spans="1:12" s="772" customFormat="1" ht="15.75" customHeight="1" x14ac:dyDescent="0.2">
      <c r="A12" s="1119" t="s">
        <v>741</v>
      </c>
      <c r="B12" s="1119"/>
      <c r="C12" s="905"/>
      <c r="D12" s="905">
        <f>D13+D44+D64+D75+D83+D106+D118+D136+D155+D186+D201+D224+D240+D246</f>
        <v>188862</v>
      </c>
      <c r="E12" s="905">
        <f>E13+E44+E64+E75+E83+E106+E118+E136+E155+E186+E201+E224+E240</f>
        <v>0</v>
      </c>
      <c r="F12" s="905">
        <f>F13+F44+F64+F75+F83+F106+F118+F136+F155+F186+F201+F224+F240+F246</f>
        <v>60780</v>
      </c>
      <c r="G12" s="905">
        <f>G13+G44+G64+G75+G83+G106+G118+G136+G155+G186+G201+G224+G240</f>
        <v>0</v>
      </c>
      <c r="H12" s="905">
        <f>H13+H44+H64+H75+H83+H106+H118+H136+H155+H186+H201+H224+H240+H246</f>
        <v>249642</v>
      </c>
      <c r="I12" s="905">
        <f>I13+I44+I64+I75+I83+I106+I118+I136+I155+I186+I201+I224+I240</f>
        <v>0</v>
      </c>
      <c r="J12" s="905"/>
      <c r="K12" s="906"/>
    </row>
    <row r="13" spans="1:12" s="772" customFormat="1" ht="18" customHeight="1" x14ac:dyDescent="0.2">
      <c r="A13" s="907">
        <v>1</v>
      </c>
      <c r="B13" s="908" t="s">
        <v>742</v>
      </c>
      <c r="C13" s="905"/>
      <c r="D13" s="909">
        <f t="shared" ref="D13:I13" si="0">D15+D30+D20+D34</f>
        <v>44806</v>
      </c>
      <c r="E13" s="909">
        <f t="shared" si="0"/>
        <v>0</v>
      </c>
      <c r="F13" s="909">
        <f t="shared" si="0"/>
        <v>0</v>
      </c>
      <c r="G13" s="909">
        <f t="shared" si="0"/>
        <v>0</v>
      </c>
      <c r="H13" s="909">
        <f t="shared" si="0"/>
        <v>44806</v>
      </c>
      <c r="I13" s="909">
        <f t="shared" si="0"/>
        <v>0</v>
      </c>
      <c r="J13" s="909"/>
      <c r="K13" s="910"/>
    </row>
    <row r="14" spans="1:12" s="772" customFormat="1" ht="14.25" customHeight="1" x14ac:dyDescent="0.2">
      <c r="A14" s="911">
        <v>1.1000000000000001</v>
      </c>
      <c r="B14" s="912" t="s">
        <v>743</v>
      </c>
      <c r="C14" s="905"/>
      <c r="D14" s="909">
        <f t="shared" ref="D14:I14" si="1">D15+D20</f>
        <v>25838</v>
      </c>
      <c r="E14" s="909">
        <f t="shared" si="1"/>
        <v>0</v>
      </c>
      <c r="F14" s="909">
        <f t="shared" si="1"/>
        <v>0</v>
      </c>
      <c r="G14" s="909">
        <f t="shared" si="1"/>
        <v>0</v>
      </c>
      <c r="H14" s="909">
        <f t="shared" si="1"/>
        <v>25838</v>
      </c>
      <c r="I14" s="909">
        <f t="shared" si="1"/>
        <v>0</v>
      </c>
      <c r="J14" s="909"/>
      <c r="K14" s="910"/>
    </row>
    <row r="15" spans="1:12" s="772" customFormat="1" x14ac:dyDescent="0.2">
      <c r="A15" s="1120" t="s">
        <v>744</v>
      </c>
      <c r="B15" s="1099" t="s">
        <v>745</v>
      </c>
      <c r="C15" s="765"/>
      <c r="D15" s="913">
        <f>SUM(D16:D19)</f>
        <v>15100</v>
      </c>
      <c r="E15" s="913">
        <f t="shared" ref="E15:I15" si="2">SUM(E16:E19)</f>
        <v>0</v>
      </c>
      <c r="F15" s="913">
        <f t="shared" si="2"/>
        <v>0</v>
      </c>
      <c r="G15" s="913">
        <f t="shared" si="2"/>
        <v>0</v>
      </c>
      <c r="H15" s="913">
        <f t="shared" si="2"/>
        <v>15100</v>
      </c>
      <c r="I15" s="913">
        <f t="shared" si="2"/>
        <v>0</v>
      </c>
      <c r="J15" s="913"/>
      <c r="K15" s="1113" t="s">
        <v>746</v>
      </c>
    </row>
    <row r="16" spans="1:12" s="917" customFormat="1" x14ac:dyDescent="0.2">
      <c r="A16" s="1120"/>
      <c r="B16" s="1099"/>
      <c r="C16" s="914">
        <v>2261</v>
      </c>
      <c r="D16" s="915">
        <v>1200</v>
      </c>
      <c r="E16" s="916"/>
      <c r="F16" s="916"/>
      <c r="G16" s="916"/>
      <c r="H16" s="916">
        <f>D16+F16</f>
        <v>1200</v>
      </c>
      <c r="I16" s="916">
        <f>E16+G16</f>
        <v>0</v>
      </c>
      <c r="J16" s="916"/>
      <c r="K16" s="1114"/>
    </row>
    <row r="17" spans="1:12" s="772" customFormat="1" x14ac:dyDescent="0.2">
      <c r="A17" s="1120"/>
      <c r="B17" s="1099"/>
      <c r="C17" s="826">
        <v>2262</v>
      </c>
      <c r="D17" s="918">
        <v>8000</v>
      </c>
      <c r="E17" s="827"/>
      <c r="F17" s="827"/>
      <c r="G17" s="827"/>
      <c r="H17" s="827">
        <f t="shared" ref="H17:I19" si="3">D17+F17</f>
        <v>8000</v>
      </c>
      <c r="I17" s="827">
        <f t="shared" si="3"/>
        <v>0</v>
      </c>
      <c r="J17" s="827"/>
      <c r="K17" s="1114"/>
    </row>
    <row r="18" spans="1:12" s="917" customFormat="1" x14ac:dyDescent="0.2">
      <c r="A18" s="1120"/>
      <c r="B18" s="1099"/>
      <c r="C18" s="914">
        <v>2279</v>
      </c>
      <c r="D18" s="915">
        <v>3800</v>
      </c>
      <c r="E18" s="916"/>
      <c r="F18" s="916"/>
      <c r="G18" s="916"/>
      <c r="H18" s="916">
        <f t="shared" si="3"/>
        <v>3800</v>
      </c>
      <c r="I18" s="916">
        <f t="shared" si="3"/>
        <v>0</v>
      </c>
      <c r="J18" s="916"/>
      <c r="K18" s="1114"/>
    </row>
    <row r="19" spans="1:12" s="772" customFormat="1" ht="10.5" customHeight="1" x14ac:dyDescent="0.2">
      <c r="A19" s="1120"/>
      <c r="B19" s="1099"/>
      <c r="C19" s="826">
        <v>2363</v>
      </c>
      <c r="D19" s="918">
        <v>2100</v>
      </c>
      <c r="E19" s="827"/>
      <c r="F19" s="827"/>
      <c r="G19" s="827"/>
      <c r="H19" s="827">
        <f t="shared" si="3"/>
        <v>2100</v>
      </c>
      <c r="I19" s="827">
        <f t="shared" si="3"/>
        <v>0</v>
      </c>
      <c r="J19" s="827"/>
      <c r="K19" s="1115"/>
    </row>
    <row r="20" spans="1:12" s="772" customFormat="1" ht="12.75" customHeight="1" x14ac:dyDescent="0.2">
      <c r="A20" s="1121" t="s">
        <v>747</v>
      </c>
      <c r="B20" s="1124" t="s">
        <v>748</v>
      </c>
      <c r="C20" s="826"/>
      <c r="D20" s="913">
        <f t="shared" ref="D20:I20" si="4">SUM(D21:D29)</f>
        <v>10738</v>
      </c>
      <c r="E20" s="913">
        <f t="shared" si="4"/>
        <v>0</v>
      </c>
      <c r="F20" s="913">
        <f t="shared" si="4"/>
        <v>0</v>
      </c>
      <c r="G20" s="913">
        <f t="shared" si="4"/>
        <v>0</v>
      </c>
      <c r="H20" s="913">
        <f t="shared" si="4"/>
        <v>10738</v>
      </c>
      <c r="I20" s="913">
        <f t="shared" si="4"/>
        <v>0</v>
      </c>
      <c r="J20" s="913"/>
      <c r="K20" s="1127" t="s">
        <v>749</v>
      </c>
    </row>
    <row r="21" spans="1:12" s="772" customFormat="1" ht="13.5" customHeight="1" x14ac:dyDescent="0.2">
      <c r="A21" s="1122"/>
      <c r="B21" s="1125"/>
      <c r="C21" s="826">
        <v>1150</v>
      </c>
      <c r="D21" s="918">
        <v>2480</v>
      </c>
      <c r="E21" s="765"/>
      <c r="F21" s="765"/>
      <c r="G21" s="765"/>
      <c r="H21" s="827">
        <f t="shared" ref="H21:I29" si="5">D21+F21</f>
        <v>2480</v>
      </c>
      <c r="I21" s="827">
        <f t="shared" si="5"/>
        <v>0</v>
      </c>
      <c r="J21" s="765"/>
      <c r="K21" s="1128"/>
    </row>
    <row r="22" spans="1:12" s="772" customFormat="1" ht="13.5" customHeight="1" x14ac:dyDescent="0.2">
      <c r="A22" s="1122"/>
      <c r="B22" s="1125"/>
      <c r="C22" s="826">
        <v>1210</v>
      </c>
      <c r="D22" s="918">
        <v>598</v>
      </c>
      <c r="E22" s="765"/>
      <c r="F22" s="765"/>
      <c r="G22" s="765"/>
      <c r="H22" s="827">
        <f t="shared" si="5"/>
        <v>598</v>
      </c>
      <c r="I22" s="827">
        <f t="shared" si="5"/>
        <v>0</v>
      </c>
      <c r="J22" s="765"/>
      <c r="K22" s="1128"/>
    </row>
    <row r="23" spans="1:12" s="772" customFormat="1" x14ac:dyDescent="0.2">
      <c r="A23" s="1122"/>
      <c r="B23" s="1125"/>
      <c r="C23" s="826">
        <v>2121</v>
      </c>
      <c r="D23" s="918">
        <v>414</v>
      </c>
      <c r="E23" s="765"/>
      <c r="F23" s="765"/>
      <c r="G23" s="765"/>
      <c r="H23" s="827">
        <f t="shared" si="5"/>
        <v>414</v>
      </c>
      <c r="I23" s="827">
        <f t="shared" si="5"/>
        <v>0</v>
      </c>
      <c r="J23" s="765"/>
      <c r="K23" s="1128"/>
    </row>
    <row r="24" spans="1:12" s="772" customFormat="1" ht="12.75" customHeight="1" x14ac:dyDescent="0.2">
      <c r="A24" s="1122"/>
      <c r="B24" s="1125"/>
      <c r="C24" s="826">
        <v>2122</v>
      </c>
      <c r="D24" s="918">
        <v>159</v>
      </c>
      <c r="E24" s="765"/>
      <c r="F24" s="765"/>
      <c r="G24" s="765"/>
      <c r="H24" s="827">
        <f t="shared" si="5"/>
        <v>159</v>
      </c>
      <c r="I24" s="827">
        <f t="shared" si="5"/>
        <v>0</v>
      </c>
      <c r="J24" s="765"/>
      <c r="K24" s="1128"/>
    </row>
    <row r="25" spans="1:12" s="772" customFormat="1" ht="20.25" customHeight="1" x14ac:dyDescent="0.2">
      <c r="A25" s="1122"/>
      <c r="B25" s="1125"/>
      <c r="C25" s="826">
        <v>2231</v>
      </c>
      <c r="D25" s="918">
        <v>3410</v>
      </c>
      <c r="E25" s="765"/>
      <c r="F25" s="827"/>
      <c r="G25" s="765"/>
      <c r="H25" s="827">
        <f t="shared" si="5"/>
        <v>3410</v>
      </c>
      <c r="I25" s="827">
        <f t="shared" si="5"/>
        <v>0</v>
      </c>
      <c r="J25" s="827"/>
      <c r="K25" s="1128"/>
    </row>
    <row r="26" spans="1:12" s="772" customFormat="1" ht="13.5" customHeight="1" x14ac:dyDescent="0.2">
      <c r="A26" s="1122"/>
      <c r="B26" s="1125"/>
      <c r="C26" s="826">
        <v>2239</v>
      </c>
      <c r="D26" s="918">
        <v>90</v>
      </c>
      <c r="E26" s="765"/>
      <c r="F26" s="765"/>
      <c r="G26" s="765"/>
      <c r="H26" s="827">
        <f t="shared" si="5"/>
        <v>90</v>
      </c>
      <c r="I26" s="827">
        <f t="shared" si="5"/>
        <v>0</v>
      </c>
      <c r="J26" s="765"/>
      <c r="K26" s="1128"/>
    </row>
    <row r="27" spans="1:12" s="772" customFormat="1" ht="18.75" customHeight="1" x14ac:dyDescent="0.2">
      <c r="A27" s="1122"/>
      <c r="B27" s="1125"/>
      <c r="C27" s="826">
        <v>2279</v>
      </c>
      <c r="D27" s="918">
        <v>2067</v>
      </c>
      <c r="E27" s="827"/>
      <c r="F27" s="827"/>
      <c r="G27" s="827"/>
      <c r="H27" s="827">
        <f t="shared" si="5"/>
        <v>2067</v>
      </c>
      <c r="I27" s="827">
        <f t="shared" si="5"/>
        <v>0</v>
      </c>
      <c r="J27" s="827"/>
      <c r="K27" s="1128"/>
    </row>
    <row r="28" spans="1:12" s="772" customFormat="1" ht="12" customHeight="1" x14ac:dyDescent="0.2">
      <c r="A28" s="1122"/>
      <c r="B28" s="1125"/>
      <c r="C28" s="826">
        <v>2314</v>
      </c>
      <c r="D28" s="918">
        <v>1470</v>
      </c>
      <c r="E28" s="827"/>
      <c r="F28" s="827"/>
      <c r="G28" s="827"/>
      <c r="H28" s="827">
        <f t="shared" si="5"/>
        <v>1470</v>
      </c>
      <c r="I28" s="827">
        <f t="shared" si="5"/>
        <v>0</v>
      </c>
      <c r="J28" s="827"/>
      <c r="K28" s="1128"/>
    </row>
    <row r="29" spans="1:12" s="772" customFormat="1" x14ac:dyDescent="0.2">
      <c r="A29" s="1123"/>
      <c r="B29" s="1126"/>
      <c r="C29" s="826">
        <v>2341</v>
      </c>
      <c r="D29" s="918">
        <v>50</v>
      </c>
      <c r="E29" s="827"/>
      <c r="F29" s="827"/>
      <c r="G29" s="827"/>
      <c r="H29" s="827">
        <f t="shared" si="5"/>
        <v>50</v>
      </c>
      <c r="I29" s="827">
        <f t="shared" si="5"/>
        <v>0</v>
      </c>
      <c r="J29" s="827"/>
      <c r="K29" s="1128"/>
    </row>
    <row r="30" spans="1:12" s="772" customFormat="1" x14ac:dyDescent="0.2">
      <c r="A30" s="1111">
        <v>1.2</v>
      </c>
      <c r="B30" s="1112" t="s">
        <v>750</v>
      </c>
      <c r="C30" s="826"/>
      <c r="D30" s="913">
        <f>SUM(D31:D33)</f>
        <v>2325</v>
      </c>
      <c r="E30" s="913">
        <f t="shared" ref="E30:I30" si="6">SUM(E31:E33)</f>
        <v>0</v>
      </c>
      <c r="F30" s="913">
        <f t="shared" si="6"/>
        <v>0</v>
      </c>
      <c r="G30" s="913">
        <f t="shared" si="6"/>
        <v>0</v>
      </c>
      <c r="H30" s="913">
        <f t="shared" si="6"/>
        <v>2325</v>
      </c>
      <c r="I30" s="913">
        <f t="shared" si="6"/>
        <v>0</v>
      </c>
      <c r="J30" s="913"/>
      <c r="K30" s="1113" t="s">
        <v>751</v>
      </c>
    </row>
    <row r="31" spans="1:12" s="772" customFormat="1" ht="12" customHeight="1" x14ac:dyDescent="0.2">
      <c r="A31" s="1111"/>
      <c r="B31" s="1112"/>
      <c r="C31" s="826">
        <v>2341</v>
      </c>
      <c r="D31" s="918">
        <v>100</v>
      </c>
      <c r="E31" s="827"/>
      <c r="F31" s="827"/>
      <c r="G31" s="827"/>
      <c r="H31" s="827">
        <f t="shared" ref="H31:I33" si="7">D31+F31</f>
        <v>100</v>
      </c>
      <c r="I31" s="827">
        <f t="shared" si="7"/>
        <v>0</v>
      </c>
      <c r="J31" s="827"/>
      <c r="K31" s="1114"/>
    </row>
    <row r="32" spans="1:12" s="919" customFormat="1" ht="12.75" customHeight="1" x14ac:dyDescent="0.2">
      <c r="A32" s="1111"/>
      <c r="B32" s="1112"/>
      <c r="C32" s="826">
        <v>2361</v>
      </c>
      <c r="D32" s="918">
        <v>1125</v>
      </c>
      <c r="E32" s="828"/>
      <c r="F32" s="828"/>
      <c r="G32" s="828"/>
      <c r="H32" s="827">
        <f t="shared" si="7"/>
        <v>1125</v>
      </c>
      <c r="I32" s="827">
        <f t="shared" si="7"/>
        <v>0</v>
      </c>
      <c r="J32" s="828"/>
      <c r="K32" s="1114"/>
      <c r="L32" s="772"/>
    </row>
    <row r="33" spans="1:14" s="919" customFormat="1" ht="14.25" customHeight="1" x14ac:dyDescent="0.2">
      <c r="A33" s="1111"/>
      <c r="B33" s="1112"/>
      <c r="C33" s="914">
        <v>2370</v>
      </c>
      <c r="D33" s="915">
        <v>1100</v>
      </c>
      <c r="E33" s="920"/>
      <c r="F33" s="915"/>
      <c r="G33" s="920"/>
      <c r="H33" s="916">
        <f t="shared" si="7"/>
        <v>1100</v>
      </c>
      <c r="I33" s="916">
        <f t="shared" si="7"/>
        <v>0</v>
      </c>
      <c r="J33" s="915"/>
      <c r="K33" s="1115"/>
    </row>
    <row r="34" spans="1:14" s="919" customFormat="1" x14ac:dyDescent="0.2">
      <c r="A34" s="921" t="s">
        <v>752</v>
      </c>
      <c r="B34" s="922" t="s">
        <v>753</v>
      </c>
      <c r="C34" s="828"/>
      <c r="D34" s="913">
        <f>D35+D37</f>
        <v>16643</v>
      </c>
      <c r="E34" s="913">
        <f t="shared" ref="E34:I34" si="8">E35+E37</f>
        <v>0</v>
      </c>
      <c r="F34" s="913">
        <f t="shared" si="8"/>
        <v>0</v>
      </c>
      <c r="G34" s="913">
        <f t="shared" si="8"/>
        <v>0</v>
      </c>
      <c r="H34" s="913">
        <f t="shared" si="8"/>
        <v>16643</v>
      </c>
      <c r="I34" s="913">
        <f t="shared" si="8"/>
        <v>0</v>
      </c>
      <c r="J34" s="913"/>
      <c r="K34" s="910"/>
    </row>
    <row r="35" spans="1:14" s="919" customFormat="1" x14ac:dyDescent="0.2">
      <c r="A35" s="1116" t="s">
        <v>754</v>
      </c>
      <c r="B35" s="1099" t="s">
        <v>755</v>
      </c>
      <c r="C35" s="826"/>
      <c r="D35" s="913">
        <f>SUM(D36:D36)</f>
        <v>3500</v>
      </c>
      <c r="E35" s="913">
        <f t="shared" ref="E35:I35" si="9">SUM(E36:E36)</f>
        <v>0</v>
      </c>
      <c r="F35" s="913">
        <f t="shared" si="9"/>
        <v>0</v>
      </c>
      <c r="G35" s="913">
        <f t="shared" si="9"/>
        <v>0</v>
      </c>
      <c r="H35" s="913">
        <f t="shared" si="9"/>
        <v>3500</v>
      </c>
      <c r="I35" s="913">
        <f t="shared" si="9"/>
        <v>0</v>
      </c>
      <c r="J35" s="913"/>
      <c r="K35" s="1117" t="s">
        <v>756</v>
      </c>
    </row>
    <row r="36" spans="1:14" s="919" customFormat="1" ht="12.75" customHeight="1" x14ac:dyDescent="0.2">
      <c r="A36" s="1116"/>
      <c r="B36" s="1099"/>
      <c r="C36" s="826">
        <v>2363</v>
      </c>
      <c r="D36" s="918">
        <v>3500</v>
      </c>
      <c r="E36" s="918"/>
      <c r="F36" s="918"/>
      <c r="G36" s="918"/>
      <c r="H36" s="827">
        <f>D36+F36</f>
        <v>3500</v>
      </c>
      <c r="I36" s="827">
        <f>E36+G36</f>
        <v>0</v>
      </c>
      <c r="J36" s="918"/>
      <c r="K36" s="1118"/>
    </row>
    <row r="37" spans="1:14" s="919" customFormat="1" x14ac:dyDescent="0.2">
      <c r="A37" s="1116" t="s">
        <v>757</v>
      </c>
      <c r="B37" s="1099" t="s">
        <v>758</v>
      </c>
      <c r="C37" s="826"/>
      <c r="D37" s="913">
        <f>SUM(D38:D43)</f>
        <v>13143</v>
      </c>
      <c r="E37" s="913">
        <f t="shared" ref="E37:I37" si="10">SUM(E38:E43)</f>
        <v>0</v>
      </c>
      <c r="F37" s="913">
        <f t="shared" si="10"/>
        <v>0</v>
      </c>
      <c r="G37" s="913">
        <f t="shared" si="10"/>
        <v>0</v>
      </c>
      <c r="H37" s="913">
        <f t="shared" si="10"/>
        <v>13143</v>
      </c>
      <c r="I37" s="913">
        <f t="shared" si="10"/>
        <v>0</v>
      </c>
      <c r="J37" s="913"/>
      <c r="K37" s="1117" t="s">
        <v>756</v>
      </c>
    </row>
    <row r="38" spans="1:14" s="919" customFormat="1" x14ac:dyDescent="0.2">
      <c r="A38" s="1116"/>
      <c r="B38" s="1099"/>
      <c r="C38" s="826">
        <v>2111</v>
      </c>
      <c r="D38" s="918">
        <v>360</v>
      </c>
      <c r="E38" s="913"/>
      <c r="F38" s="918"/>
      <c r="G38" s="913"/>
      <c r="H38" s="827">
        <f t="shared" ref="H38:I43" si="11">D38+F38</f>
        <v>360</v>
      </c>
      <c r="I38" s="827">
        <f t="shared" si="11"/>
        <v>0</v>
      </c>
      <c r="J38" s="913"/>
      <c r="K38" s="1134"/>
    </row>
    <row r="39" spans="1:14" s="919" customFormat="1" ht="15.75" customHeight="1" x14ac:dyDescent="0.2">
      <c r="A39" s="1116"/>
      <c r="B39" s="1099"/>
      <c r="C39" s="914">
        <v>2261</v>
      </c>
      <c r="D39" s="915">
        <v>5920</v>
      </c>
      <c r="E39" s="923"/>
      <c r="F39" s="915"/>
      <c r="G39" s="923"/>
      <c r="H39" s="916">
        <f t="shared" si="11"/>
        <v>5920</v>
      </c>
      <c r="I39" s="916">
        <f t="shared" si="11"/>
        <v>0</v>
      </c>
      <c r="J39" s="915"/>
      <c r="K39" s="1134"/>
    </row>
    <row r="40" spans="1:14" s="919" customFormat="1" ht="14.25" customHeight="1" x14ac:dyDescent="0.2">
      <c r="A40" s="1116"/>
      <c r="B40" s="1099"/>
      <c r="C40" s="914">
        <v>2262</v>
      </c>
      <c r="D40" s="915">
        <v>1200</v>
      </c>
      <c r="E40" s="923"/>
      <c r="F40" s="915"/>
      <c r="G40" s="923"/>
      <c r="H40" s="916">
        <f t="shared" si="11"/>
        <v>1200</v>
      </c>
      <c r="I40" s="916">
        <f t="shared" si="11"/>
        <v>0</v>
      </c>
      <c r="J40" s="915"/>
      <c r="K40" s="1134"/>
    </row>
    <row r="41" spans="1:14" s="919" customFormat="1" ht="13.5" customHeight="1" x14ac:dyDescent="0.2">
      <c r="A41" s="1116"/>
      <c r="B41" s="1099"/>
      <c r="C41" s="826">
        <v>2279</v>
      </c>
      <c r="D41" s="918">
        <v>333</v>
      </c>
      <c r="E41" s="913"/>
      <c r="F41" s="918"/>
      <c r="G41" s="913"/>
      <c r="H41" s="827">
        <f t="shared" si="11"/>
        <v>333</v>
      </c>
      <c r="I41" s="827">
        <f t="shared" si="11"/>
        <v>0</v>
      </c>
      <c r="J41" s="913"/>
      <c r="K41" s="1134"/>
    </row>
    <row r="42" spans="1:14" s="919" customFormat="1" x14ac:dyDescent="0.2">
      <c r="A42" s="1116"/>
      <c r="B42" s="1099"/>
      <c r="C42" s="826">
        <v>2341</v>
      </c>
      <c r="D42" s="918">
        <v>150</v>
      </c>
      <c r="E42" s="913"/>
      <c r="F42" s="913"/>
      <c r="G42" s="913"/>
      <c r="H42" s="827">
        <f t="shared" si="11"/>
        <v>150</v>
      </c>
      <c r="I42" s="827">
        <f t="shared" si="11"/>
        <v>0</v>
      </c>
      <c r="J42" s="913"/>
      <c r="K42" s="1134"/>
    </row>
    <row r="43" spans="1:14" s="919" customFormat="1" ht="12.75" customHeight="1" x14ac:dyDescent="0.2">
      <c r="A43" s="1116"/>
      <c r="B43" s="1099"/>
      <c r="C43" s="914">
        <v>2363</v>
      </c>
      <c r="D43" s="915">
        <v>5180</v>
      </c>
      <c r="E43" s="915"/>
      <c r="F43" s="915"/>
      <c r="G43" s="915"/>
      <c r="H43" s="916">
        <f t="shared" si="11"/>
        <v>5180</v>
      </c>
      <c r="I43" s="916">
        <f t="shared" si="11"/>
        <v>0</v>
      </c>
      <c r="J43" s="915"/>
      <c r="K43" s="1118"/>
      <c r="N43" s="924"/>
    </row>
    <row r="44" spans="1:14" s="919" customFormat="1" ht="21.75" customHeight="1" x14ac:dyDescent="0.2">
      <c r="A44" s="925">
        <v>2</v>
      </c>
      <c r="B44" s="926" t="s">
        <v>759</v>
      </c>
      <c r="C44" s="927"/>
      <c r="D44" s="909">
        <f>D46+D56+D60+D50</f>
        <v>21186</v>
      </c>
      <c r="E44" s="909">
        <f t="shared" ref="E44:I44" si="12">E46+E56+E60</f>
        <v>0</v>
      </c>
      <c r="F44" s="909">
        <f t="shared" si="12"/>
        <v>0</v>
      </c>
      <c r="G44" s="909">
        <f t="shared" si="12"/>
        <v>0</v>
      </c>
      <c r="H44" s="909">
        <f>H45+H56+H60</f>
        <v>21186</v>
      </c>
      <c r="I44" s="909">
        <f t="shared" si="12"/>
        <v>0</v>
      </c>
      <c r="J44" s="909"/>
      <c r="K44" s="910"/>
    </row>
    <row r="45" spans="1:14" s="919" customFormat="1" x14ac:dyDescent="0.2">
      <c r="A45" s="925" t="s">
        <v>760</v>
      </c>
      <c r="B45" s="926" t="s">
        <v>761</v>
      </c>
      <c r="C45" s="927"/>
      <c r="D45" s="909">
        <f>SUM(D46+D50)</f>
        <v>4895</v>
      </c>
      <c r="E45" s="909"/>
      <c r="F45" s="909"/>
      <c r="G45" s="909"/>
      <c r="H45" s="909">
        <f>H46+H50</f>
        <v>4895</v>
      </c>
      <c r="I45" s="909"/>
      <c r="J45" s="909"/>
      <c r="K45" s="910"/>
    </row>
    <row r="46" spans="1:14" s="919" customFormat="1" x14ac:dyDescent="0.2">
      <c r="A46" s="1135" t="s">
        <v>762</v>
      </c>
      <c r="B46" s="1099" t="s">
        <v>763</v>
      </c>
      <c r="C46" s="826"/>
      <c r="D46" s="913">
        <f>SUM(D47:D49)</f>
        <v>3680</v>
      </c>
      <c r="E46" s="913">
        <f t="shared" ref="E46:I46" si="13">SUM(E47:E49)</f>
        <v>0</v>
      </c>
      <c r="F46" s="913">
        <f t="shared" si="13"/>
        <v>0</v>
      </c>
      <c r="G46" s="913">
        <f t="shared" si="13"/>
        <v>0</v>
      </c>
      <c r="H46" s="913">
        <f t="shared" si="13"/>
        <v>3680</v>
      </c>
      <c r="I46" s="913">
        <f t="shared" si="13"/>
        <v>0</v>
      </c>
      <c r="J46" s="913"/>
      <c r="K46" s="928"/>
    </row>
    <row r="47" spans="1:14" s="772" customFormat="1" ht="13.5" customHeight="1" x14ac:dyDescent="0.2">
      <c r="A47" s="1135"/>
      <c r="B47" s="1099"/>
      <c r="C47" s="826">
        <v>2261</v>
      </c>
      <c r="D47" s="918">
        <v>960</v>
      </c>
      <c r="E47" s="827"/>
      <c r="F47" s="827"/>
      <c r="G47" s="827"/>
      <c r="H47" s="827">
        <f t="shared" ref="H47:I49" si="14">D47+F47</f>
        <v>960</v>
      </c>
      <c r="I47" s="827">
        <f t="shared" si="14"/>
        <v>0</v>
      </c>
      <c r="J47" s="827"/>
      <c r="K47" s="1136" t="s">
        <v>746</v>
      </c>
      <c r="L47" s="919"/>
    </row>
    <row r="48" spans="1:14" s="772" customFormat="1" ht="12.75" customHeight="1" x14ac:dyDescent="0.2">
      <c r="A48" s="1135"/>
      <c r="B48" s="1099"/>
      <c r="C48" s="826">
        <v>2279</v>
      </c>
      <c r="D48" s="918">
        <v>1600</v>
      </c>
      <c r="E48" s="827"/>
      <c r="F48" s="827"/>
      <c r="G48" s="827"/>
      <c r="H48" s="827">
        <f t="shared" si="14"/>
        <v>1600</v>
      </c>
      <c r="I48" s="827">
        <f t="shared" si="14"/>
        <v>0</v>
      </c>
      <c r="J48" s="827"/>
      <c r="K48" s="1136"/>
    </row>
    <row r="49" spans="1:11" s="772" customFormat="1" ht="12.75" customHeight="1" x14ac:dyDescent="0.2">
      <c r="A49" s="1135"/>
      <c r="B49" s="1099"/>
      <c r="C49" s="826">
        <v>2363</v>
      </c>
      <c r="D49" s="918">
        <v>1120</v>
      </c>
      <c r="E49" s="827"/>
      <c r="F49" s="827"/>
      <c r="G49" s="827"/>
      <c r="H49" s="827">
        <f t="shared" si="14"/>
        <v>1120</v>
      </c>
      <c r="I49" s="827">
        <f t="shared" si="14"/>
        <v>0</v>
      </c>
      <c r="J49" s="827"/>
      <c r="K49" s="1136"/>
    </row>
    <row r="50" spans="1:11" s="772" customFormat="1" ht="13.5" customHeight="1" x14ac:dyDescent="0.2">
      <c r="A50" s="1129" t="s">
        <v>764</v>
      </c>
      <c r="B50" s="1124" t="s">
        <v>765</v>
      </c>
      <c r="C50" s="826"/>
      <c r="D50" s="913">
        <f>SUM(D51:D55)</f>
        <v>1215</v>
      </c>
      <c r="E50" s="827"/>
      <c r="F50" s="827"/>
      <c r="G50" s="827"/>
      <c r="H50" s="765">
        <f>SUM(H51:H55)</f>
        <v>1215</v>
      </c>
      <c r="I50" s="827"/>
      <c r="J50" s="827"/>
      <c r="K50" s="1113" t="s">
        <v>749</v>
      </c>
    </row>
    <row r="51" spans="1:11" s="772" customFormat="1" ht="14.25" customHeight="1" x14ac:dyDescent="0.2">
      <c r="A51" s="1130"/>
      <c r="B51" s="1125"/>
      <c r="C51" s="826">
        <v>2121</v>
      </c>
      <c r="D51" s="918">
        <v>145</v>
      </c>
      <c r="E51" s="827"/>
      <c r="F51" s="827"/>
      <c r="G51" s="827"/>
      <c r="H51" s="827">
        <f>D51+F51</f>
        <v>145</v>
      </c>
      <c r="I51" s="827"/>
      <c r="J51" s="827"/>
      <c r="K51" s="1114"/>
    </row>
    <row r="52" spans="1:11" s="772" customFormat="1" ht="13.5" customHeight="1" x14ac:dyDescent="0.2">
      <c r="A52" s="1130"/>
      <c r="B52" s="1125"/>
      <c r="C52" s="826">
        <v>2122</v>
      </c>
      <c r="D52" s="918">
        <v>160</v>
      </c>
      <c r="E52" s="827"/>
      <c r="F52" s="827"/>
      <c r="G52" s="827"/>
      <c r="H52" s="827">
        <f>D52+F52</f>
        <v>160</v>
      </c>
      <c r="I52" s="827"/>
      <c r="J52" s="827"/>
      <c r="K52" s="1114"/>
    </row>
    <row r="53" spans="1:11" s="772" customFormat="1" ht="13.5" customHeight="1" x14ac:dyDescent="0.2">
      <c r="A53" s="1130"/>
      <c r="B53" s="1125"/>
      <c r="C53" s="826">
        <v>2261</v>
      </c>
      <c r="D53" s="918">
        <v>360</v>
      </c>
      <c r="E53" s="827"/>
      <c r="F53" s="827"/>
      <c r="G53" s="827"/>
      <c r="H53" s="827">
        <f>D53+F53</f>
        <v>360</v>
      </c>
      <c r="I53" s="827"/>
      <c r="J53" s="827"/>
      <c r="K53" s="1114"/>
    </row>
    <row r="54" spans="1:11" s="772" customFormat="1" ht="13.5" customHeight="1" x14ac:dyDescent="0.2">
      <c r="A54" s="1130"/>
      <c r="B54" s="1125"/>
      <c r="C54" s="826">
        <v>2279</v>
      </c>
      <c r="D54" s="918">
        <v>300</v>
      </c>
      <c r="E54" s="827"/>
      <c r="F54" s="827"/>
      <c r="G54" s="827"/>
      <c r="H54" s="827">
        <f>D54+F54</f>
        <v>300</v>
      </c>
      <c r="I54" s="827"/>
      <c r="J54" s="827"/>
      <c r="K54" s="1114"/>
    </row>
    <row r="55" spans="1:11" s="772" customFormat="1" ht="11.25" customHeight="1" x14ac:dyDescent="0.2">
      <c r="A55" s="1131"/>
      <c r="B55" s="1126"/>
      <c r="C55" s="826">
        <v>2363</v>
      </c>
      <c r="D55" s="918">
        <v>250</v>
      </c>
      <c r="E55" s="827"/>
      <c r="F55" s="827"/>
      <c r="G55" s="827"/>
      <c r="H55" s="827">
        <f>D55+F55</f>
        <v>250</v>
      </c>
      <c r="I55" s="827"/>
      <c r="J55" s="827"/>
      <c r="K55" s="1115"/>
    </row>
    <row r="56" spans="1:11" s="772" customFormat="1" x14ac:dyDescent="0.2">
      <c r="A56" s="1132">
        <v>2.2000000000000002</v>
      </c>
      <c r="B56" s="1112" t="s">
        <v>766</v>
      </c>
      <c r="C56" s="826"/>
      <c r="D56" s="765">
        <f>SUM(D57:D59)</f>
        <v>14805</v>
      </c>
      <c r="E56" s="765">
        <f t="shared" ref="E56:I56" si="15">SUM(E57:E59)</f>
        <v>0</v>
      </c>
      <c r="F56" s="765">
        <f t="shared" si="15"/>
        <v>0</v>
      </c>
      <c r="G56" s="765">
        <f t="shared" si="15"/>
        <v>0</v>
      </c>
      <c r="H56" s="765">
        <f t="shared" si="15"/>
        <v>14805</v>
      </c>
      <c r="I56" s="765">
        <f t="shared" si="15"/>
        <v>0</v>
      </c>
      <c r="J56" s="765"/>
      <c r="K56" s="1133" t="s">
        <v>767</v>
      </c>
    </row>
    <row r="57" spans="1:11" s="772" customFormat="1" x14ac:dyDescent="0.2">
      <c r="A57" s="1132"/>
      <c r="B57" s="1112"/>
      <c r="C57" s="826">
        <v>2312</v>
      </c>
      <c r="D57" s="918">
        <v>280</v>
      </c>
      <c r="E57" s="765"/>
      <c r="F57" s="765"/>
      <c r="G57" s="765"/>
      <c r="H57" s="827">
        <f t="shared" ref="H57:I59" si="16">D57+F57</f>
        <v>280</v>
      </c>
      <c r="I57" s="827">
        <f t="shared" si="16"/>
        <v>0</v>
      </c>
      <c r="J57" s="765"/>
      <c r="K57" s="1133"/>
    </row>
    <row r="58" spans="1:11" s="772" customFormat="1" ht="12" customHeight="1" x14ac:dyDescent="0.2">
      <c r="A58" s="1132"/>
      <c r="B58" s="1112"/>
      <c r="C58" s="826">
        <v>2341</v>
      </c>
      <c r="D58" s="918">
        <v>25</v>
      </c>
      <c r="E58" s="827"/>
      <c r="F58" s="827"/>
      <c r="G58" s="827"/>
      <c r="H58" s="827">
        <f t="shared" si="16"/>
        <v>25</v>
      </c>
      <c r="I58" s="827">
        <f t="shared" si="16"/>
        <v>0</v>
      </c>
      <c r="J58" s="827"/>
      <c r="K58" s="1133"/>
    </row>
    <row r="59" spans="1:11" s="772" customFormat="1" ht="10.5" customHeight="1" x14ac:dyDescent="0.2">
      <c r="A59" s="1132"/>
      <c r="B59" s="1112"/>
      <c r="C59" s="826">
        <v>5239</v>
      </c>
      <c r="D59" s="918">
        <v>14500</v>
      </c>
      <c r="E59" s="828"/>
      <c r="F59" s="828"/>
      <c r="G59" s="828"/>
      <c r="H59" s="827">
        <f t="shared" si="16"/>
        <v>14500</v>
      </c>
      <c r="I59" s="827">
        <f t="shared" si="16"/>
        <v>0</v>
      </c>
      <c r="J59" s="828"/>
      <c r="K59" s="1133"/>
    </row>
    <row r="60" spans="1:11" s="772" customFormat="1" x14ac:dyDescent="0.2">
      <c r="A60" s="1144">
        <v>2.2999999999999998</v>
      </c>
      <c r="B60" s="1143" t="s">
        <v>768</v>
      </c>
      <c r="C60" s="828"/>
      <c r="D60" s="913">
        <f>SUM(D61:D63)</f>
        <v>1486</v>
      </c>
      <c r="E60" s="913">
        <f t="shared" ref="E60:I60" si="17">SUM(E61:E63)</f>
        <v>0</v>
      </c>
      <c r="F60" s="913">
        <f t="shared" si="17"/>
        <v>0</v>
      </c>
      <c r="G60" s="913">
        <f t="shared" si="17"/>
        <v>0</v>
      </c>
      <c r="H60" s="913">
        <f t="shared" si="17"/>
        <v>1486</v>
      </c>
      <c r="I60" s="913">
        <f t="shared" si="17"/>
        <v>0</v>
      </c>
      <c r="J60" s="913"/>
      <c r="K60" s="1133" t="s">
        <v>751</v>
      </c>
    </row>
    <row r="61" spans="1:11" s="772" customFormat="1" x14ac:dyDescent="0.2">
      <c r="A61" s="1144"/>
      <c r="B61" s="1143"/>
      <c r="C61" s="826">
        <v>2242</v>
      </c>
      <c r="D61" s="918">
        <v>120</v>
      </c>
      <c r="E61" s="828"/>
      <c r="F61" s="828"/>
      <c r="G61" s="828"/>
      <c r="H61" s="827">
        <f t="shared" ref="H61:I63" si="18">D61+F61</f>
        <v>120</v>
      </c>
      <c r="I61" s="827">
        <f t="shared" si="18"/>
        <v>0</v>
      </c>
      <c r="J61" s="828"/>
      <c r="K61" s="1133"/>
    </row>
    <row r="62" spans="1:11" s="772" customFormat="1" ht="15" customHeight="1" x14ac:dyDescent="0.2">
      <c r="A62" s="1144"/>
      <c r="B62" s="1143"/>
      <c r="C62" s="826">
        <v>2322</v>
      </c>
      <c r="D62" s="918">
        <v>1200</v>
      </c>
      <c r="E62" s="828"/>
      <c r="F62" s="828"/>
      <c r="G62" s="828"/>
      <c r="H62" s="827">
        <f t="shared" si="18"/>
        <v>1200</v>
      </c>
      <c r="I62" s="827">
        <f t="shared" si="18"/>
        <v>0</v>
      </c>
      <c r="J62" s="828"/>
      <c r="K62" s="1133"/>
    </row>
    <row r="63" spans="1:11" s="772" customFormat="1" ht="23.25" customHeight="1" x14ac:dyDescent="0.2">
      <c r="A63" s="1144"/>
      <c r="B63" s="1143"/>
      <c r="C63" s="826">
        <v>2354</v>
      </c>
      <c r="D63" s="918">
        <v>166</v>
      </c>
      <c r="E63" s="828"/>
      <c r="F63" s="828"/>
      <c r="G63" s="828"/>
      <c r="H63" s="827">
        <f t="shared" si="18"/>
        <v>166</v>
      </c>
      <c r="I63" s="827">
        <f t="shared" si="18"/>
        <v>0</v>
      </c>
      <c r="J63" s="828"/>
      <c r="K63" s="1133"/>
    </row>
    <row r="64" spans="1:11" s="772" customFormat="1" ht="21" customHeight="1" x14ac:dyDescent="0.2">
      <c r="A64" s="929">
        <v>3</v>
      </c>
      <c r="B64" s="930" t="s">
        <v>769</v>
      </c>
      <c r="C64" s="927"/>
      <c r="D64" s="909">
        <f>D65+D68+D72</f>
        <v>6855</v>
      </c>
      <c r="E64" s="909">
        <f t="shared" ref="E64:I64" si="19">E65+E68+E72</f>
        <v>0</v>
      </c>
      <c r="F64" s="909">
        <f t="shared" si="19"/>
        <v>0</v>
      </c>
      <c r="G64" s="909">
        <f t="shared" si="19"/>
        <v>0</v>
      </c>
      <c r="H64" s="909">
        <f t="shared" si="19"/>
        <v>6855</v>
      </c>
      <c r="I64" s="909">
        <f t="shared" si="19"/>
        <v>0</v>
      </c>
      <c r="J64" s="909"/>
      <c r="K64" s="910"/>
    </row>
    <row r="65" spans="1:11" s="772" customFormat="1" x14ac:dyDescent="0.2">
      <c r="A65" s="1132">
        <v>3.1</v>
      </c>
      <c r="B65" s="1143" t="s">
        <v>763</v>
      </c>
      <c r="C65" s="826"/>
      <c r="D65" s="765">
        <f>SUM(D66:D67)</f>
        <v>1940</v>
      </c>
      <c r="E65" s="765">
        <f t="shared" ref="E65:I65" si="20">SUM(E66:E67)</f>
        <v>0</v>
      </c>
      <c r="F65" s="765">
        <f t="shared" si="20"/>
        <v>0</v>
      </c>
      <c r="G65" s="765">
        <f t="shared" si="20"/>
        <v>0</v>
      </c>
      <c r="H65" s="765">
        <f t="shared" si="20"/>
        <v>1940</v>
      </c>
      <c r="I65" s="765">
        <f t="shared" si="20"/>
        <v>0</v>
      </c>
      <c r="J65" s="765"/>
      <c r="K65" s="1136" t="s">
        <v>746</v>
      </c>
    </row>
    <row r="66" spans="1:11" s="772" customFormat="1" ht="12" customHeight="1" x14ac:dyDescent="0.2">
      <c r="A66" s="1132"/>
      <c r="B66" s="1143"/>
      <c r="C66" s="826">
        <v>2279</v>
      </c>
      <c r="D66" s="918">
        <v>1800</v>
      </c>
      <c r="E66" s="765"/>
      <c r="F66" s="765"/>
      <c r="G66" s="765"/>
      <c r="H66" s="827">
        <f t="shared" ref="H66:I67" si="21">D66+F66</f>
        <v>1800</v>
      </c>
      <c r="I66" s="827">
        <f t="shared" si="21"/>
        <v>0</v>
      </c>
      <c r="J66" s="765"/>
      <c r="K66" s="1136"/>
    </row>
    <row r="67" spans="1:11" s="772" customFormat="1" ht="12.75" customHeight="1" x14ac:dyDescent="0.2">
      <c r="A67" s="1132"/>
      <c r="B67" s="1143"/>
      <c r="C67" s="826">
        <v>2363</v>
      </c>
      <c r="D67" s="918">
        <v>140</v>
      </c>
      <c r="E67" s="827"/>
      <c r="F67" s="827"/>
      <c r="G67" s="827"/>
      <c r="H67" s="827">
        <f t="shared" si="21"/>
        <v>140</v>
      </c>
      <c r="I67" s="827">
        <f t="shared" si="21"/>
        <v>0</v>
      </c>
      <c r="J67" s="827"/>
      <c r="K67" s="1136"/>
    </row>
    <row r="68" spans="1:11" s="772" customFormat="1" ht="12" customHeight="1" x14ac:dyDescent="0.2">
      <c r="A68" s="1137">
        <v>3.2</v>
      </c>
      <c r="B68" s="1140" t="s">
        <v>770</v>
      </c>
      <c r="C68" s="826"/>
      <c r="D68" s="913">
        <f>SUM(D69:D71)</f>
        <v>1200</v>
      </c>
      <c r="E68" s="913">
        <f t="shared" ref="E68:I68" si="22">SUM(E69:E70)</f>
        <v>0</v>
      </c>
      <c r="F68" s="913">
        <f t="shared" si="22"/>
        <v>0</v>
      </c>
      <c r="G68" s="913">
        <f t="shared" si="22"/>
        <v>0</v>
      </c>
      <c r="H68" s="913">
        <f>SUM(H69:H71)</f>
        <v>1200</v>
      </c>
      <c r="I68" s="913">
        <f t="shared" si="22"/>
        <v>0</v>
      </c>
      <c r="J68" s="913"/>
      <c r="K68" s="1133" t="s">
        <v>751</v>
      </c>
    </row>
    <row r="69" spans="1:11" s="772" customFormat="1" ht="12.75" customHeight="1" x14ac:dyDescent="0.2">
      <c r="A69" s="1138"/>
      <c r="B69" s="1141"/>
      <c r="C69" s="826">
        <v>2341</v>
      </c>
      <c r="D69" s="918">
        <v>50</v>
      </c>
      <c r="E69" s="765"/>
      <c r="F69" s="765"/>
      <c r="G69" s="765"/>
      <c r="H69" s="827">
        <f t="shared" ref="H69:I71" si="23">D69+F69</f>
        <v>50</v>
      </c>
      <c r="I69" s="827">
        <f t="shared" si="23"/>
        <v>0</v>
      </c>
      <c r="J69" s="765"/>
      <c r="K69" s="1133"/>
    </row>
    <row r="70" spans="1:11" s="772" customFormat="1" ht="13.5" customHeight="1" x14ac:dyDescent="0.2">
      <c r="A70" s="1138"/>
      <c r="B70" s="1141"/>
      <c r="C70" s="826">
        <v>2361</v>
      </c>
      <c r="D70" s="918">
        <v>1050</v>
      </c>
      <c r="E70" s="765"/>
      <c r="F70" s="765"/>
      <c r="G70" s="765"/>
      <c r="H70" s="827">
        <f t="shared" si="23"/>
        <v>1050</v>
      </c>
      <c r="I70" s="827">
        <f t="shared" si="23"/>
        <v>0</v>
      </c>
      <c r="J70" s="765"/>
      <c r="K70" s="1133"/>
    </row>
    <row r="71" spans="1:11" s="772" customFormat="1" ht="13.5" customHeight="1" x14ac:dyDescent="0.2">
      <c r="A71" s="1139"/>
      <c r="B71" s="1142"/>
      <c r="C71" s="826">
        <v>2370</v>
      </c>
      <c r="D71" s="918">
        <v>100</v>
      </c>
      <c r="E71" s="765"/>
      <c r="F71" s="765"/>
      <c r="G71" s="765"/>
      <c r="H71" s="827">
        <f t="shared" si="23"/>
        <v>100</v>
      </c>
      <c r="I71" s="827"/>
      <c r="J71" s="765"/>
      <c r="K71" s="931"/>
    </row>
    <row r="72" spans="1:11" s="772" customFormat="1" x14ac:dyDescent="0.2">
      <c r="A72" s="1132">
        <v>3.3</v>
      </c>
      <c r="B72" s="1143" t="s">
        <v>771</v>
      </c>
      <c r="C72" s="826"/>
      <c r="D72" s="913">
        <f>SUM(D73:D74)</f>
        <v>3715</v>
      </c>
      <c r="E72" s="913">
        <f t="shared" ref="E72:I72" si="24">SUM(E73:E74)</f>
        <v>0</v>
      </c>
      <c r="F72" s="913">
        <f t="shared" si="24"/>
        <v>0</v>
      </c>
      <c r="G72" s="913">
        <f t="shared" si="24"/>
        <v>0</v>
      </c>
      <c r="H72" s="913">
        <f t="shared" si="24"/>
        <v>3715</v>
      </c>
      <c r="I72" s="913">
        <f t="shared" si="24"/>
        <v>0</v>
      </c>
      <c r="J72" s="913"/>
      <c r="K72" s="1133" t="s">
        <v>756</v>
      </c>
    </row>
    <row r="73" spans="1:11" s="772" customFormat="1" x14ac:dyDescent="0.2">
      <c r="A73" s="1132"/>
      <c r="B73" s="1143"/>
      <c r="C73" s="826">
        <v>2261</v>
      </c>
      <c r="D73" s="918">
        <v>2700</v>
      </c>
      <c r="E73" s="918"/>
      <c r="F73" s="918"/>
      <c r="G73" s="918"/>
      <c r="H73" s="827">
        <f t="shared" ref="H73:I74" si="25">D73+F73</f>
        <v>2700</v>
      </c>
      <c r="I73" s="827">
        <f t="shared" si="25"/>
        <v>0</v>
      </c>
      <c r="J73" s="918"/>
      <c r="K73" s="1133"/>
    </row>
    <row r="74" spans="1:11" s="772" customFormat="1" ht="14.25" customHeight="1" x14ac:dyDescent="0.2">
      <c r="A74" s="1132"/>
      <c r="B74" s="1143"/>
      <c r="C74" s="826">
        <v>2363</v>
      </c>
      <c r="D74" s="918">
        <v>1015</v>
      </c>
      <c r="E74" s="918"/>
      <c r="F74" s="918"/>
      <c r="G74" s="918"/>
      <c r="H74" s="827">
        <f t="shared" si="25"/>
        <v>1015</v>
      </c>
      <c r="I74" s="827">
        <f t="shared" si="25"/>
        <v>0</v>
      </c>
      <c r="J74" s="918"/>
      <c r="K74" s="1133"/>
    </row>
    <row r="75" spans="1:11" s="772" customFormat="1" ht="21" customHeight="1" x14ac:dyDescent="0.2">
      <c r="A75" s="929">
        <v>4</v>
      </c>
      <c r="B75" s="930" t="s">
        <v>772</v>
      </c>
      <c r="C75" s="927"/>
      <c r="D75" s="909">
        <f>D76+D80</f>
        <v>1040</v>
      </c>
      <c r="E75" s="909">
        <f t="shared" ref="E75:I75" si="26">E76+E80</f>
        <v>0</v>
      </c>
      <c r="F75" s="909">
        <f t="shared" si="26"/>
        <v>0</v>
      </c>
      <c r="G75" s="909">
        <f t="shared" si="26"/>
        <v>0</v>
      </c>
      <c r="H75" s="909">
        <f t="shared" si="26"/>
        <v>1040</v>
      </c>
      <c r="I75" s="909">
        <f t="shared" si="26"/>
        <v>0</v>
      </c>
      <c r="J75" s="909"/>
      <c r="K75" s="910"/>
    </row>
    <row r="76" spans="1:11" s="772" customFormat="1" ht="12" customHeight="1" x14ac:dyDescent="0.2">
      <c r="A76" s="1137">
        <v>4.0999999999999996</v>
      </c>
      <c r="B76" s="1145" t="s">
        <v>773</v>
      </c>
      <c r="C76" s="826"/>
      <c r="D76" s="913">
        <f>SUM(D77:D79)</f>
        <v>878</v>
      </c>
      <c r="E76" s="913">
        <f t="shared" ref="E76:I76" si="27">SUM(E78:E78)</f>
        <v>0</v>
      </c>
      <c r="F76" s="913">
        <f t="shared" si="27"/>
        <v>0</v>
      </c>
      <c r="G76" s="913">
        <f t="shared" si="27"/>
        <v>0</v>
      </c>
      <c r="H76" s="913">
        <f>SUM(H77:H79)</f>
        <v>878</v>
      </c>
      <c r="I76" s="913">
        <f t="shared" si="27"/>
        <v>0</v>
      </c>
      <c r="J76" s="913"/>
      <c r="K76" s="1136" t="s">
        <v>746</v>
      </c>
    </row>
    <row r="77" spans="1:11" s="772" customFormat="1" ht="12.75" customHeight="1" x14ac:dyDescent="0.2">
      <c r="A77" s="1138"/>
      <c r="B77" s="1146"/>
      <c r="C77" s="826">
        <v>2261</v>
      </c>
      <c r="D77" s="918">
        <v>192</v>
      </c>
      <c r="E77" s="913"/>
      <c r="F77" s="913"/>
      <c r="G77" s="913"/>
      <c r="H77" s="918">
        <f>D77+F77</f>
        <v>192</v>
      </c>
      <c r="I77" s="913"/>
      <c r="J77" s="913"/>
      <c r="K77" s="1136"/>
    </row>
    <row r="78" spans="1:11" s="772" customFormat="1" ht="12.75" customHeight="1" x14ac:dyDescent="0.2">
      <c r="A78" s="1138"/>
      <c r="B78" s="1146"/>
      <c r="C78" s="826">
        <v>2279</v>
      </c>
      <c r="D78" s="918">
        <v>350</v>
      </c>
      <c r="E78" s="827"/>
      <c r="F78" s="827"/>
      <c r="G78" s="827"/>
      <c r="H78" s="827">
        <f>D78+F78</f>
        <v>350</v>
      </c>
      <c r="I78" s="827">
        <f>E78+G78</f>
        <v>0</v>
      </c>
      <c r="J78" s="827"/>
      <c r="K78" s="1136"/>
    </row>
    <row r="79" spans="1:11" s="772" customFormat="1" ht="12.75" customHeight="1" x14ac:dyDescent="0.2">
      <c r="A79" s="1139"/>
      <c r="B79" s="1147"/>
      <c r="C79" s="826">
        <v>2363</v>
      </c>
      <c r="D79" s="918">
        <v>336</v>
      </c>
      <c r="E79" s="827"/>
      <c r="F79" s="827"/>
      <c r="G79" s="827"/>
      <c r="H79" s="827">
        <f>D79+F79</f>
        <v>336</v>
      </c>
      <c r="I79" s="827"/>
      <c r="J79" s="827"/>
      <c r="K79" s="828"/>
    </row>
    <row r="80" spans="1:11" s="772" customFormat="1" x14ac:dyDescent="0.2">
      <c r="A80" s="1132">
        <v>4.2</v>
      </c>
      <c r="B80" s="1112" t="s">
        <v>774</v>
      </c>
      <c r="C80" s="826"/>
      <c r="D80" s="913">
        <f>SUM(D81:D82)</f>
        <v>162</v>
      </c>
      <c r="E80" s="913">
        <f t="shared" ref="E80:I80" si="28">SUM(E82:E82)</f>
        <v>0</v>
      </c>
      <c r="F80" s="913">
        <f t="shared" si="28"/>
        <v>0</v>
      </c>
      <c r="G80" s="913">
        <f t="shared" si="28"/>
        <v>0</v>
      </c>
      <c r="H80" s="913">
        <f>SUM(H81:H82)</f>
        <v>162</v>
      </c>
      <c r="I80" s="913">
        <f t="shared" si="28"/>
        <v>0</v>
      </c>
      <c r="J80" s="913"/>
      <c r="K80" s="1133" t="s">
        <v>749</v>
      </c>
    </row>
    <row r="81" spans="1:11" s="772" customFormat="1" x14ac:dyDescent="0.2">
      <c r="A81" s="1132"/>
      <c r="B81" s="1112"/>
      <c r="C81" s="826">
        <v>2341</v>
      </c>
      <c r="D81" s="918">
        <v>25</v>
      </c>
      <c r="E81" s="913"/>
      <c r="F81" s="913"/>
      <c r="G81" s="913"/>
      <c r="H81" s="918">
        <f>D81+F81</f>
        <v>25</v>
      </c>
      <c r="I81" s="913"/>
      <c r="J81" s="913"/>
      <c r="K81" s="1133"/>
    </row>
    <row r="82" spans="1:11" s="772" customFormat="1" ht="14.25" customHeight="1" x14ac:dyDescent="0.2">
      <c r="A82" s="1132"/>
      <c r="B82" s="1112"/>
      <c r="C82" s="826">
        <v>2370</v>
      </c>
      <c r="D82" s="918">
        <v>137</v>
      </c>
      <c r="E82" s="828"/>
      <c r="F82" s="828"/>
      <c r="G82" s="828"/>
      <c r="H82" s="827">
        <f>D82+F82</f>
        <v>137</v>
      </c>
      <c r="I82" s="827">
        <f>E82+G82</f>
        <v>0</v>
      </c>
      <c r="J82" s="828"/>
      <c r="K82" s="1133"/>
    </row>
    <row r="83" spans="1:11" s="772" customFormat="1" ht="22.5" customHeight="1" x14ac:dyDescent="0.2">
      <c r="A83" s="929">
        <v>5</v>
      </c>
      <c r="B83" s="930" t="s">
        <v>775</v>
      </c>
      <c r="C83" s="927"/>
      <c r="D83" s="909">
        <f t="shared" ref="D83:I83" si="29">D84+D89+D96</f>
        <v>19936</v>
      </c>
      <c r="E83" s="909">
        <f t="shared" si="29"/>
        <v>0</v>
      </c>
      <c r="F83" s="909">
        <f t="shared" si="29"/>
        <v>60780</v>
      </c>
      <c r="G83" s="909">
        <f t="shared" si="29"/>
        <v>0</v>
      </c>
      <c r="H83" s="909">
        <f t="shared" si="29"/>
        <v>80716</v>
      </c>
      <c r="I83" s="909">
        <f t="shared" si="29"/>
        <v>0</v>
      </c>
      <c r="J83" s="909"/>
      <c r="K83" s="910"/>
    </row>
    <row r="84" spans="1:11" s="772" customFormat="1" x14ac:dyDescent="0.2">
      <c r="A84" s="1132">
        <v>5.0999999999999996</v>
      </c>
      <c r="B84" s="1143" t="s">
        <v>763</v>
      </c>
      <c r="C84" s="826"/>
      <c r="D84" s="913">
        <f>SUM(D85:D88)</f>
        <v>10158</v>
      </c>
      <c r="E84" s="913">
        <f t="shared" ref="E84:I84" si="30">SUM(E85:E88)</f>
        <v>0</v>
      </c>
      <c r="F84" s="913">
        <f t="shared" si="30"/>
        <v>11450</v>
      </c>
      <c r="G84" s="913">
        <f t="shared" si="30"/>
        <v>0</v>
      </c>
      <c r="H84" s="913">
        <f t="shared" si="30"/>
        <v>21608</v>
      </c>
      <c r="I84" s="913">
        <f t="shared" si="30"/>
        <v>0</v>
      </c>
      <c r="J84" s="913"/>
      <c r="K84" s="1136" t="s">
        <v>746</v>
      </c>
    </row>
    <row r="85" spans="1:11" s="772" customFormat="1" ht="13.5" customHeight="1" x14ac:dyDescent="0.2">
      <c r="A85" s="1132"/>
      <c r="B85" s="1143"/>
      <c r="C85" s="826">
        <v>2261</v>
      </c>
      <c r="D85" s="918">
        <v>240</v>
      </c>
      <c r="E85" s="765"/>
      <c r="F85" s="827">
        <v>8900</v>
      </c>
      <c r="G85" s="765"/>
      <c r="H85" s="827">
        <f t="shared" ref="H85:I88" si="31">D85+F85</f>
        <v>9140</v>
      </c>
      <c r="I85" s="827">
        <f t="shared" si="31"/>
        <v>0</v>
      </c>
      <c r="J85" s="827" t="s">
        <v>776</v>
      </c>
      <c r="K85" s="1136"/>
    </row>
    <row r="86" spans="1:11" s="772" customFormat="1" ht="13.5" customHeight="1" x14ac:dyDescent="0.2">
      <c r="A86" s="1132"/>
      <c r="B86" s="1143"/>
      <c r="C86" s="826">
        <v>2262</v>
      </c>
      <c r="D86" s="918">
        <v>7200</v>
      </c>
      <c r="E86" s="827"/>
      <c r="F86" s="827">
        <v>1000</v>
      </c>
      <c r="G86" s="827"/>
      <c r="H86" s="827">
        <f t="shared" si="31"/>
        <v>8200</v>
      </c>
      <c r="I86" s="827">
        <f t="shared" si="31"/>
        <v>0</v>
      </c>
      <c r="J86" s="827" t="s">
        <v>727</v>
      </c>
      <c r="K86" s="1136"/>
    </row>
    <row r="87" spans="1:11" s="772" customFormat="1" ht="12.75" customHeight="1" x14ac:dyDescent="0.2">
      <c r="A87" s="1132"/>
      <c r="B87" s="1143"/>
      <c r="C87" s="826">
        <v>2279</v>
      </c>
      <c r="D87" s="918">
        <v>1720</v>
      </c>
      <c r="E87" s="827"/>
      <c r="F87" s="827">
        <v>500</v>
      </c>
      <c r="G87" s="827"/>
      <c r="H87" s="827">
        <f t="shared" si="31"/>
        <v>2220</v>
      </c>
      <c r="I87" s="827">
        <f t="shared" si="31"/>
        <v>0</v>
      </c>
      <c r="J87" s="827" t="s">
        <v>728</v>
      </c>
      <c r="K87" s="1136"/>
    </row>
    <row r="88" spans="1:11" s="772" customFormat="1" ht="14.25" customHeight="1" x14ac:dyDescent="0.2">
      <c r="A88" s="1132"/>
      <c r="B88" s="1143"/>
      <c r="C88" s="826">
        <v>2363</v>
      </c>
      <c r="D88" s="918">
        <v>998</v>
      </c>
      <c r="E88" s="827"/>
      <c r="F88" s="827">
        <v>1050</v>
      </c>
      <c r="G88" s="827"/>
      <c r="H88" s="827">
        <f t="shared" si="31"/>
        <v>2048</v>
      </c>
      <c r="I88" s="827">
        <f t="shared" si="31"/>
        <v>0</v>
      </c>
      <c r="J88" s="322" t="s">
        <v>731</v>
      </c>
      <c r="K88" s="1136"/>
    </row>
    <row r="89" spans="1:11" s="772" customFormat="1" x14ac:dyDescent="0.2">
      <c r="A89" s="1132">
        <v>5.2</v>
      </c>
      <c r="B89" s="1112" t="s">
        <v>777</v>
      </c>
      <c r="C89" s="826"/>
      <c r="D89" s="913">
        <f>SUM(D90:D95)</f>
        <v>2100</v>
      </c>
      <c r="E89" s="913">
        <f>SUM(E93:E95)</f>
        <v>0</v>
      </c>
      <c r="F89" s="913">
        <f>SUM(F90:F95)</f>
        <v>49330</v>
      </c>
      <c r="G89" s="913">
        <f>SUM(G93:G95)</f>
        <v>0</v>
      </c>
      <c r="H89" s="913">
        <f>SUM(H90:H95)</f>
        <v>51430</v>
      </c>
      <c r="I89" s="913">
        <f>SUM(I93:I95)</f>
        <v>0</v>
      </c>
      <c r="J89" s="913"/>
      <c r="K89" s="1133" t="s">
        <v>751</v>
      </c>
    </row>
    <row r="90" spans="1:11" s="772" customFormat="1" ht="12" customHeight="1" x14ac:dyDescent="0.2">
      <c r="A90" s="1132"/>
      <c r="B90" s="1112"/>
      <c r="C90" s="826">
        <v>2231</v>
      </c>
      <c r="D90" s="918">
        <v>0</v>
      </c>
      <c r="E90" s="918"/>
      <c r="F90" s="918">
        <v>400</v>
      </c>
      <c r="G90" s="913"/>
      <c r="H90" s="827">
        <f t="shared" ref="H90:I95" si="32">D90+F90</f>
        <v>400</v>
      </c>
      <c r="I90" s="913"/>
      <c r="J90" s="991" t="s">
        <v>724</v>
      </c>
      <c r="K90" s="1133"/>
    </row>
    <row r="91" spans="1:11" s="772" customFormat="1" ht="12" customHeight="1" x14ac:dyDescent="0.2">
      <c r="A91" s="1132"/>
      <c r="B91" s="1112"/>
      <c r="C91" s="826">
        <v>2235</v>
      </c>
      <c r="D91" s="918">
        <v>0</v>
      </c>
      <c r="E91" s="913"/>
      <c r="F91" s="918">
        <v>1000</v>
      </c>
      <c r="G91" s="913"/>
      <c r="H91" s="827">
        <f t="shared" si="32"/>
        <v>1000</v>
      </c>
      <c r="I91" s="913"/>
      <c r="J91" s="991" t="s">
        <v>725</v>
      </c>
      <c r="K91" s="1133"/>
    </row>
    <row r="92" spans="1:11" s="772" customFormat="1" ht="12.75" customHeight="1" x14ac:dyDescent="0.2">
      <c r="A92" s="1132"/>
      <c r="B92" s="1112"/>
      <c r="C92" s="826">
        <v>2314</v>
      </c>
      <c r="D92" s="918">
        <v>0</v>
      </c>
      <c r="E92" s="913"/>
      <c r="F92" s="918">
        <v>1400</v>
      </c>
      <c r="G92" s="913"/>
      <c r="H92" s="827">
        <f t="shared" si="32"/>
        <v>1400</v>
      </c>
      <c r="I92" s="913"/>
      <c r="J92" s="991" t="s">
        <v>729</v>
      </c>
      <c r="K92" s="1133"/>
    </row>
    <row r="93" spans="1:11" s="772" customFormat="1" x14ac:dyDescent="0.2">
      <c r="A93" s="1132"/>
      <c r="B93" s="1112"/>
      <c r="C93" s="826">
        <v>2341</v>
      </c>
      <c r="D93" s="918">
        <v>100</v>
      </c>
      <c r="E93" s="765"/>
      <c r="F93" s="765"/>
      <c r="G93" s="765"/>
      <c r="H93" s="827">
        <f t="shared" si="32"/>
        <v>100</v>
      </c>
      <c r="I93" s="827">
        <f t="shared" si="32"/>
        <v>0</v>
      </c>
      <c r="J93" s="765"/>
      <c r="K93" s="1133"/>
    </row>
    <row r="94" spans="1:11" s="772" customFormat="1" ht="11.25" customHeight="1" x14ac:dyDescent="0.2">
      <c r="A94" s="1132"/>
      <c r="B94" s="1112"/>
      <c r="C94" s="826">
        <v>2361</v>
      </c>
      <c r="D94" s="918">
        <v>500</v>
      </c>
      <c r="E94" s="828"/>
      <c r="F94" s="918">
        <v>39300</v>
      </c>
      <c r="G94" s="828"/>
      <c r="H94" s="827">
        <f t="shared" si="32"/>
        <v>39800</v>
      </c>
      <c r="I94" s="827">
        <f t="shared" si="32"/>
        <v>0</v>
      </c>
      <c r="J94" s="991" t="s">
        <v>730</v>
      </c>
      <c r="K94" s="1133"/>
    </row>
    <row r="95" spans="1:11" s="772" customFormat="1" ht="12" customHeight="1" x14ac:dyDescent="0.2">
      <c r="A95" s="1132"/>
      <c r="B95" s="1112"/>
      <c r="C95" s="826">
        <v>2370</v>
      </c>
      <c r="D95" s="918">
        <v>1500</v>
      </c>
      <c r="E95" s="828"/>
      <c r="F95" s="918">
        <v>7230</v>
      </c>
      <c r="G95" s="828"/>
      <c r="H95" s="827">
        <f t="shared" si="32"/>
        <v>8730</v>
      </c>
      <c r="I95" s="827">
        <f t="shared" si="32"/>
        <v>0</v>
      </c>
      <c r="J95" s="991" t="s">
        <v>732</v>
      </c>
      <c r="K95" s="1133"/>
    </row>
    <row r="96" spans="1:11" s="772" customFormat="1" x14ac:dyDescent="0.2">
      <c r="A96" s="932" t="s">
        <v>778</v>
      </c>
      <c r="B96" s="908" t="s">
        <v>753</v>
      </c>
      <c r="C96" s="927"/>
      <c r="D96" s="909">
        <f t="shared" ref="D96:I96" si="33">D97+D101</f>
        <v>7678</v>
      </c>
      <c r="E96" s="909">
        <f t="shared" si="33"/>
        <v>0</v>
      </c>
      <c r="F96" s="909">
        <f t="shared" si="33"/>
        <v>0</v>
      </c>
      <c r="G96" s="909">
        <f t="shared" si="33"/>
        <v>0</v>
      </c>
      <c r="H96" s="909">
        <f t="shared" si="33"/>
        <v>7678</v>
      </c>
      <c r="I96" s="909">
        <f t="shared" si="33"/>
        <v>0</v>
      </c>
      <c r="J96" s="909"/>
      <c r="K96" s="910"/>
    </row>
    <row r="97" spans="1:11" s="772" customFormat="1" x14ac:dyDescent="0.2">
      <c r="A97" s="1135" t="s">
        <v>779</v>
      </c>
      <c r="B97" s="1099" t="s">
        <v>780</v>
      </c>
      <c r="C97" s="927"/>
      <c r="D97" s="909">
        <f t="shared" ref="D97:I97" si="34">SUM(D98:D100)</f>
        <v>1760</v>
      </c>
      <c r="E97" s="909">
        <f t="shared" si="34"/>
        <v>0</v>
      </c>
      <c r="F97" s="909">
        <f t="shared" si="34"/>
        <v>0</v>
      </c>
      <c r="G97" s="909">
        <f t="shared" si="34"/>
        <v>0</v>
      </c>
      <c r="H97" s="909">
        <f t="shared" si="34"/>
        <v>1760</v>
      </c>
      <c r="I97" s="909">
        <f t="shared" si="34"/>
        <v>0</v>
      </c>
      <c r="J97" s="909"/>
      <c r="K97" s="1148" t="s">
        <v>756</v>
      </c>
    </row>
    <row r="98" spans="1:11" s="772" customFormat="1" x14ac:dyDescent="0.2">
      <c r="A98" s="1135"/>
      <c r="B98" s="1099"/>
      <c r="C98" s="933">
        <v>2262</v>
      </c>
      <c r="D98" s="934">
        <v>300</v>
      </c>
      <c r="E98" s="935"/>
      <c r="F98" s="934"/>
      <c r="G98" s="935"/>
      <c r="H98" s="916">
        <f t="shared" ref="H98:I100" si="35">D98+F98</f>
        <v>300</v>
      </c>
      <c r="I98" s="916">
        <f t="shared" si="35"/>
        <v>0</v>
      </c>
      <c r="J98" s="934"/>
      <c r="K98" s="1149"/>
    </row>
    <row r="99" spans="1:11" s="772" customFormat="1" ht="11.25" customHeight="1" x14ac:dyDescent="0.2">
      <c r="A99" s="1135"/>
      <c r="B99" s="1099"/>
      <c r="C99" s="927">
        <v>2341</v>
      </c>
      <c r="D99" s="936">
        <v>60</v>
      </c>
      <c r="E99" s="909"/>
      <c r="F99" s="936"/>
      <c r="G99" s="909"/>
      <c r="H99" s="827">
        <f t="shared" si="35"/>
        <v>60</v>
      </c>
      <c r="I99" s="827">
        <f t="shared" si="35"/>
        <v>0</v>
      </c>
      <c r="J99" s="909"/>
      <c r="K99" s="1149"/>
    </row>
    <row r="100" spans="1:11" s="772" customFormat="1" x14ac:dyDescent="0.2">
      <c r="A100" s="1135"/>
      <c r="B100" s="1099"/>
      <c r="C100" s="933">
        <v>2363</v>
      </c>
      <c r="D100" s="934">
        <v>1400</v>
      </c>
      <c r="E100" s="935"/>
      <c r="F100" s="934"/>
      <c r="G100" s="935"/>
      <c r="H100" s="916">
        <f t="shared" si="35"/>
        <v>1400</v>
      </c>
      <c r="I100" s="916">
        <f t="shared" si="35"/>
        <v>0</v>
      </c>
      <c r="J100" s="934"/>
      <c r="K100" s="1149"/>
    </row>
    <row r="101" spans="1:11" s="772" customFormat="1" x14ac:dyDescent="0.2">
      <c r="A101" s="1135" t="s">
        <v>781</v>
      </c>
      <c r="B101" s="1099" t="s">
        <v>758</v>
      </c>
      <c r="C101" s="826"/>
      <c r="D101" s="913">
        <f>SUM(D102:D105)</f>
        <v>5918</v>
      </c>
      <c r="E101" s="913">
        <f t="shared" ref="E101:I101" si="36">SUM(E102:E105)</f>
        <v>0</v>
      </c>
      <c r="F101" s="913">
        <f t="shared" si="36"/>
        <v>0</v>
      </c>
      <c r="G101" s="913">
        <f t="shared" si="36"/>
        <v>0</v>
      </c>
      <c r="H101" s="913">
        <f t="shared" si="36"/>
        <v>5918</v>
      </c>
      <c r="I101" s="913">
        <f t="shared" si="36"/>
        <v>0</v>
      </c>
      <c r="J101" s="913"/>
      <c r="K101" s="1127" t="s">
        <v>756</v>
      </c>
    </row>
    <row r="102" spans="1:11" s="772" customFormat="1" x14ac:dyDescent="0.2">
      <c r="A102" s="1135"/>
      <c r="B102" s="1099"/>
      <c r="C102" s="914">
        <v>2111</v>
      </c>
      <c r="D102" s="915">
        <v>168</v>
      </c>
      <c r="E102" s="915"/>
      <c r="F102" s="915"/>
      <c r="G102" s="915"/>
      <c r="H102" s="916">
        <f t="shared" ref="H102:I105" si="37">D102+F102</f>
        <v>168</v>
      </c>
      <c r="I102" s="916">
        <f t="shared" si="37"/>
        <v>0</v>
      </c>
      <c r="J102" s="915"/>
      <c r="K102" s="1128"/>
    </row>
    <row r="103" spans="1:11" s="772" customFormat="1" x14ac:dyDescent="0.2">
      <c r="A103" s="1135"/>
      <c r="B103" s="1099"/>
      <c r="C103" s="914">
        <v>2261</v>
      </c>
      <c r="D103" s="915">
        <v>2800</v>
      </c>
      <c r="E103" s="915"/>
      <c r="F103" s="915"/>
      <c r="G103" s="915"/>
      <c r="H103" s="916">
        <f t="shared" si="37"/>
        <v>2800</v>
      </c>
      <c r="I103" s="916">
        <f t="shared" si="37"/>
        <v>0</v>
      </c>
      <c r="J103" s="915"/>
      <c r="K103" s="1128"/>
    </row>
    <row r="104" spans="1:11" s="772" customFormat="1" x14ac:dyDescent="0.2">
      <c r="A104" s="1135"/>
      <c r="B104" s="1099"/>
      <c r="C104" s="914">
        <v>2262</v>
      </c>
      <c r="D104" s="915">
        <v>500</v>
      </c>
      <c r="E104" s="915"/>
      <c r="F104" s="915"/>
      <c r="G104" s="915"/>
      <c r="H104" s="916">
        <f t="shared" si="37"/>
        <v>500</v>
      </c>
      <c r="I104" s="916">
        <f t="shared" si="37"/>
        <v>0</v>
      </c>
      <c r="J104" s="915"/>
      <c r="K104" s="1128"/>
    </row>
    <row r="105" spans="1:11" s="772" customFormat="1" x14ac:dyDescent="0.2">
      <c r="A105" s="1135"/>
      <c r="B105" s="1099"/>
      <c r="C105" s="914">
        <v>2363</v>
      </c>
      <c r="D105" s="915">
        <v>2450</v>
      </c>
      <c r="E105" s="915"/>
      <c r="F105" s="915"/>
      <c r="G105" s="915"/>
      <c r="H105" s="916">
        <f t="shared" si="37"/>
        <v>2450</v>
      </c>
      <c r="I105" s="916">
        <f t="shared" si="37"/>
        <v>0</v>
      </c>
      <c r="J105" s="915"/>
      <c r="K105" s="1150"/>
    </row>
    <row r="106" spans="1:11" s="772" customFormat="1" x14ac:dyDescent="0.2">
      <c r="A106" s="907">
        <v>6</v>
      </c>
      <c r="B106" s="930" t="s">
        <v>782</v>
      </c>
      <c r="C106" s="927"/>
      <c r="D106" s="909">
        <f t="shared" ref="D106:I106" si="38">D107+D112+D116</f>
        <v>4210</v>
      </c>
      <c r="E106" s="909">
        <f t="shared" si="38"/>
        <v>0</v>
      </c>
      <c r="F106" s="909">
        <f t="shared" si="38"/>
        <v>0</v>
      </c>
      <c r="G106" s="909">
        <f t="shared" si="38"/>
        <v>0</v>
      </c>
      <c r="H106" s="909">
        <f t="shared" si="38"/>
        <v>4210</v>
      </c>
      <c r="I106" s="909">
        <f t="shared" si="38"/>
        <v>0</v>
      </c>
      <c r="J106" s="909"/>
      <c r="K106" s="910"/>
    </row>
    <row r="107" spans="1:11" s="772" customFormat="1" x14ac:dyDescent="0.2">
      <c r="A107" s="1132">
        <v>6.1</v>
      </c>
      <c r="B107" s="1143" t="s">
        <v>763</v>
      </c>
      <c r="C107" s="826"/>
      <c r="D107" s="913">
        <f>SUM(D108:D111)</f>
        <v>3305</v>
      </c>
      <c r="E107" s="913">
        <f t="shared" ref="E107:I107" si="39">SUM(E108:E111)</f>
        <v>0</v>
      </c>
      <c r="F107" s="913">
        <f t="shared" si="39"/>
        <v>0</v>
      </c>
      <c r="G107" s="913">
        <f t="shared" si="39"/>
        <v>0</v>
      </c>
      <c r="H107" s="913">
        <f t="shared" si="39"/>
        <v>3305</v>
      </c>
      <c r="I107" s="913">
        <f t="shared" si="39"/>
        <v>0</v>
      </c>
      <c r="J107" s="913"/>
      <c r="K107" s="1136" t="s">
        <v>746</v>
      </c>
    </row>
    <row r="108" spans="1:11" s="772" customFormat="1" x14ac:dyDescent="0.2">
      <c r="A108" s="1132"/>
      <c r="B108" s="1143"/>
      <c r="C108" s="826">
        <v>2261</v>
      </c>
      <c r="D108" s="918">
        <v>480</v>
      </c>
      <c r="E108" s="827"/>
      <c r="F108" s="827"/>
      <c r="G108" s="827"/>
      <c r="H108" s="827">
        <f t="shared" ref="H108:I111" si="40">D108+F108</f>
        <v>480</v>
      </c>
      <c r="I108" s="827">
        <f t="shared" si="40"/>
        <v>0</v>
      </c>
      <c r="J108" s="827"/>
      <c r="K108" s="1136"/>
    </row>
    <row r="109" spans="1:11" s="772" customFormat="1" x14ac:dyDescent="0.2">
      <c r="A109" s="1132"/>
      <c r="B109" s="1143"/>
      <c r="C109" s="914">
        <v>2262</v>
      </c>
      <c r="D109" s="915">
        <v>2000</v>
      </c>
      <c r="E109" s="916"/>
      <c r="F109" s="916"/>
      <c r="G109" s="916"/>
      <c r="H109" s="916">
        <f t="shared" si="40"/>
        <v>2000</v>
      </c>
      <c r="I109" s="916">
        <f t="shared" si="40"/>
        <v>0</v>
      </c>
      <c r="J109" s="916"/>
      <c r="K109" s="1136"/>
    </row>
    <row r="110" spans="1:11" s="772" customFormat="1" x14ac:dyDescent="0.2">
      <c r="A110" s="1132"/>
      <c r="B110" s="1143"/>
      <c r="C110" s="826">
        <v>2279</v>
      </c>
      <c r="D110" s="918">
        <v>300</v>
      </c>
      <c r="E110" s="827"/>
      <c r="F110" s="827"/>
      <c r="G110" s="827"/>
      <c r="H110" s="827">
        <f t="shared" si="40"/>
        <v>300</v>
      </c>
      <c r="I110" s="827">
        <f t="shared" si="40"/>
        <v>0</v>
      </c>
      <c r="J110" s="827"/>
      <c r="K110" s="1136"/>
    </row>
    <row r="111" spans="1:11" s="772" customFormat="1" ht="14.25" customHeight="1" x14ac:dyDescent="0.2">
      <c r="A111" s="1132"/>
      <c r="B111" s="1143"/>
      <c r="C111" s="914">
        <v>2363</v>
      </c>
      <c r="D111" s="915">
        <v>525</v>
      </c>
      <c r="E111" s="916"/>
      <c r="F111" s="916"/>
      <c r="G111" s="916"/>
      <c r="H111" s="916">
        <f t="shared" si="40"/>
        <v>525</v>
      </c>
      <c r="I111" s="916">
        <f t="shared" si="40"/>
        <v>0</v>
      </c>
      <c r="J111" s="916"/>
      <c r="K111" s="1136"/>
    </row>
    <row r="112" spans="1:11" s="772" customFormat="1" x14ac:dyDescent="0.2">
      <c r="A112" s="1132">
        <v>6.2</v>
      </c>
      <c r="B112" s="1112" t="s">
        <v>783</v>
      </c>
      <c r="C112" s="826"/>
      <c r="D112" s="913">
        <f>SUM(D113:D115)</f>
        <v>555</v>
      </c>
      <c r="E112" s="913">
        <f t="shared" ref="E112:I112" si="41">SUM(E113:E115)</f>
        <v>0</v>
      </c>
      <c r="F112" s="913">
        <f t="shared" si="41"/>
        <v>0</v>
      </c>
      <c r="G112" s="913">
        <f t="shared" si="41"/>
        <v>0</v>
      </c>
      <c r="H112" s="913">
        <f t="shared" si="41"/>
        <v>555</v>
      </c>
      <c r="I112" s="913">
        <f t="shared" si="41"/>
        <v>0</v>
      </c>
      <c r="J112" s="913"/>
      <c r="K112" s="1133" t="s">
        <v>751</v>
      </c>
    </row>
    <row r="113" spans="1:11" s="772" customFormat="1" x14ac:dyDescent="0.2">
      <c r="A113" s="1132"/>
      <c r="B113" s="1112"/>
      <c r="C113" s="826">
        <v>2341</v>
      </c>
      <c r="D113" s="918">
        <v>25</v>
      </c>
      <c r="E113" s="765"/>
      <c r="F113" s="765"/>
      <c r="G113" s="765"/>
      <c r="H113" s="827">
        <f t="shared" ref="H113:I115" si="42">D113+F113</f>
        <v>25</v>
      </c>
      <c r="I113" s="827">
        <f t="shared" si="42"/>
        <v>0</v>
      </c>
      <c r="J113" s="765"/>
      <c r="K113" s="1133"/>
    </row>
    <row r="114" spans="1:11" s="772" customFormat="1" x14ac:dyDescent="0.2">
      <c r="A114" s="1132"/>
      <c r="B114" s="1112"/>
      <c r="C114" s="826">
        <v>2361</v>
      </c>
      <c r="D114" s="918">
        <v>400</v>
      </c>
      <c r="E114" s="765"/>
      <c r="F114" s="765"/>
      <c r="G114" s="765"/>
      <c r="H114" s="827">
        <f t="shared" si="42"/>
        <v>400</v>
      </c>
      <c r="I114" s="827">
        <f t="shared" si="42"/>
        <v>0</v>
      </c>
      <c r="J114" s="765"/>
      <c r="K114" s="1133"/>
    </row>
    <row r="115" spans="1:11" s="772" customFormat="1" ht="12.75" customHeight="1" x14ac:dyDescent="0.2">
      <c r="A115" s="1132"/>
      <c r="B115" s="1112"/>
      <c r="C115" s="826">
        <v>2370</v>
      </c>
      <c r="D115" s="918">
        <v>130</v>
      </c>
      <c r="E115" s="828"/>
      <c r="F115" s="828"/>
      <c r="G115" s="828"/>
      <c r="H115" s="827">
        <f t="shared" si="42"/>
        <v>130</v>
      </c>
      <c r="I115" s="827">
        <f t="shared" si="42"/>
        <v>0</v>
      </c>
      <c r="J115" s="828"/>
      <c r="K115" s="1133"/>
    </row>
    <row r="116" spans="1:11" s="772" customFormat="1" ht="12" customHeight="1" x14ac:dyDescent="0.2">
      <c r="A116" s="921" t="s">
        <v>784</v>
      </c>
      <c r="B116" s="937" t="s">
        <v>753</v>
      </c>
      <c r="C116" s="828"/>
      <c r="D116" s="913">
        <f>D117</f>
        <v>350</v>
      </c>
      <c r="E116" s="913"/>
      <c r="F116" s="913"/>
      <c r="G116" s="913"/>
      <c r="H116" s="913">
        <f>H117</f>
        <v>350</v>
      </c>
      <c r="I116" s="913">
        <v>0</v>
      </c>
      <c r="J116" s="913"/>
      <c r="K116" s="938"/>
    </row>
    <row r="117" spans="1:11" s="772" customFormat="1" ht="26.25" customHeight="1" x14ac:dyDescent="0.2">
      <c r="A117" s="939" t="s">
        <v>785</v>
      </c>
      <c r="B117" s="940" t="s">
        <v>755</v>
      </c>
      <c r="C117" s="914">
        <v>2363</v>
      </c>
      <c r="D117" s="915">
        <v>350</v>
      </c>
      <c r="E117" s="915"/>
      <c r="F117" s="915"/>
      <c r="G117" s="915"/>
      <c r="H117" s="916">
        <f>D117</f>
        <v>350</v>
      </c>
      <c r="I117" s="916"/>
      <c r="J117" s="934"/>
      <c r="K117" s="938" t="s">
        <v>756</v>
      </c>
    </row>
    <row r="118" spans="1:11" s="772" customFormat="1" x14ac:dyDescent="0.2">
      <c r="A118" s="929">
        <v>7</v>
      </c>
      <c r="B118" s="930" t="s">
        <v>786</v>
      </c>
      <c r="C118" s="927"/>
      <c r="D118" s="909">
        <f t="shared" ref="D118:I118" si="43">D119+D123+D127</f>
        <v>13089</v>
      </c>
      <c r="E118" s="909">
        <f t="shared" si="43"/>
        <v>0</v>
      </c>
      <c r="F118" s="909">
        <f t="shared" si="43"/>
        <v>0</v>
      </c>
      <c r="G118" s="909">
        <f t="shared" si="43"/>
        <v>0</v>
      </c>
      <c r="H118" s="909">
        <f t="shared" si="43"/>
        <v>13089</v>
      </c>
      <c r="I118" s="909">
        <f t="shared" si="43"/>
        <v>0</v>
      </c>
      <c r="J118" s="909"/>
      <c r="K118" s="910"/>
    </row>
    <row r="119" spans="1:11" s="772" customFormat="1" x14ac:dyDescent="0.2">
      <c r="A119" s="1132">
        <v>7.1</v>
      </c>
      <c r="B119" s="1143" t="s">
        <v>763</v>
      </c>
      <c r="C119" s="826"/>
      <c r="D119" s="913">
        <f>SUM(D120:D122)</f>
        <v>6270</v>
      </c>
      <c r="E119" s="913">
        <f t="shared" ref="E119:I119" si="44">SUM(E120:E122)</f>
        <v>0</v>
      </c>
      <c r="F119" s="913">
        <f t="shared" si="44"/>
        <v>0</v>
      </c>
      <c r="G119" s="913">
        <f t="shared" si="44"/>
        <v>0</v>
      </c>
      <c r="H119" s="913">
        <f t="shared" si="44"/>
        <v>6270</v>
      </c>
      <c r="I119" s="913">
        <f t="shared" si="44"/>
        <v>0</v>
      </c>
      <c r="J119" s="913"/>
      <c r="K119" s="1136" t="s">
        <v>746</v>
      </c>
    </row>
    <row r="120" spans="1:11" s="772" customFormat="1" ht="13.5" customHeight="1" x14ac:dyDescent="0.2">
      <c r="A120" s="1132"/>
      <c r="B120" s="1143"/>
      <c r="C120" s="826">
        <v>2262</v>
      </c>
      <c r="D120" s="918">
        <v>4080</v>
      </c>
      <c r="E120" s="827"/>
      <c r="F120" s="827"/>
      <c r="G120" s="827"/>
      <c r="H120" s="827">
        <f t="shared" ref="H120:I122" si="45">D120+F120</f>
        <v>4080</v>
      </c>
      <c r="I120" s="827">
        <f t="shared" si="45"/>
        <v>0</v>
      </c>
      <c r="J120" s="827"/>
      <c r="K120" s="1136"/>
    </row>
    <row r="121" spans="1:11" s="772" customFormat="1" ht="12.75" customHeight="1" x14ac:dyDescent="0.2">
      <c r="A121" s="1132"/>
      <c r="B121" s="1143"/>
      <c r="C121" s="826">
        <v>2279</v>
      </c>
      <c r="D121" s="918">
        <v>1000</v>
      </c>
      <c r="E121" s="827"/>
      <c r="F121" s="827"/>
      <c r="G121" s="827"/>
      <c r="H121" s="827">
        <f t="shared" si="45"/>
        <v>1000</v>
      </c>
      <c r="I121" s="827">
        <f t="shared" si="45"/>
        <v>0</v>
      </c>
      <c r="J121" s="827"/>
      <c r="K121" s="1136"/>
    </row>
    <row r="122" spans="1:11" s="772" customFormat="1" ht="12.75" customHeight="1" x14ac:dyDescent="0.2">
      <c r="A122" s="1132"/>
      <c r="B122" s="1143"/>
      <c r="C122" s="826">
        <v>2363</v>
      </c>
      <c r="D122" s="918">
        <v>1190</v>
      </c>
      <c r="E122" s="827"/>
      <c r="F122" s="827"/>
      <c r="G122" s="827"/>
      <c r="H122" s="827">
        <f t="shared" si="45"/>
        <v>1190</v>
      </c>
      <c r="I122" s="827">
        <f t="shared" si="45"/>
        <v>0</v>
      </c>
      <c r="J122" s="827"/>
      <c r="K122" s="1136"/>
    </row>
    <row r="123" spans="1:11" s="772" customFormat="1" x14ac:dyDescent="0.2">
      <c r="A123" s="1132">
        <v>7.2</v>
      </c>
      <c r="B123" s="1112" t="s">
        <v>787</v>
      </c>
      <c r="C123" s="826"/>
      <c r="D123" s="913">
        <f>SUM(D124:D126)</f>
        <v>700</v>
      </c>
      <c r="E123" s="913">
        <f t="shared" ref="E123:I123" si="46">SUM(E124:E126)</f>
        <v>0</v>
      </c>
      <c r="F123" s="913">
        <f t="shared" si="46"/>
        <v>0</v>
      </c>
      <c r="G123" s="913">
        <f t="shared" si="46"/>
        <v>0</v>
      </c>
      <c r="H123" s="913">
        <f t="shared" si="46"/>
        <v>700</v>
      </c>
      <c r="I123" s="913">
        <f t="shared" si="46"/>
        <v>0</v>
      </c>
      <c r="J123" s="913"/>
      <c r="K123" s="1133" t="s">
        <v>751</v>
      </c>
    </row>
    <row r="124" spans="1:11" s="772" customFormat="1" x14ac:dyDescent="0.2">
      <c r="A124" s="1132"/>
      <c r="B124" s="1112"/>
      <c r="C124" s="826">
        <v>2341</v>
      </c>
      <c r="D124" s="918">
        <v>50</v>
      </c>
      <c r="E124" s="765"/>
      <c r="F124" s="765"/>
      <c r="G124" s="765"/>
      <c r="H124" s="827">
        <f t="shared" ref="H124:I126" si="47">D124+F124</f>
        <v>50</v>
      </c>
      <c r="I124" s="827">
        <f t="shared" si="47"/>
        <v>0</v>
      </c>
      <c r="J124" s="765"/>
      <c r="K124" s="1133"/>
    </row>
    <row r="125" spans="1:11" s="772" customFormat="1" x14ac:dyDescent="0.2">
      <c r="A125" s="1132"/>
      <c r="B125" s="1112"/>
      <c r="C125" s="826">
        <v>2361</v>
      </c>
      <c r="D125" s="918">
        <v>500</v>
      </c>
      <c r="E125" s="828"/>
      <c r="F125" s="828"/>
      <c r="G125" s="828"/>
      <c r="H125" s="827">
        <f t="shared" si="47"/>
        <v>500</v>
      </c>
      <c r="I125" s="827">
        <f t="shared" si="47"/>
        <v>0</v>
      </c>
      <c r="J125" s="828"/>
      <c r="K125" s="1133"/>
    </row>
    <row r="126" spans="1:11" s="772" customFormat="1" x14ac:dyDescent="0.2">
      <c r="A126" s="1132"/>
      <c r="B126" s="1112"/>
      <c r="C126" s="914">
        <v>2370</v>
      </c>
      <c r="D126" s="915">
        <v>150</v>
      </c>
      <c r="E126" s="920"/>
      <c r="F126" s="915"/>
      <c r="G126" s="920"/>
      <c r="H126" s="916">
        <f t="shared" si="47"/>
        <v>150</v>
      </c>
      <c r="I126" s="916">
        <f t="shared" si="47"/>
        <v>0</v>
      </c>
      <c r="J126" s="920"/>
      <c r="K126" s="1133"/>
    </row>
    <row r="127" spans="1:11" s="772" customFormat="1" x14ac:dyDescent="0.2">
      <c r="A127" s="921" t="s">
        <v>788</v>
      </c>
      <c r="B127" s="937" t="s">
        <v>753</v>
      </c>
      <c r="C127" s="828"/>
      <c r="D127" s="913">
        <f>D128+D130</f>
        <v>6119</v>
      </c>
      <c r="E127" s="913">
        <f t="shared" ref="E127:I127" si="48">E128+E130</f>
        <v>0</v>
      </c>
      <c r="F127" s="913">
        <f t="shared" si="48"/>
        <v>0</v>
      </c>
      <c r="G127" s="913">
        <f t="shared" si="48"/>
        <v>0</v>
      </c>
      <c r="H127" s="913">
        <f t="shared" si="48"/>
        <v>6119</v>
      </c>
      <c r="I127" s="913">
        <f t="shared" si="48"/>
        <v>0</v>
      </c>
      <c r="J127" s="913"/>
      <c r="K127" s="910"/>
    </row>
    <row r="128" spans="1:11" s="772" customFormat="1" x14ac:dyDescent="0.2">
      <c r="A128" s="1135" t="s">
        <v>789</v>
      </c>
      <c r="B128" s="1151" t="s">
        <v>755</v>
      </c>
      <c r="C128" s="826"/>
      <c r="D128" s="913">
        <f>SUM(D129:D129)</f>
        <v>525</v>
      </c>
      <c r="E128" s="913">
        <f t="shared" ref="E128:I128" si="49">SUM(E129:E129)</f>
        <v>0</v>
      </c>
      <c r="F128" s="913">
        <f t="shared" si="49"/>
        <v>0</v>
      </c>
      <c r="G128" s="913">
        <f t="shared" si="49"/>
        <v>0</v>
      </c>
      <c r="H128" s="913">
        <f t="shared" si="49"/>
        <v>525</v>
      </c>
      <c r="I128" s="913">
        <f t="shared" si="49"/>
        <v>0</v>
      </c>
      <c r="J128" s="913"/>
      <c r="K128" s="1117" t="s">
        <v>756</v>
      </c>
    </row>
    <row r="129" spans="1:11" s="772" customFormat="1" x14ac:dyDescent="0.2">
      <c r="A129" s="1135"/>
      <c r="B129" s="1151"/>
      <c r="C129" s="914">
        <v>2363</v>
      </c>
      <c r="D129" s="915">
        <v>525</v>
      </c>
      <c r="E129" s="915"/>
      <c r="F129" s="915"/>
      <c r="G129" s="915"/>
      <c r="H129" s="916">
        <f>D129+F129</f>
        <v>525</v>
      </c>
      <c r="I129" s="916">
        <f>E129+G129</f>
        <v>0</v>
      </c>
      <c r="J129" s="934"/>
      <c r="K129" s="1134"/>
    </row>
    <row r="130" spans="1:11" s="772" customFormat="1" x14ac:dyDescent="0.2">
      <c r="A130" s="1120" t="s">
        <v>790</v>
      </c>
      <c r="B130" s="1099" t="s">
        <v>758</v>
      </c>
      <c r="C130" s="826"/>
      <c r="D130" s="913">
        <f>SUM(D131:D135)</f>
        <v>5594</v>
      </c>
      <c r="E130" s="913">
        <f t="shared" ref="E130:I130" si="50">SUM(E131:E135)</f>
        <v>0</v>
      </c>
      <c r="F130" s="913">
        <f t="shared" si="50"/>
        <v>0</v>
      </c>
      <c r="G130" s="913">
        <f t="shared" si="50"/>
        <v>0</v>
      </c>
      <c r="H130" s="913">
        <f t="shared" si="50"/>
        <v>5594</v>
      </c>
      <c r="I130" s="913">
        <f t="shared" si="50"/>
        <v>0</v>
      </c>
      <c r="J130" s="913"/>
      <c r="K130" s="1117" t="s">
        <v>756</v>
      </c>
    </row>
    <row r="131" spans="1:11" s="772" customFormat="1" ht="15" customHeight="1" x14ac:dyDescent="0.2">
      <c r="A131" s="1120"/>
      <c r="B131" s="1099"/>
      <c r="C131" s="914">
        <v>2111</v>
      </c>
      <c r="D131" s="915">
        <v>84</v>
      </c>
      <c r="E131" s="916"/>
      <c r="F131" s="916"/>
      <c r="G131" s="916"/>
      <c r="H131" s="916">
        <f t="shared" ref="H131:I135" si="51">D131+F131</f>
        <v>84</v>
      </c>
      <c r="I131" s="916">
        <f t="shared" si="51"/>
        <v>0</v>
      </c>
      <c r="J131" s="916"/>
      <c r="K131" s="1134"/>
    </row>
    <row r="132" spans="1:11" s="772" customFormat="1" x14ac:dyDescent="0.2">
      <c r="A132" s="1120"/>
      <c r="B132" s="1099"/>
      <c r="C132" s="914">
        <v>2261</v>
      </c>
      <c r="D132" s="915">
        <v>3640</v>
      </c>
      <c r="E132" s="916"/>
      <c r="F132" s="916"/>
      <c r="G132" s="916"/>
      <c r="H132" s="916">
        <f t="shared" si="51"/>
        <v>3640</v>
      </c>
      <c r="I132" s="916">
        <f t="shared" si="51"/>
        <v>0</v>
      </c>
      <c r="J132" s="915"/>
      <c r="K132" s="1134"/>
    </row>
    <row r="133" spans="1:11" s="772" customFormat="1" x14ac:dyDescent="0.2">
      <c r="A133" s="1120"/>
      <c r="B133" s="1099"/>
      <c r="C133" s="826">
        <v>2262</v>
      </c>
      <c r="D133" s="918">
        <v>350</v>
      </c>
      <c r="E133" s="827"/>
      <c r="F133" s="827"/>
      <c r="G133" s="827"/>
      <c r="H133" s="827">
        <f t="shared" si="51"/>
        <v>350</v>
      </c>
      <c r="I133" s="827">
        <f t="shared" si="51"/>
        <v>0</v>
      </c>
      <c r="J133" s="827"/>
      <c r="K133" s="1134"/>
    </row>
    <row r="134" spans="1:11" s="772" customFormat="1" ht="12.75" customHeight="1" x14ac:dyDescent="0.2">
      <c r="A134" s="1120"/>
      <c r="B134" s="1099"/>
      <c r="C134" s="826">
        <v>2341</v>
      </c>
      <c r="D134" s="918">
        <v>50</v>
      </c>
      <c r="E134" s="827"/>
      <c r="F134" s="827"/>
      <c r="G134" s="827"/>
      <c r="H134" s="827">
        <f t="shared" si="51"/>
        <v>50</v>
      </c>
      <c r="I134" s="827">
        <f t="shared" si="51"/>
        <v>0</v>
      </c>
      <c r="J134" s="827"/>
      <c r="K134" s="1134"/>
    </row>
    <row r="135" spans="1:11" s="772" customFormat="1" x14ac:dyDescent="0.2">
      <c r="A135" s="1120"/>
      <c r="B135" s="1099"/>
      <c r="C135" s="914">
        <v>2363</v>
      </c>
      <c r="D135" s="915">
        <v>1470</v>
      </c>
      <c r="E135" s="916"/>
      <c r="F135" s="916"/>
      <c r="G135" s="916"/>
      <c r="H135" s="916">
        <f t="shared" si="51"/>
        <v>1470</v>
      </c>
      <c r="I135" s="916">
        <f t="shared" si="51"/>
        <v>0</v>
      </c>
      <c r="J135" s="916"/>
      <c r="K135" s="1118"/>
    </row>
    <row r="136" spans="1:11" s="772" customFormat="1" x14ac:dyDescent="0.2">
      <c r="A136" s="929">
        <v>8</v>
      </c>
      <c r="B136" s="930" t="s">
        <v>791</v>
      </c>
      <c r="C136" s="927"/>
      <c r="D136" s="909">
        <f>D137+D142+D146</f>
        <v>16760</v>
      </c>
      <c r="E136" s="909">
        <f t="shared" ref="E136:I136" si="52">E137+E142+E146</f>
        <v>0</v>
      </c>
      <c r="F136" s="909">
        <f t="shared" si="52"/>
        <v>0</v>
      </c>
      <c r="G136" s="909">
        <f t="shared" si="52"/>
        <v>0</v>
      </c>
      <c r="H136" s="909">
        <f t="shared" si="52"/>
        <v>16760</v>
      </c>
      <c r="I136" s="909">
        <f t="shared" si="52"/>
        <v>0</v>
      </c>
      <c r="J136" s="909"/>
      <c r="K136" s="910"/>
    </row>
    <row r="137" spans="1:11" s="772" customFormat="1" ht="12" customHeight="1" x14ac:dyDescent="0.2">
      <c r="A137" s="1132">
        <v>8.1</v>
      </c>
      <c r="B137" s="1143" t="s">
        <v>763</v>
      </c>
      <c r="C137" s="828"/>
      <c r="D137" s="913">
        <f>SUM(D138:D141)</f>
        <v>6260</v>
      </c>
      <c r="E137" s="913">
        <f t="shared" ref="E137:I137" si="53">SUM(E138:E141)</f>
        <v>0</v>
      </c>
      <c r="F137" s="913">
        <f t="shared" si="53"/>
        <v>0</v>
      </c>
      <c r="G137" s="913">
        <f t="shared" si="53"/>
        <v>0</v>
      </c>
      <c r="H137" s="913">
        <f t="shared" si="53"/>
        <v>6260</v>
      </c>
      <c r="I137" s="913">
        <f t="shared" si="53"/>
        <v>0</v>
      </c>
      <c r="J137" s="913"/>
      <c r="K137" s="1113" t="s">
        <v>746</v>
      </c>
    </row>
    <row r="138" spans="1:11" s="772" customFormat="1" ht="15" customHeight="1" x14ac:dyDescent="0.2">
      <c r="A138" s="1132"/>
      <c r="B138" s="1143"/>
      <c r="C138" s="914">
        <v>2261</v>
      </c>
      <c r="D138" s="915">
        <v>1440</v>
      </c>
      <c r="E138" s="916"/>
      <c r="F138" s="916"/>
      <c r="G138" s="916"/>
      <c r="H138" s="916">
        <f t="shared" ref="H138:I141" si="54">D138+F138</f>
        <v>1440</v>
      </c>
      <c r="I138" s="916">
        <f t="shared" si="54"/>
        <v>0</v>
      </c>
      <c r="J138" s="916"/>
      <c r="K138" s="1114"/>
    </row>
    <row r="139" spans="1:11" s="772" customFormat="1" ht="14.25" customHeight="1" x14ac:dyDescent="0.2">
      <c r="A139" s="1132"/>
      <c r="B139" s="1143"/>
      <c r="C139" s="826">
        <v>2262</v>
      </c>
      <c r="D139" s="918">
        <v>1280</v>
      </c>
      <c r="E139" s="827"/>
      <c r="F139" s="827"/>
      <c r="G139" s="827"/>
      <c r="H139" s="827">
        <f t="shared" si="54"/>
        <v>1280</v>
      </c>
      <c r="I139" s="827">
        <f t="shared" si="54"/>
        <v>0</v>
      </c>
      <c r="J139" s="827"/>
      <c r="K139" s="1114"/>
    </row>
    <row r="140" spans="1:11" s="772" customFormat="1" ht="15" customHeight="1" x14ac:dyDescent="0.2">
      <c r="A140" s="1132"/>
      <c r="B140" s="1143"/>
      <c r="C140" s="826">
        <v>2279</v>
      </c>
      <c r="D140" s="918">
        <v>2000</v>
      </c>
      <c r="E140" s="827"/>
      <c r="F140" s="827"/>
      <c r="G140" s="827"/>
      <c r="H140" s="827">
        <f t="shared" si="54"/>
        <v>2000</v>
      </c>
      <c r="I140" s="827">
        <f t="shared" si="54"/>
        <v>0</v>
      </c>
      <c r="J140" s="827"/>
      <c r="K140" s="1114"/>
    </row>
    <row r="141" spans="1:11" s="772" customFormat="1" ht="15" customHeight="1" x14ac:dyDescent="0.2">
      <c r="A141" s="1132"/>
      <c r="B141" s="1143"/>
      <c r="C141" s="914">
        <v>2363</v>
      </c>
      <c r="D141" s="915">
        <v>1540</v>
      </c>
      <c r="E141" s="916"/>
      <c r="F141" s="916"/>
      <c r="G141" s="916"/>
      <c r="H141" s="916">
        <f t="shared" si="54"/>
        <v>1540</v>
      </c>
      <c r="I141" s="916">
        <f t="shared" si="54"/>
        <v>0</v>
      </c>
      <c r="J141" s="916"/>
      <c r="K141" s="1115"/>
    </row>
    <row r="142" spans="1:11" s="772" customFormat="1" x14ac:dyDescent="0.2">
      <c r="A142" s="1132">
        <v>8.1999999999999993</v>
      </c>
      <c r="B142" s="1112" t="s">
        <v>792</v>
      </c>
      <c r="C142" s="826"/>
      <c r="D142" s="913">
        <f>SUM(D143:D145)</f>
        <v>2570</v>
      </c>
      <c r="E142" s="913">
        <f t="shared" ref="E142:I142" si="55">SUM(E143:E145)</f>
        <v>0</v>
      </c>
      <c r="F142" s="913">
        <f t="shared" si="55"/>
        <v>0</v>
      </c>
      <c r="G142" s="913">
        <f t="shared" si="55"/>
        <v>0</v>
      </c>
      <c r="H142" s="913">
        <f t="shared" si="55"/>
        <v>2570</v>
      </c>
      <c r="I142" s="913">
        <f t="shared" si="55"/>
        <v>0</v>
      </c>
      <c r="J142" s="913"/>
      <c r="K142" s="1133" t="s">
        <v>751</v>
      </c>
    </row>
    <row r="143" spans="1:11" s="772" customFormat="1" x14ac:dyDescent="0.2">
      <c r="A143" s="1132"/>
      <c r="B143" s="1112"/>
      <c r="C143" s="826">
        <v>2341</v>
      </c>
      <c r="D143" s="918">
        <v>50</v>
      </c>
      <c r="E143" s="765"/>
      <c r="F143" s="765"/>
      <c r="G143" s="765"/>
      <c r="H143" s="827">
        <f t="shared" ref="H143:I145" si="56">D143+F143</f>
        <v>50</v>
      </c>
      <c r="I143" s="827">
        <f t="shared" si="56"/>
        <v>0</v>
      </c>
      <c r="J143" s="765"/>
      <c r="K143" s="1133"/>
    </row>
    <row r="144" spans="1:11" s="772" customFormat="1" x14ac:dyDescent="0.2">
      <c r="A144" s="1132"/>
      <c r="B144" s="1112"/>
      <c r="C144" s="826">
        <v>2361</v>
      </c>
      <c r="D144" s="918">
        <v>1050</v>
      </c>
      <c r="E144" s="828"/>
      <c r="F144" s="828"/>
      <c r="G144" s="828"/>
      <c r="H144" s="827">
        <f t="shared" si="56"/>
        <v>1050</v>
      </c>
      <c r="I144" s="827">
        <f t="shared" si="56"/>
        <v>0</v>
      </c>
      <c r="J144" s="828"/>
      <c r="K144" s="1133"/>
    </row>
    <row r="145" spans="1:11" s="772" customFormat="1" x14ac:dyDescent="0.2">
      <c r="A145" s="1132"/>
      <c r="B145" s="1112"/>
      <c r="C145" s="826">
        <v>2370</v>
      </c>
      <c r="D145" s="918">
        <v>1470</v>
      </c>
      <c r="E145" s="828"/>
      <c r="F145" s="828"/>
      <c r="G145" s="828"/>
      <c r="H145" s="827">
        <f t="shared" si="56"/>
        <v>1470</v>
      </c>
      <c r="I145" s="827">
        <f t="shared" si="56"/>
        <v>0</v>
      </c>
      <c r="J145" s="828"/>
      <c r="K145" s="1133"/>
    </row>
    <row r="146" spans="1:11" s="772" customFormat="1" x14ac:dyDescent="0.2">
      <c r="A146" s="921" t="s">
        <v>793</v>
      </c>
      <c r="B146" s="937" t="s">
        <v>753</v>
      </c>
      <c r="C146" s="941"/>
      <c r="D146" s="909">
        <f>D147+D150</f>
        <v>7930</v>
      </c>
      <c r="E146" s="909">
        <f t="shared" ref="E146:I146" si="57">E147+E150</f>
        <v>0</v>
      </c>
      <c r="F146" s="909">
        <f t="shared" si="57"/>
        <v>0</v>
      </c>
      <c r="G146" s="909">
        <f t="shared" si="57"/>
        <v>0</v>
      </c>
      <c r="H146" s="909">
        <f t="shared" si="57"/>
        <v>7930</v>
      </c>
      <c r="I146" s="909">
        <f t="shared" si="57"/>
        <v>0</v>
      </c>
      <c r="J146" s="909"/>
      <c r="K146" s="910"/>
    </row>
    <row r="147" spans="1:11" s="772" customFormat="1" x14ac:dyDescent="0.2">
      <c r="A147" s="1135" t="s">
        <v>794</v>
      </c>
      <c r="B147" s="1099" t="s">
        <v>755</v>
      </c>
      <c r="C147" s="927"/>
      <c r="D147" s="909">
        <f>SUM(D148:D149)</f>
        <v>2850</v>
      </c>
      <c r="E147" s="909">
        <f t="shared" ref="E147:I147" si="58">SUM(E148:E149)</f>
        <v>0</v>
      </c>
      <c r="F147" s="909">
        <f t="shared" si="58"/>
        <v>0</v>
      </c>
      <c r="G147" s="909">
        <f t="shared" si="58"/>
        <v>0</v>
      </c>
      <c r="H147" s="909">
        <f t="shared" si="58"/>
        <v>2850</v>
      </c>
      <c r="I147" s="909">
        <f t="shared" si="58"/>
        <v>0</v>
      </c>
      <c r="J147" s="909"/>
      <c r="K147" s="1148" t="s">
        <v>756</v>
      </c>
    </row>
    <row r="148" spans="1:11" s="772" customFormat="1" x14ac:dyDescent="0.2">
      <c r="A148" s="1135"/>
      <c r="B148" s="1099"/>
      <c r="C148" s="933">
        <v>2341</v>
      </c>
      <c r="D148" s="934">
        <v>50</v>
      </c>
      <c r="E148" s="934"/>
      <c r="F148" s="934"/>
      <c r="G148" s="934"/>
      <c r="H148" s="916">
        <f t="shared" ref="H148:I149" si="59">D148+F148</f>
        <v>50</v>
      </c>
      <c r="I148" s="916">
        <f t="shared" si="59"/>
        <v>0</v>
      </c>
      <c r="J148" s="934"/>
      <c r="K148" s="1149"/>
    </row>
    <row r="149" spans="1:11" s="772" customFormat="1" x14ac:dyDescent="0.2">
      <c r="A149" s="1135"/>
      <c r="B149" s="1099"/>
      <c r="C149" s="927">
        <v>2363</v>
      </c>
      <c r="D149" s="936">
        <v>2800</v>
      </c>
      <c r="E149" s="936"/>
      <c r="F149" s="936"/>
      <c r="G149" s="936"/>
      <c r="H149" s="827">
        <f t="shared" si="59"/>
        <v>2800</v>
      </c>
      <c r="I149" s="827">
        <f t="shared" si="59"/>
        <v>0</v>
      </c>
      <c r="J149" s="936"/>
      <c r="K149" s="1152"/>
    </row>
    <row r="150" spans="1:11" s="772" customFormat="1" x14ac:dyDescent="0.2">
      <c r="A150" s="1129" t="s">
        <v>795</v>
      </c>
      <c r="B150" s="1099" t="s">
        <v>758</v>
      </c>
      <c r="C150" s="927"/>
      <c r="D150" s="909">
        <f t="shared" ref="D150:I150" si="60">SUM(D151:D154)</f>
        <v>5080</v>
      </c>
      <c r="E150" s="909">
        <f t="shared" si="60"/>
        <v>0</v>
      </c>
      <c r="F150" s="909">
        <f t="shared" si="60"/>
        <v>0</v>
      </c>
      <c r="G150" s="909">
        <f t="shared" si="60"/>
        <v>0</v>
      </c>
      <c r="H150" s="909">
        <f t="shared" si="60"/>
        <v>5080</v>
      </c>
      <c r="I150" s="909">
        <f t="shared" si="60"/>
        <v>0</v>
      </c>
      <c r="J150" s="909"/>
      <c r="K150" s="1148" t="s">
        <v>756</v>
      </c>
    </row>
    <row r="151" spans="1:11" s="772" customFormat="1" x14ac:dyDescent="0.2">
      <c r="A151" s="1130"/>
      <c r="B151" s="1099"/>
      <c r="C151" s="933">
        <v>2111</v>
      </c>
      <c r="D151" s="934">
        <v>180</v>
      </c>
      <c r="E151" s="934"/>
      <c r="F151" s="934"/>
      <c r="G151" s="934"/>
      <c r="H151" s="916">
        <f t="shared" ref="H151:I154" si="61">D151+F151</f>
        <v>180</v>
      </c>
      <c r="I151" s="916">
        <f t="shared" si="61"/>
        <v>0</v>
      </c>
      <c r="J151" s="934"/>
      <c r="K151" s="1149"/>
    </row>
    <row r="152" spans="1:11" s="772" customFormat="1" x14ac:dyDescent="0.2">
      <c r="A152" s="1130"/>
      <c r="B152" s="1099"/>
      <c r="C152" s="927">
        <v>2261</v>
      </c>
      <c r="D152" s="936">
        <v>2400</v>
      </c>
      <c r="E152" s="936"/>
      <c r="F152" s="936"/>
      <c r="G152" s="936"/>
      <c r="H152" s="827">
        <f t="shared" si="61"/>
        <v>2400</v>
      </c>
      <c r="I152" s="827">
        <f t="shared" si="61"/>
        <v>0</v>
      </c>
      <c r="J152" s="936"/>
      <c r="K152" s="1149"/>
    </row>
    <row r="153" spans="1:11" s="772" customFormat="1" ht="12" customHeight="1" x14ac:dyDescent="0.2">
      <c r="A153" s="1130"/>
      <c r="B153" s="1099"/>
      <c r="C153" s="927">
        <v>2262</v>
      </c>
      <c r="D153" s="936">
        <v>400</v>
      </c>
      <c r="E153" s="936"/>
      <c r="F153" s="936"/>
      <c r="G153" s="936"/>
      <c r="H153" s="827">
        <f t="shared" si="61"/>
        <v>400</v>
      </c>
      <c r="I153" s="827">
        <f t="shared" si="61"/>
        <v>0</v>
      </c>
      <c r="J153" s="936"/>
      <c r="K153" s="1149"/>
    </row>
    <row r="154" spans="1:11" s="772" customFormat="1" x14ac:dyDescent="0.2">
      <c r="A154" s="1130"/>
      <c r="B154" s="1099"/>
      <c r="C154" s="933">
        <v>2363</v>
      </c>
      <c r="D154" s="934">
        <v>2100</v>
      </c>
      <c r="E154" s="934"/>
      <c r="F154" s="934"/>
      <c r="G154" s="934"/>
      <c r="H154" s="916">
        <f t="shared" si="61"/>
        <v>2100</v>
      </c>
      <c r="I154" s="916">
        <f t="shared" si="61"/>
        <v>0</v>
      </c>
      <c r="J154" s="934"/>
      <c r="K154" s="1149"/>
    </row>
    <row r="155" spans="1:11" s="772" customFormat="1" ht="12.75" customHeight="1" x14ac:dyDescent="0.2">
      <c r="A155" s="929">
        <v>9</v>
      </c>
      <c r="B155" s="930" t="s">
        <v>796</v>
      </c>
      <c r="C155" s="909"/>
      <c r="D155" s="909">
        <f>D156+D161+D165</f>
        <v>28018</v>
      </c>
      <c r="E155" s="909">
        <f t="shared" ref="E155:I155" si="62">E156+E161+E165</f>
        <v>0</v>
      </c>
      <c r="F155" s="909">
        <f>F156+F161+F165</f>
        <v>0</v>
      </c>
      <c r="G155" s="909">
        <f t="shared" si="62"/>
        <v>0</v>
      </c>
      <c r="H155" s="909">
        <f t="shared" si="62"/>
        <v>28018</v>
      </c>
      <c r="I155" s="909">
        <f t="shared" si="62"/>
        <v>0</v>
      </c>
      <c r="J155" s="909"/>
      <c r="K155" s="910"/>
    </row>
    <row r="156" spans="1:11" s="772" customFormat="1" ht="13.5" customHeight="1" x14ac:dyDescent="0.2">
      <c r="A156" s="1132">
        <v>9.1</v>
      </c>
      <c r="B156" s="1143" t="s">
        <v>763</v>
      </c>
      <c r="C156" s="826"/>
      <c r="D156" s="913">
        <f>SUM(D157:D160)</f>
        <v>12450</v>
      </c>
      <c r="E156" s="913">
        <f t="shared" ref="E156:I156" si="63">SUM(E157:E160)</f>
        <v>0</v>
      </c>
      <c r="F156" s="913">
        <f t="shared" si="63"/>
        <v>0</v>
      </c>
      <c r="G156" s="913">
        <f t="shared" si="63"/>
        <v>0</v>
      </c>
      <c r="H156" s="913">
        <f t="shared" si="63"/>
        <v>12450</v>
      </c>
      <c r="I156" s="913">
        <f t="shared" si="63"/>
        <v>0</v>
      </c>
      <c r="J156" s="913"/>
      <c r="K156" s="1136" t="s">
        <v>746</v>
      </c>
    </row>
    <row r="157" spans="1:11" s="772" customFormat="1" x14ac:dyDescent="0.2">
      <c r="A157" s="1132"/>
      <c r="B157" s="1143"/>
      <c r="C157" s="826">
        <v>2261</v>
      </c>
      <c r="D157" s="918">
        <v>1200</v>
      </c>
      <c r="E157" s="827"/>
      <c r="F157" s="827"/>
      <c r="G157" s="827"/>
      <c r="H157" s="827">
        <f t="shared" ref="H157:I160" si="64">D157+F157</f>
        <v>1200</v>
      </c>
      <c r="I157" s="827">
        <f t="shared" si="64"/>
        <v>0</v>
      </c>
      <c r="J157" s="827"/>
      <c r="K157" s="1136"/>
    </row>
    <row r="158" spans="1:11" s="772" customFormat="1" x14ac:dyDescent="0.2">
      <c r="A158" s="1132"/>
      <c r="B158" s="1143"/>
      <c r="C158" s="826">
        <v>2262</v>
      </c>
      <c r="D158" s="918">
        <v>4680</v>
      </c>
      <c r="E158" s="827"/>
      <c r="F158" s="827"/>
      <c r="G158" s="827"/>
      <c r="H158" s="827">
        <f t="shared" si="64"/>
        <v>4680</v>
      </c>
      <c r="I158" s="827">
        <f t="shared" si="64"/>
        <v>0</v>
      </c>
      <c r="J158" s="827"/>
      <c r="K158" s="1136"/>
    </row>
    <row r="159" spans="1:11" s="772" customFormat="1" x14ac:dyDescent="0.2">
      <c r="A159" s="1132"/>
      <c r="B159" s="1143"/>
      <c r="C159" s="914">
        <v>2279</v>
      </c>
      <c r="D159" s="915">
        <v>4855</v>
      </c>
      <c r="E159" s="916"/>
      <c r="F159" s="916"/>
      <c r="G159" s="916"/>
      <c r="H159" s="916">
        <f t="shared" si="64"/>
        <v>4855</v>
      </c>
      <c r="I159" s="916">
        <f t="shared" si="64"/>
        <v>0</v>
      </c>
      <c r="J159" s="916"/>
      <c r="K159" s="1136"/>
    </row>
    <row r="160" spans="1:11" s="772" customFormat="1" ht="15" customHeight="1" x14ac:dyDescent="0.2">
      <c r="A160" s="1132"/>
      <c r="B160" s="1143"/>
      <c r="C160" s="914">
        <v>2363</v>
      </c>
      <c r="D160" s="915">
        <v>1715</v>
      </c>
      <c r="E160" s="916"/>
      <c r="F160" s="916"/>
      <c r="G160" s="916"/>
      <c r="H160" s="916">
        <f t="shared" si="64"/>
        <v>1715</v>
      </c>
      <c r="I160" s="916">
        <f t="shared" si="64"/>
        <v>0</v>
      </c>
      <c r="J160" s="916"/>
      <c r="K160" s="1136"/>
    </row>
    <row r="161" spans="1:11" s="772" customFormat="1" x14ac:dyDescent="0.2">
      <c r="A161" s="1132">
        <v>9.1999999999999993</v>
      </c>
      <c r="B161" s="1112" t="s">
        <v>797</v>
      </c>
      <c r="C161" s="826"/>
      <c r="D161" s="913">
        <f>SUM(D162:D164)</f>
        <v>2140</v>
      </c>
      <c r="E161" s="913">
        <f t="shared" ref="E161:I161" si="65">SUM(E162:E164)</f>
        <v>0</v>
      </c>
      <c r="F161" s="913">
        <f t="shared" si="65"/>
        <v>0</v>
      </c>
      <c r="G161" s="913">
        <f t="shared" si="65"/>
        <v>0</v>
      </c>
      <c r="H161" s="913">
        <f t="shared" si="65"/>
        <v>2140</v>
      </c>
      <c r="I161" s="913">
        <f t="shared" si="65"/>
        <v>0</v>
      </c>
      <c r="J161" s="913"/>
      <c r="K161" s="1133" t="s">
        <v>751</v>
      </c>
    </row>
    <row r="162" spans="1:11" s="772" customFormat="1" x14ac:dyDescent="0.2">
      <c r="A162" s="1132"/>
      <c r="B162" s="1112"/>
      <c r="C162" s="826">
        <v>2341</v>
      </c>
      <c r="D162" s="918">
        <v>100</v>
      </c>
      <c r="E162" s="765"/>
      <c r="F162" s="765"/>
      <c r="G162" s="765"/>
      <c r="H162" s="827">
        <f t="shared" ref="H162:I164" si="66">D162+F162</f>
        <v>100</v>
      </c>
      <c r="I162" s="827">
        <f t="shared" si="66"/>
        <v>0</v>
      </c>
      <c r="J162" s="765"/>
      <c r="K162" s="1133"/>
    </row>
    <row r="163" spans="1:11" s="772" customFormat="1" ht="12" customHeight="1" x14ac:dyDescent="0.2">
      <c r="A163" s="1132"/>
      <c r="B163" s="1112"/>
      <c r="C163" s="826">
        <v>2361</v>
      </c>
      <c r="D163" s="918">
        <v>1200</v>
      </c>
      <c r="E163" s="828"/>
      <c r="F163" s="828"/>
      <c r="G163" s="828"/>
      <c r="H163" s="827">
        <f t="shared" si="66"/>
        <v>1200</v>
      </c>
      <c r="I163" s="827">
        <f t="shared" si="66"/>
        <v>0</v>
      </c>
      <c r="J163" s="828"/>
      <c r="K163" s="1133"/>
    </row>
    <row r="164" spans="1:11" s="772" customFormat="1" x14ac:dyDescent="0.2">
      <c r="A164" s="1132"/>
      <c r="B164" s="1112"/>
      <c r="C164" s="914">
        <v>2370</v>
      </c>
      <c r="D164" s="915">
        <v>840</v>
      </c>
      <c r="E164" s="920"/>
      <c r="F164" s="915"/>
      <c r="G164" s="920"/>
      <c r="H164" s="916">
        <f t="shared" si="66"/>
        <v>840</v>
      </c>
      <c r="I164" s="916">
        <f t="shared" si="66"/>
        <v>0</v>
      </c>
      <c r="J164" s="920"/>
      <c r="K164" s="1133"/>
    </row>
    <row r="165" spans="1:11" s="772" customFormat="1" x14ac:dyDescent="0.2">
      <c r="A165" s="921" t="s">
        <v>798</v>
      </c>
      <c r="B165" s="937" t="s">
        <v>753</v>
      </c>
      <c r="C165" s="826"/>
      <c r="D165" s="913">
        <f>D166+D173+D177+D181</f>
        <v>13428</v>
      </c>
      <c r="E165" s="913">
        <f>E166+E173+E177</f>
        <v>0</v>
      </c>
      <c r="F165" s="913">
        <f>F166+F173+F177+F181</f>
        <v>0</v>
      </c>
      <c r="G165" s="913">
        <f>G166+G173+G177</f>
        <v>0</v>
      </c>
      <c r="H165" s="913">
        <f>H166+H173+H177+H181</f>
        <v>13428</v>
      </c>
      <c r="I165" s="913">
        <f>I166+I173+I177</f>
        <v>0</v>
      </c>
      <c r="J165" s="913"/>
      <c r="K165" s="910"/>
    </row>
    <row r="166" spans="1:11" s="772" customFormat="1" x14ac:dyDescent="0.2">
      <c r="A166" s="1135" t="s">
        <v>799</v>
      </c>
      <c r="B166" s="1099" t="s">
        <v>800</v>
      </c>
      <c r="C166" s="828"/>
      <c r="D166" s="913">
        <f>SUM(D167:D172)</f>
        <v>3368</v>
      </c>
      <c r="E166" s="913">
        <f t="shared" ref="E166:I166" si="67">SUM(E167:E172)</f>
        <v>0</v>
      </c>
      <c r="F166" s="913">
        <f t="shared" si="67"/>
        <v>0</v>
      </c>
      <c r="G166" s="913">
        <f t="shared" si="67"/>
        <v>0</v>
      </c>
      <c r="H166" s="913">
        <f t="shared" si="67"/>
        <v>3368</v>
      </c>
      <c r="I166" s="913">
        <f t="shared" si="67"/>
        <v>0</v>
      </c>
      <c r="J166" s="913"/>
      <c r="K166" s="1117" t="s">
        <v>801</v>
      </c>
    </row>
    <row r="167" spans="1:11" s="772" customFormat="1" x14ac:dyDescent="0.2">
      <c r="A167" s="1135"/>
      <c r="B167" s="1099"/>
      <c r="C167" s="826">
        <v>2121</v>
      </c>
      <c r="D167" s="918">
        <v>406</v>
      </c>
      <c r="E167" s="918"/>
      <c r="F167" s="918"/>
      <c r="G167" s="918"/>
      <c r="H167" s="827">
        <f t="shared" ref="H167:I172" si="68">D167+F167</f>
        <v>406</v>
      </c>
      <c r="I167" s="827">
        <f t="shared" si="68"/>
        <v>0</v>
      </c>
      <c r="J167" s="918"/>
      <c r="K167" s="1134"/>
    </row>
    <row r="168" spans="1:11" s="772" customFormat="1" x14ac:dyDescent="0.2">
      <c r="A168" s="1135"/>
      <c r="B168" s="1099"/>
      <c r="C168" s="826">
        <v>2122</v>
      </c>
      <c r="D168" s="918">
        <v>112</v>
      </c>
      <c r="E168" s="918"/>
      <c r="F168" s="918"/>
      <c r="G168" s="918"/>
      <c r="H168" s="827">
        <f t="shared" si="68"/>
        <v>112</v>
      </c>
      <c r="I168" s="827">
        <f t="shared" si="68"/>
        <v>0</v>
      </c>
      <c r="J168" s="918"/>
      <c r="K168" s="1134"/>
    </row>
    <row r="169" spans="1:11" s="772" customFormat="1" x14ac:dyDescent="0.2">
      <c r="A169" s="1135"/>
      <c r="B169" s="1099"/>
      <c r="C169" s="826">
        <v>2261</v>
      </c>
      <c r="D169" s="918">
        <v>1120</v>
      </c>
      <c r="E169" s="918"/>
      <c r="F169" s="918"/>
      <c r="G169" s="918"/>
      <c r="H169" s="827">
        <f t="shared" si="68"/>
        <v>1120</v>
      </c>
      <c r="I169" s="827">
        <f t="shared" si="68"/>
        <v>0</v>
      </c>
      <c r="J169" s="918"/>
      <c r="K169" s="1134"/>
    </row>
    <row r="170" spans="1:11" s="772" customFormat="1" x14ac:dyDescent="0.2">
      <c r="A170" s="1135"/>
      <c r="B170" s="1099"/>
      <c r="C170" s="826">
        <v>2262</v>
      </c>
      <c r="D170" s="918">
        <v>700</v>
      </c>
      <c r="E170" s="918"/>
      <c r="F170" s="918"/>
      <c r="G170" s="918"/>
      <c r="H170" s="827">
        <f t="shared" si="68"/>
        <v>700</v>
      </c>
      <c r="I170" s="827">
        <f t="shared" si="68"/>
        <v>0</v>
      </c>
      <c r="J170" s="918"/>
      <c r="K170" s="1134"/>
    </row>
    <row r="171" spans="1:11" s="772" customFormat="1" x14ac:dyDescent="0.2">
      <c r="A171" s="1135"/>
      <c r="B171" s="1099"/>
      <c r="C171" s="826">
        <v>2341</v>
      </c>
      <c r="D171" s="918">
        <v>50</v>
      </c>
      <c r="E171" s="918"/>
      <c r="F171" s="918"/>
      <c r="G171" s="918"/>
      <c r="H171" s="827">
        <f t="shared" si="68"/>
        <v>50</v>
      </c>
      <c r="I171" s="827">
        <f t="shared" si="68"/>
        <v>0</v>
      </c>
      <c r="J171" s="918"/>
      <c r="K171" s="1134"/>
    </row>
    <row r="172" spans="1:11" s="772" customFormat="1" x14ac:dyDescent="0.2">
      <c r="A172" s="1135"/>
      <c r="B172" s="1099"/>
      <c r="C172" s="826">
        <v>2363</v>
      </c>
      <c r="D172" s="918">
        <v>980</v>
      </c>
      <c r="E172" s="918"/>
      <c r="F172" s="918"/>
      <c r="G172" s="918"/>
      <c r="H172" s="827">
        <f t="shared" si="68"/>
        <v>980</v>
      </c>
      <c r="I172" s="827">
        <f t="shared" si="68"/>
        <v>0</v>
      </c>
      <c r="J172" s="918"/>
      <c r="K172" s="1118"/>
    </row>
    <row r="173" spans="1:11" s="772" customFormat="1" x14ac:dyDescent="0.2">
      <c r="A173" s="1135" t="s">
        <v>802</v>
      </c>
      <c r="B173" s="1099" t="s">
        <v>803</v>
      </c>
      <c r="C173" s="826"/>
      <c r="D173" s="913">
        <f>SUM(D174:D176)</f>
        <v>3160</v>
      </c>
      <c r="E173" s="913">
        <f t="shared" ref="E173:I173" si="69">SUM(E174:E176)</f>
        <v>0</v>
      </c>
      <c r="F173" s="913">
        <f t="shared" si="69"/>
        <v>0</v>
      </c>
      <c r="G173" s="913">
        <f t="shared" si="69"/>
        <v>0</v>
      </c>
      <c r="H173" s="913">
        <f t="shared" si="69"/>
        <v>3160</v>
      </c>
      <c r="I173" s="913">
        <f t="shared" si="69"/>
        <v>0</v>
      </c>
      <c r="J173" s="913"/>
      <c r="K173" s="1117" t="s">
        <v>756</v>
      </c>
    </row>
    <row r="174" spans="1:11" s="772" customFormat="1" x14ac:dyDescent="0.2">
      <c r="A174" s="1135"/>
      <c r="B174" s="1099"/>
      <c r="C174" s="914">
        <v>2262</v>
      </c>
      <c r="D174" s="915">
        <v>200</v>
      </c>
      <c r="E174" s="915"/>
      <c r="F174" s="915"/>
      <c r="G174" s="915"/>
      <c r="H174" s="916">
        <f t="shared" ref="H174:I176" si="70">D174+F174</f>
        <v>200</v>
      </c>
      <c r="I174" s="916">
        <f t="shared" si="70"/>
        <v>0</v>
      </c>
      <c r="J174" s="934"/>
      <c r="K174" s="1134"/>
    </row>
    <row r="175" spans="1:11" s="772" customFormat="1" x14ac:dyDescent="0.2">
      <c r="A175" s="1135"/>
      <c r="B175" s="1099"/>
      <c r="C175" s="914">
        <v>2279</v>
      </c>
      <c r="D175" s="915">
        <v>160</v>
      </c>
      <c r="E175" s="915"/>
      <c r="F175" s="915"/>
      <c r="G175" s="915"/>
      <c r="H175" s="916">
        <f t="shared" si="70"/>
        <v>160</v>
      </c>
      <c r="I175" s="916">
        <f t="shared" si="70"/>
        <v>0</v>
      </c>
      <c r="J175" s="915"/>
      <c r="K175" s="1134"/>
    </row>
    <row r="176" spans="1:11" s="772" customFormat="1" ht="13.5" customHeight="1" x14ac:dyDescent="0.2">
      <c r="A176" s="1135"/>
      <c r="B176" s="1099"/>
      <c r="C176" s="826">
        <v>2363</v>
      </c>
      <c r="D176" s="918">
        <v>2800</v>
      </c>
      <c r="E176" s="918"/>
      <c r="F176" s="918"/>
      <c r="G176" s="918"/>
      <c r="H176" s="827">
        <f t="shared" si="70"/>
        <v>2800</v>
      </c>
      <c r="I176" s="827">
        <f t="shared" si="70"/>
        <v>0</v>
      </c>
      <c r="J176" s="918"/>
      <c r="K176" s="1118"/>
    </row>
    <row r="177" spans="1:11" s="772" customFormat="1" x14ac:dyDescent="0.2">
      <c r="A177" s="1135" t="s">
        <v>804</v>
      </c>
      <c r="B177" s="1099" t="s">
        <v>805</v>
      </c>
      <c r="C177" s="826"/>
      <c r="D177" s="913">
        <f>SUM(D178:D180)</f>
        <v>3160</v>
      </c>
      <c r="E177" s="913">
        <f t="shared" ref="E177:I177" si="71">SUM(E178:E180)</f>
        <v>0</v>
      </c>
      <c r="F177" s="913">
        <f t="shared" si="71"/>
        <v>0</v>
      </c>
      <c r="G177" s="913">
        <f t="shared" si="71"/>
        <v>0</v>
      </c>
      <c r="H177" s="913">
        <f t="shared" si="71"/>
        <v>3160</v>
      </c>
      <c r="I177" s="913">
        <f t="shared" si="71"/>
        <v>0</v>
      </c>
      <c r="J177" s="913"/>
      <c r="K177" s="1117" t="s">
        <v>756</v>
      </c>
    </row>
    <row r="178" spans="1:11" s="772" customFormat="1" x14ac:dyDescent="0.2">
      <c r="A178" s="1135"/>
      <c r="B178" s="1099"/>
      <c r="C178" s="914">
        <v>2262</v>
      </c>
      <c r="D178" s="915">
        <v>200</v>
      </c>
      <c r="E178" s="915"/>
      <c r="F178" s="915"/>
      <c r="G178" s="915"/>
      <c r="H178" s="916">
        <f t="shared" ref="H178:I180" si="72">D178+F178</f>
        <v>200</v>
      </c>
      <c r="I178" s="916">
        <f t="shared" si="72"/>
        <v>0</v>
      </c>
      <c r="J178" s="934"/>
      <c r="K178" s="1134"/>
    </row>
    <row r="179" spans="1:11" s="772" customFormat="1" ht="12.75" customHeight="1" x14ac:dyDescent="0.2">
      <c r="A179" s="1135"/>
      <c r="B179" s="1099"/>
      <c r="C179" s="914">
        <v>2279</v>
      </c>
      <c r="D179" s="915">
        <v>160</v>
      </c>
      <c r="E179" s="915"/>
      <c r="F179" s="915"/>
      <c r="G179" s="915"/>
      <c r="H179" s="916">
        <f t="shared" si="72"/>
        <v>160</v>
      </c>
      <c r="I179" s="916">
        <f t="shared" si="72"/>
        <v>0</v>
      </c>
      <c r="J179" s="915"/>
      <c r="K179" s="1134"/>
    </row>
    <row r="180" spans="1:11" s="772" customFormat="1" ht="12.75" customHeight="1" x14ac:dyDescent="0.2">
      <c r="A180" s="1135"/>
      <c r="B180" s="1099"/>
      <c r="C180" s="826">
        <v>2363</v>
      </c>
      <c r="D180" s="918">
        <v>2800</v>
      </c>
      <c r="E180" s="918"/>
      <c r="F180" s="918"/>
      <c r="G180" s="918"/>
      <c r="H180" s="827">
        <f t="shared" si="72"/>
        <v>2800</v>
      </c>
      <c r="I180" s="827">
        <f t="shared" si="72"/>
        <v>0</v>
      </c>
      <c r="J180" s="918"/>
      <c r="K180" s="1118"/>
    </row>
    <row r="181" spans="1:11" s="772" customFormat="1" ht="13.5" customHeight="1" x14ac:dyDescent="0.2">
      <c r="A181" s="1154" t="s">
        <v>806</v>
      </c>
      <c r="B181" s="1101" t="s">
        <v>807</v>
      </c>
      <c r="C181" s="826"/>
      <c r="D181" s="913">
        <f>SUM(D182:D185)</f>
        <v>3740</v>
      </c>
      <c r="E181" s="913">
        <f t="shared" ref="E181:G181" si="73">SUM(E182:E184)</f>
        <v>0</v>
      </c>
      <c r="F181" s="913">
        <f t="shared" si="73"/>
        <v>0</v>
      </c>
      <c r="G181" s="913">
        <f t="shared" si="73"/>
        <v>0</v>
      </c>
      <c r="H181" s="913">
        <f>SUM(H182:H185)</f>
        <v>3740</v>
      </c>
      <c r="I181" s="827">
        <v>0</v>
      </c>
      <c r="J181" s="918"/>
      <c r="K181" s="942"/>
    </row>
    <row r="182" spans="1:11" s="772" customFormat="1" x14ac:dyDescent="0.2">
      <c r="A182" s="1155"/>
      <c r="B182" s="1157"/>
      <c r="C182" s="914">
        <v>2121</v>
      </c>
      <c r="D182" s="915">
        <v>580</v>
      </c>
      <c r="E182" s="915"/>
      <c r="F182" s="915"/>
      <c r="G182" s="915"/>
      <c r="H182" s="916">
        <f>D182+F182</f>
        <v>580</v>
      </c>
      <c r="I182" s="916">
        <v>0</v>
      </c>
      <c r="J182" s="915"/>
      <c r="K182" s="1117" t="s">
        <v>801</v>
      </c>
    </row>
    <row r="183" spans="1:11" s="772" customFormat="1" ht="12.75" customHeight="1" x14ac:dyDescent="0.2">
      <c r="A183" s="1155"/>
      <c r="B183" s="1157"/>
      <c r="C183" s="826">
        <v>2122</v>
      </c>
      <c r="D183" s="918">
        <v>160</v>
      </c>
      <c r="E183" s="918"/>
      <c r="F183" s="918"/>
      <c r="G183" s="918"/>
      <c r="H183" s="827">
        <f>D183+F183</f>
        <v>160</v>
      </c>
      <c r="I183" s="827">
        <v>0</v>
      </c>
      <c r="J183" s="918"/>
      <c r="K183" s="1134"/>
    </row>
    <row r="184" spans="1:11" s="772" customFormat="1" ht="12" customHeight="1" x14ac:dyDescent="0.2">
      <c r="A184" s="1155"/>
      <c r="B184" s="1157"/>
      <c r="C184" s="826">
        <v>2261</v>
      </c>
      <c r="D184" s="918">
        <v>1600</v>
      </c>
      <c r="E184" s="918"/>
      <c r="F184" s="918"/>
      <c r="G184" s="918"/>
      <c r="H184" s="827">
        <f>D184+F184</f>
        <v>1600</v>
      </c>
      <c r="I184" s="827">
        <v>0</v>
      </c>
      <c r="J184" s="918"/>
      <c r="K184" s="1134"/>
    </row>
    <row r="185" spans="1:11" s="772" customFormat="1" ht="12" customHeight="1" x14ac:dyDescent="0.2">
      <c r="A185" s="1156"/>
      <c r="B185" s="1158"/>
      <c r="C185" s="826">
        <v>2363</v>
      </c>
      <c r="D185" s="918">
        <v>1400</v>
      </c>
      <c r="E185" s="918"/>
      <c r="F185" s="918"/>
      <c r="G185" s="918"/>
      <c r="H185" s="827">
        <f>D185+F185</f>
        <v>1400</v>
      </c>
      <c r="I185" s="827"/>
      <c r="J185" s="918"/>
      <c r="K185" s="1118"/>
    </row>
    <row r="186" spans="1:11" s="772" customFormat="1" ht="12.75" customHeight="1" x14ac:dyDescent="0.2">
      <c r="A186" s="929">
        <v>10</v>
      </c>
      <c r="B186" s="930" t="s">
        <v>808</v>
      </c>
      <c r="C186" s="927"/>
      <c r="D186" s="909">
        <f>D187+D191+D195</f>
        <v>5199</v>
      </c>
      <c r="E186" s="909">
        <f t="shared" ref="E186:I186" si="74">E187+E191+E195</f>
        <v>0</v>
      </c>
      <c r="F186" s="909">
        <f t="shared" si="74"/>
        <v>0</v>
      </c>
      <c r="G186" s="909">
        <f t="shared" si="74"/>
        <v>0</v>
      </c>
      <c r="H186" s="909">
        <f t="shared" si="74"/>
        <v>5199</v>
      </c>
      <c r="I186" s="909">
        <f t="shared" si="74"/>
        <v>0</v>
      </c>
      <c r="J186" s="909"/>
      <c r="K186" s="910"/>
    </row>
    <row r="187" spans="1:11" s="772" customFormat="1" ht="12" customHeight="1" x14ac:dyDescent="0.2">
      <c r="A187" s="1153">
        <v>10.1</v>
      </c>
      <c r="B187" s="1143" t="s">
        <v>763</v>
      </c>
      <c r="C187" s="826"/>
      <c r="D187" s="913">
        <f>SUM(D188:D190)</f>
        <v>2549</v>
      </c>
      <c r="E187" s="913">
        <f t="shared" ref="E187:I187" si="75">SUM(E188:E190)</f>
        <v>0</v>
      </c>
      <c r="F187" s="913">
        <f t="shared" si="75"/>
        <v>0</v>
      </c>
      <c r="G187" s="913">
        <f t="shared" si="75"/>
        <v>0</v>
      </c>
      <c r="H187" s="913">
        <f t="shared" si="75"/>
        <v>2549</v>
      </c>
      <c r="I187" s="913">
        <f t="shared" si="75"/>
        <v>0</v>
      </c>
      <c r="J187" s="913"/>
      <c r="K187" s="1136" t="s">
        <v>746</v>
      </c>
    </row>
    <row r="188" spans="1:11" s="772" customFormat="1" ht="11.25" customHeight="1" x14ac:dyDescent="0.2">
      <c r="A188" s="1153"/>
      <c r="B188" s="1143"/>
      <c r="C188" s="826">
        <v>2262</v>
      </c>
      <c r="D188" s="918">
        <v>1800</v>
      </c>
      <c r="E188" s="827"/>
      <c r="F188" s="827"/>
      <c r="G188" s="827"/>
      <c r="H188" s="827">
        <f t="shared" ref="H188:I190" si="76">D188+F188</f>
        <v>1800</v>
      </c>
      <c r="I188" s="827">
        <f t="shared" si="76"/>
        <v>0</v>
      </c>
      <c r="J188" s="827"/>
      <c r="K188" s="1136"/>
    </row>
    <row r="189" spans="1:11" s="772" customFormat="1" x14ac:dyDescent="0.2">
      <c r="A189" s="1153"/>
      <c r="B189" s="1143"/>
      <c r="C189" s="826">
        <v>2279</v>
      </c>
      <c r="D189" s="918">
        <v>455</v>
      </c>
      <c r="E189" s="827"/>
      <c r="F189" s="827"/>
      <c r="G189" s="827"/>
      <c r="H189" s="827">
        <f t="shared" si="76"/>
        <v>455</v>
      </c>
      <c r="I189" s="827">
        <f t="shared" si="76"/>
        <v>0</v>
      </c>
      <c r="J189" s="827"/>
      <c r="K189" s="1136"/>
    </row>
    <row r="190" spans="1:11" s="772" customFormat="1" ht="13.5" customHeight="1" x14ac:dyDescent="0.2">
      <c r="A190" s="1153"/>
      <c r="B190" s="1143"/>
      <c r="C190" s="826">
        <v>2363</v>
      </c>
      <c r="D190" s="918">
        <v>294</v>
      </c>
      <c r="E190" s="827"/>
      <c r="F190" s="827"/>
      <c r="G190" s="827"/>
      <c r="H190" s="827">
        <f t="shared" si="76"/>
        <v>294</v>
      </c>
      <c r="I190" s="827">
        <f t="shared" si="76"/>
        <v>0</v>
      </c>
      <c r="J190" s="827"/>
      <c r="K190" s="1136"/>
    </row>
    <row r="191" spans="1:11" s="772" customFormat="1" x14ac:dyDescent="0.2">
      <c r="A191" s="1132">
        <v>10.199999999999999</v>
      </c>
      <c r="B191" s="1112" t="s">
        <v>809</v>
      </c>
      <c r="C191" s="826"/>
      <c r="D191" s="913">
        <f t="shared" ref="D191:I191" si="77">SUM(D192:D194)</f>
        <v>1000</v>
      </c>
      <c r="E191" s="913">
        <f t="shared" si="77"/>
        <v>0</v>
      </c>
      <c r="F191" s="913">
        <f t="shared" si="77"/>
        <v>0</v>
      </c>
      <c r="G191" s="913">
        <f t="shared" si="77"/>
        <v>0</v>
      </c>
      <c r="H191" s="913">
        <f t="shared" si="77"/>
        <v>1000</v>
      </c>
      <c r="I191" s="913">
        <f t="shared" si="77"/>
        <v>0</v>
      </c>
      <c r="J191" s="913"/>
      <c r="K191" s="1133" t="s">
        <v>751</v>
      </c>
    </row>
    <row r="192" spans="1:11" s="772" customFormat="1" x14ac:dyDescent="0.2">
      <c r="A192" s="1132"/>
      <c r="B192" s="1112"/>
      <c r="C192" s="826">
        <v>2341</v>
      </c>
      <c r="D192" s="918">
        <v>50</v>
      </c>
      <c r="E192" s="827"/>
      <c r="F192" s="827"/>
      <c r="G192" s="827"/>
      <c r="H192" s="827">
        <f t="shared" ref="H192:I194" si="78">D192+F192</f>
        <v>50</v>
      </c>
      <c r="I192" s="827">
        <f t="shared" si="78"/>
        <v>0</v>
      </c>
      <c r="J192" s="827"/>
      <c r="K192" s="1133"/>
    </row>
    <row r="193" spans="1:11" s="772" customFormat="1" x14ac:dyDescent="0.2">
      <c r="A193" s="1132"/>
      <c r="B193" s="1112"/>
      <c r="C193" s="826">
        <v>2361</v>
      </c>
      <c r="D193" s="918">
        <v>750</v>
      </c>
      <c r="E193" s="828"/>
      <c r="F193" s="828"/>
      <c r="G193" s="828"/>
      <c r="H193" s="827">
        <f t="shared" si="78"/>
        <v>750</v>
      </c>
      <c r="I193" s="827">
        <f t="shared" si="78"/>
        <v>0</v>
      </c>
      <c r="J193" s="828"/>
      <c r="K193" s="1133"/>
    </row>
    <row r="194" spans="1:11" s="772" customFormat="1" x14ac:dyDescent="0.2">
      <c r="A194" s="1132"/>
      <c r="B194" s="1112"/>
      <c r="C194" s="914">
        <v>2370</v>
      </c>
      <c r="D194" s="915">
        <v>200</v>
      </c>
      <c r="E194" s="920"/>
      <c r="F194" s="915"/>
      <c r="G194" s="920"/>
      <c r="H194" s="916">
        <f t="shared" si="78"/>
        <v>200</v>
      </c>
      <c r="I194" s="916">
        <f t="shared" si="78"/>
        <v>0</v>
      </c>
      <c r="J194" s="920"/>
      <c r="K194" s="1133"/>
    </row>
    <row r="195" spans="1:11" s="772" customFormat="1" x14ac:dyDescent="0.2">
      <c r="A195" s="943" t="s">
        <v>810</v>
      </c>
      <c r="B195" s="937" t="s">
        <v>753</v>
      </c>
      <c r="C195" s="941"/>
      <c r="D195" s="909">
        <f t="shared" ref="D195:I195" si="79">D196</f>
        <v>1650</v>
      </c>
      <c r="E195" s="909">
        <f t="shared" si="79"/>
        <v>0</v>
      </c>
      <c r="F195" s="909">
        <f t="shared" si="79"/>
        <v>0</v>
      </c>
      <c r="G195" s="909">
        <f t="shared" si="79"/>
        <v>0</v>
      </c>
      <c r="H195" s="909">
        <f t="shared" si="79"/>
        <v>1650</v>
      </c>
      <c r="I195" s="909">
        <f t="shared" si="79"/>
        <v>0</v>
      </c>
      <c r="J195" s="909"/>
      <c r="K195" s="910"/>
    </row>
    <row r="196" spans="1:11" s="772" customFormat="1" x14ac:dyDescent="0.2">
      <c r="A196" s="1135" t="s">
        <v>811</v>
      </c>
      <c r="B196" s="1099" t="s">
        <v>755</v>
      </c>
      <c r="C196" s="927"/>
      <c r="D196" s="909">
        <f>SUM(D197:D200)</f>
        <v>1650</v>
      </c>
      <c r="E196" s="909">
        <f t="shared" ref="E196:I196" si="80">SUM(E197:E200)</f>
        <v>0</v>
      </c>
      <c r="F196" s="909">
        <f t="shared" si="80"/>
        <v>0</v>
      </c>
      <c r="G196" s="909">
        <f t="shared" si="80"/>
        <v>0</v>
      </c>
      <c r="H196" s="909">
        <f t="shared" si="80"/>
        <v>1650</v>
      </c>
      <c r="I196" s="909">
        <f t="shared" si="80"/>
        <v>0</v>
      </c>
      <c r="J196" s="909"/>
      <c r="K196" s="1127" t="s">
        <v>756</v>
      </c>
    </row>
    <row r="197" spans="1:11" s="772" customFormat="1" x14ac:dyDescent="0.2">
      <c r="A197" s="1135"/>
      <c r="B197" s="1099"/>
      <c r="C197" s="933">
        <v>2262</v>
      </c>
      <c r="D197" s="934">
        <v>200</v>
      </c>
      <c r="E197" s="935"/>
      <c r="F197" s="934"/>
      <c r="G197" s="935"/>
      <c r="H197" s="916">
        <f t="shared" ref="H197:I200" si="81">D197+F197</f>
        <v>200</v>
      </c>
      <c r="I197" s="916">
        <f t="shared" si="81"/>
        <v>0</v>
      </c>
      <c r="J197" s="934"/>
      <c r="K197" s="1128"/>
    </row>
    <row r="198" spans="1:11" s="772" customFormat="1" x14ac:dyDescent="0.2">
      <c r="A198" s="1135"/>
      <c r="B198" s="1099"/>
      <c r="C198" s="933">
        <v>2279</v>
      </c>
      <c r="D198" s="934">
        <v>175</v>
      </c>
      <c r="E198" s="935"/>
      <c r="F198" s="934"/>
      <c r="G198" s="935"/>
      <c r="H198" s="916">
        <f t="shared" si="81"/>
        <v>175</v>
      </c>
      <c r="I198" s="916">
        <f t="shared" si="81"/>
        <v>0</v>
      </c>
      <c r="J198" s="915"/>
      <c r="K198" s="1128"/>
    </row>
    <row r="199" spans="1:11" s="772" customFormat="1" x14ac:dyDescent="0.2">
      <c r="A199" s="1135"/>
      <c r="B199" s="1099"/>
      <c r="C199" s="927">
        <v>2341</v>
      </c>
      <c r="D199" s="936">
        <v>50</v>
      </c>
      <c r="E199" s="909"/>
      <c r="F199" s="909"/>
      <c r="G199" s="909"/>
      <c r="H199" s="827">
        <f t="shared" si="81"/>
        <v>50</v>
      </c>
      <c r="I199" s="827">
        <f t="shared" si="81"/>
        <v>0</v>
      </c>
      <c r="J199" s="909"/>
      <c r="K199" s="1128"/>
    </row>
    <row r="200" spans="1:11" s="772" customFormat="1" x14ac:dyDescent="0.2">
      <c r="A200" s="1135"/>
      <c r="B200" s="1099"/>
      <c r="C200" s="927">
        <v>2363</v>
      </c>
      <c r="D200" s="936">
        <v>1225</v>
      </c>
      <c r="E200" s="909"/>
      <c r="F200" s="909"/>
      <c r="G200" s="909"/>
      <c r="H200" s="827">
        <f t="shared" si="81"/>
        <v>1225</v>
      </c>
      <c r="I200" s="827">
        <f t="shared" si="81"/>
        <v>0</v>
      </c>
      <c r="J200" s="909"/>
      <c r="K200" s="1150"/>
    </row>
    <row r="201" spans="1:11" s="772" customFormat="1" ht="12.75" customHeight="1" x14ac:dyDescent="0.2">
      <c r="A201" s="929">
        <v>11</v>
      </c>
      <c r="B201" s="930" t="s">
        <v>812</v>
      </c>
      <c r="C201" s="927"/>
      <c r="D201" s="909">
        <f t="shared" ref="D201:I201" si="82">D202+D207+D211</f>
        <v>12102</v>
      </c>
      <c r="E201" s="909">
        <f t="shared" si="82"/>
        <v>0</v>
      </c>
      <c r="F201" s="909">
        <f t="shared" si="82"/>
        <v>0</v>
      </c>
      <c r="G201" s="909">
        <f t="shared" si="82"/>
        <v>0</v>
      </c>
      <c r="H201" s="909">
        <f t="shared" si="82"/>
        <v>12102</v>
      </c>
      <c r="I201" s="909">
        <f t="shared" si="82"/>
        <v>0</v>
      </c>
      <c r="J201" s="909"/>
      <c r="K201" s="910"/>
    </row>
    <row r="202" spans="1:11" s="772" customFormat="1" ht="13.5" customHeight="1" x14ac:dyDescent="0.2">
      <c r="A202" s="1132">
        <v>11.1</v>
      </c>
      <c r="B202" s="1143" t="s">
        <v>763</v>
      </c>
      <c r="C202" s="826"/>
      <c r="D202" s="913">
        <f>SUM(D203:D206)</f>
        <v>2818</v>
      </c>
      <c r="E202" s="913">
        <f t="shared" ref="E202:I202" si="83">SUM(E203:E206)</f>
        <v>0</v>
      </c>
      <c r="F202" s="913">
        <f t="shared" si="83"/>
        <v>0</v>
      </c>
      <c r="G202" s="913">
        <f t="shared" si="83"/>
        <v>0</v>
      </c>
      <c r="H202" s="913">
        <f t="shared" si="83"/>
        <v>2818</v>
      </c>
      <c r="I202" s="913">
        <f t="shared" si="83"/>
        <v>0</v>
      </c>
      <c r="J202" s="913"/>
      <c r="K202" s="1136" t="s">
        <v>746</v>
      </c>
    </row>
    <row r="203" spans="1:11" s="772" customFormat="1" ht="12.75" customHeight="1" x14ac:dyDescent="0.2">
      <c r="A203" s="1132"/>
      <c r="B203" s="1143"/>
      <c r="C203" s="826">
        <v>2261</v>
      </c>
      <c r="D203" s="918">
        <v>240</v>
      </c>
      <c r="E203" s="827"/>
      <c r="F203" s="827"/>
      <c r="G203" s="827"/>
      <c r="H203" s="827">
        <f t="shared" ref="H203:I206" si="84">D203+F203</f>
        <v>240</v>
      </c>
      <c r="I203" s="827">
        <f t="shared" si="84"/>
        <v>0</v>
      </c>
      <c r="J203" s="827"/>
      <c r="K203" s="1136"/>
    </row>
    <row r="204" spans="1:11" s="772" customFormat="1" x14ac:dyDescent="0.2">
      <c r="A204" s="1132"/>
      <c r="B204" s="1143"/>
      <c r="C204" s="826">
        <v>2262</v>
      </c>
      <c r="D204" s="918">
        <v>1800</v>
      </c>
      <c r="E204" s="827"/>
      <c r="F204" s="827"/>
      <c r="G204" s="827"/>
      <c r="H204" s="827">
        <f t="shared" si="84"/>
        <v>1800</v>
      </c>
      <c r="I204" s="827">
        <f t="shared" si="84"/>
        <v>0</v>
      </c>
      <c r="J204" s="827"/>
      <c r="K204" s="1136"/>
    </row>
    <row r="205" spans="1:11" s="772" customFormat="1" ht="13.5" customHeight="1" x14ac:dyDescent="0.2">
      <c r="A205" s="1132"/>
      <c r="B205" s="1143"/>
      <c r="C205" s="826">
        <v>2279</v>
      </c>
      <c r="D205" s="918">
        <v>400</v>
      </c>
      <c r="E205" s="827"/>
      <c r="F205" s="827"/>
      <c r="G205" s="827"/>
      <c r="H205" s="827">
        <f t="shared" si="84"/>
        <v>400</v>
      </c>
      <c r="I205" s="827">
        <f t="shared" si="84"/>
        <v>0</v>
      </c>
      <c r="J205" s="827"/>
      <c r="K205" s="1136"/>
    </row>
    <row r="206" spans="1:11" s="772" customFormat="1" x14ac:dyDescent="0.2">
      <c r="A206" s="1132"/>
      <c r="B206" s="1143"/>
      <c r="C206" s="826">
        <v>2363</v>
      </c>
      <c r="D206" s="918">
        <v>378</v>
      </c>
      <c r="E206" s="827"/>
      <c r="F206" s="827"/>
      <c r="G206" s="827"/>
      <c r="H206" s="827">
        <f t="shared" si="84"/>
        <v>378</v>
      </c>
      <c r="I206" s="827">
        <f t="shared" si="84"/>
        <v>0</v>
      </c>
      <c r="J206" s="827"/>
      <c r="K206" s="1136"/>
    </row>
    <row r="207" spans="1:11" s="772" customFormat="1" x14ac:dyDescent="0.2">
      <c r="A207" s="1132">
        <v>11.2</v>
      </c>
      <c r="B207" s="1112" t="s">
        <v>813</v>
      </c>
      <c r="C207" s="826"/>
      <c r="D207" s="913">
        <f t="shared" ref="D207:I207" si="85">SUM(D208:D210)</f>
        <v>714</v>
      </c>
      <c r="E207" s="913">
        <f t="shared" si="85"/>
        <v>0</v>
      </c>
      <c r="F207" s="913">
        <f t="shared" si="85"/>
        <v>0</v>
      </c>
      <c r="G207" s="913">
        <f t="shared" si="85"/>
        <v>0</v>
      </c>
      <c r="H207" s="913">
        <f t="shared" si="85"/>
        <v>714</v>
      </c>
      <c r="I207" s="913">
        <f t="shared" si="85"/>
        <v>0</v>
      </c>
      <c r="J207" s="913"/>
      <c r="K207" s="1133" t="s">
        <v>751</v>
      </c>
    </row>
    <row r="208" spans="1:11" s="772" customFormat="1" x14ac:dyDescent="0.2">
      <c r="A208" s="1132"/>
      <c r="B208" s="1112"/>
      <c r="C208" s="826">
        <v>2341</v>
      </c>
      <c r="D208" s="918">
        <v>50</v>
      </c>
      <c r="E208" s="827"/>
      <c r="F208" s="827"/>
      <c r="G208" s="827"/>
      <c r="H208" s="827">
        <f t="shared" ref="H208:I210" si="86">D208+F208</f>
        <v>50</v>
      </c>
      <c r="I208" s="827">
        <f t="shared" si="86"/>
        <v>0</v>
      </c>
      <c r="J208" s="827"/>
      <c r="K208" s="1133"/>
    </row>
    <row r="209" spans="1:11" s="772" customFormat="1" x14ac:dyDescent="0.2">
      <c r="A209" s="1132"/>
      <c r="B209" s="1112"/>
      <c r="C209" s="826">
        <v>2361</v>
      </c>
      <c r="D209" s="918">
        <v>300</v>
      </c>
      <c r="E209" s="827"/>
      <c r="F209" s="827"/>
      <c r="G209" s="827"/>
      <c r="H209" s="827">
        <f t="shared" si="86"/>
        <v>300</v>
      </c>
      <c r="I209" s="827">
        <f t="shared" si="86"/>
        <v>0</v>
      </c>
      <c r="J209" s="827"/>
      <c r="K209" s="1133"/>
    </row>
    <row r="210" spans="1:11" s="772" customFormat="1" x14ac:dyDescent="0.2">
      <c r="A210" s="1132"/>
      <c r="B210" s="1112"/>
      <c r="C210" s="826">
        <v>2370</v>
      </c>
      <c r="D210" s="918">
        <v>364</v>
      </c>
      <c r="E210" s="828"/>
      <c r="F210" s="828"/>
      <c r="G210" s="828"/>
      <c r="H210" s="827">
        <f t="shared" si="86"/>
        <v>364</v>
      </c>
      <c r="I210" s="827">
        <f t="shared" si="86"/>
        <v>0</v>
      </c>
      <c r="J210" s="828"/>
      <c r="K210" s="1133"/>
    </row>
    <row r="211" spans="1:11" s="772" customFormat="1" x14ac:dyDescent="0.2">
      <c r="A211" s="943" t="s">
        <v>814</v>
      </c>
      <c r="B211" s="937" t="s">
        <v>753</v>
      </c>
      <c r="C211" s="826"/>
      <c r="D211" s="913">
        <f t="shared" ref="D211:I211" si="87">D212+D214+D220</f>
        <v>8570</v>
      </c>
      <c r="E211" s="913">
        <f t="shared" si="87"/>
        <v>0</v>
      </c>
      <c r="F211" s="913">
        <f t="shared" si="87"/>
        <v>0</v>
      </c>
      <c r="G211" s="913">
        <f t="shared" si="87"/>
        <v>0</v>
      </c>
      <c r="H211" s="913">
        <f t="shared" si="87"/>
        <v>8570</v>
      </c>
      <c r="I211" s="913">
        <f t="shared" si="87"/>
        <v>0</v>
      </c>
      <c r="J211" s="913"/>
      <c r="K211" s="910"/>
    </row>
    <row r="212" spans="1:11" s="772" customFormat="1" x14ac:dyDescent="0.2">
      <c r="A212" s="1135" t="s">
        <v>815</v>
      </c>
      <c r="B212" s="1099" t="s">
        <v>755</v>
      </c>
      <c r="C212" s="826"/>
      <c r="D212" s="913">
        <f>SUM(D213:D213)</f>
        <v>1050</v>
      </c>
      <c r="E212" s="913">
        <f t="shared" ref="E212:I212" si="88">SUM(E213:E213)</f>
        <v>0</v>
      </c>
      <c r="F212" s="913">
        <f t="shared" si="88"/>
        <v>0</v>
      </c>
      <c r="G212" s="913">
        <f t="shared" si="88"/>
        <v>0</v>
      </c>
      <c r="H212" s="913">
        <f t="shared" si="88"/>
        <v>1050</v>
      </c>
      <c r="I212" s="913">
        <f t="shared" si="88"/>
        <v>0</v>
      </c>
      <c r="J212" s="913"/>
      <c r="K212" s="1117" t="s">
        <v>756</v>
      </c>
    </row>
    <row r="213" spans="1:11" s="772" customFormat="1" x14ac:dyDescent="0.2">
      <c r="A213" s="1135"/>
      <c r="B213" s="1099"/>
      <c r="C213" s="944">
        <v>2363</v>
      </c>
      <c r="D213" s="918">
        <v>1050</v>
      </c>
      <c r="E213" s="918"/>
      <c r="F213" s="918"/>
      <c r="G213" s="918"/>
      <c r="H213" s="827">
        <f>D213+F213</f>
        <v>1050</v>
      </c>
      <c r="I213" s="827">
        <f>E213+G213</f>
        <v>0</v>
      </c>
      <c r="J213" s="918"/>
      <c r="K213" s="1118"/>
    </row>
    <row r="214" spans="1:11" s="772" customFormat="1" x14ac:dyDescent="0.2">
      <c r="A214" s="1135" t="s">
        <v>816</v>
      </c>
      <c r="B214" s="1099" t="s">
        <v>758</v>
      </c>
      <c r="C214" s="826"/>
      <c r="D214" s="913">
        <f>SUM(D215:D219)</f>
        <v>3160</v>
      </c>
      <c r="E214" s="913">
        <f t="shared" ref="E214:I214" si="89">SUM(E215:E219)</f>
        <v>0</v>
      </c>
      <c r="F214" s="913">
        <f t="shared" si="89"/>
        <v>0</v>
      </c>
      <c r="G214" s="913">
        <f t="shared" si="89"/>
        <v>0</v>
      </c>
      <c r="H214" s="913">
        <f t="shared" si="89"/>
        <v>3160</v>
      </c>
      <c r="I214" s="913">
        <f t="shared" si="89"/>
        <v>0</v>
      </c>
      <c r="J214" s="913"/>
      <c r="K214" s="1117" t="s">
        <v>756</v>
      </c>
    </row>
    <row r="215" spans="1:11" s="772" customFormat="1" x14ac:dyDescent="0.2">
      <c r="A215" s="1135"/>
      <c r="B215" s="1099"/>
      <c r="C215" s="826">
        <v>2111</v>
      </c>
      <c r="D215" s="918">
        <v>120</v>
      </c>
      <c r="E215" s="918"/>
      <c r="F215" s="918"/>
      <c r="G215" s="918"/>
      <c r="H215" s="827">
        <f t="shared" ref="H215:I219" si="90">D215+F215</f>
        <v>120</v>
      </c>
      <c r="I215" s="827">
        <f t="shared" si="90"/>
        <v>0</v>
      </c>
      <c r="J215" s="918"/>
      <c r="K215" s="1134"/>
    </row>
    <row r="216" spans="1:11" s="772" customFormat="1" x14ac:dyDescent="0.2">
      <c r="A216" s="1135"/>
      <c r="B216" s="1099"/>
      <c r="C216" s="826">
        <v>2261</v>
      </c>
      <c r="D216" s="918">
        <v>1760</v>
      </c>
      <c r="E216" s="918"/>
      <c r="F216" s="918"/>
      <c r="G216" s="918"/>
      <c r="H216" s="827">
        <f t="shared" si="90"/>
        <v>1760</v>
      </c>
      <c r="I216" s="827">
        <f t="shared" si="90"/>
        <v>0</v>
      </c>
      <c r="J216" s="918"/>
      <c r="K216" s="1134"/>
    </row>
    <row r="217" spans="1:11" s="772" customFormat="1" x14ac:dyDescent="0.2">
      <c r="A217" s="1135"/>
      <c r="B217" s="1099"/>
      <c r="C217" s="826">
        <v>2262</v>
      </c>
      <c r="D217" s="918">
        <v>200</v>
      </c>
      <c r="E217" s="918"/>
      <c r="F217" s="918"/>
      <c r="G217" s="918"/>
      <c r="H217" s="827">
        <f t="shared" si="90"/>
        <v>200</v>
      </c>
      <c r="I217" s="827">
        <f t="shared" si="90"/>
        <v>0</v>
      </c>
      <c r="J217" s="918"/>
      <c r="K217" s="1134"/>
    </row>
    <row r="218" spans="1:11" s="772" customFormat="1" x14ac:dyDescent="0.2">
      <c r="A218" s="1135"/>
      <c r="B218" s="1099"/>
      <c r="C218" s="826">
        <v>2341</v>
      </c>
      <c r="D218" s="918">
        <v>100</v>
      </c>
      <c r="E218" s="918"/>
      <c r="F218" s="918"/>
      <c r="G218" s="918"/>
      <c r="H218" s="827">
        <f t="shared" si="90"/>
        <v>100</v>
      </c>
      <c r="I218" s="827">
        <f t="shared" si="90"/>
        <v>0</v>
      </c>
      <c r="J218" s="918"/>
      <c r="K218" s="1134"/>
    </row>
    <row r="219" spans="1:11" s="772" customFormat="1" x14ac:dyDescent="0.2">
      <c r="A219" s="1135"/>
      <c r="B219" s="1099"/>
      <c r="C219" s="826">
        <v>2363</v>
      </c>
      <c r="D219" s="918">
        <v>980</v>
      </c>
      <c r="E219" s="918"/>
      <c r="F219" s="918"/>
      <c r="G219" s="918"/>
      <c r="H219" s="827">
        <f t="shared" si="90"/>
        <v>980</v>
      </c>
      <c r="I219" s="827">
        <f t="shared" si="90"/>
        <v>0</v>
      </c>
      <c r="J219" s="918"/>
      <c r="K219" s="1118"/>
    </row>
    <row r="220" spans="1:11" s="772" customFormat="1" x14ac:dyDescent="0.2">
      <c r="A220" s="1135" t="s">
        <v>817</v>
      </c>
      <c r="B220" s="1099" t="s">
        <v>818</v>
      </c>
      <c r="C220" s="826"/>
      <c r="D220" s="913">
        <f>SUM(D221:D223)</f>
        <v>4360</v>
      </c>
      <c r="E220" s="913">
        <f t="shared" ref="E220:I220" si="91">SUM(E221:E223)</f>
        <v>0</v>
      </c>
      <c r="F220" s="913">
        <f t="shared" si="91"/>
        <v>0</v>
      </c>
      <c r="G220" s="913">
        <f t="shared" si="91"/>
        <v>0</v>
      </c>
      <c r="H220" s="913">
        <f t="shared" si="91"/>
        <v>4360</v>
      </c>
      <c r="I220" s="913">
        <f t="shared" si="91"/>
        <v>0</v>
      </c>
      <c r="J220" s="913"/>
      <c r="K220" s="1117" t="s">
        <v>819</v>
      </c>
    </row>
    <row r="221" spans="1:11" s="772" customFormat="1" ht="12" customHeight="1" x14ac:dyDescent="0.2">
      <c r="A221" s="1135"/>
      <c r="B221" s="1099"/>
      <c r="C221" s="826">
        <v>2121</v>
      </c>
      <c r="D221" s="918">
        <v>800</v>
      </c>
      <c r="E221" s="765"/>
      <c r="F221" s="765"/>
      <c r="G221" s="765"/>
      <c r="H221" s="827">
        <f t="shared" ref="H221:I223" si="92">D221+F221</f>
        <v>800</v>
      </c>
      <c r="I221" s="827">
        <f t="shared" si="92"/>
        <v>0</v>
      </c>
      <c r="J221" s="765"/>
      <c r="K221" s="1134"/>
    </row>
    <row r="222" spans="1:11" s="772" customFormat="1" ht="12.75" customHeight="1" x14ac:dyDescent="0.2">
      <c r="A222" s="1135"/>
      <c r="B222" s="1099"/>
      <c r="C222" s="826">
        <v>2122</v>
      </c>
      <c r="D222" s="918">
        <v>890</v>
      </c>
      <c r="E222" s="765"/>
      <c r="F222" s="765"/>
      <c r="G222" s="765"/>
      <c r="H222" s="827">
        <f t="shared" si="92"/>
        <v>890</v>
      </c>
      <c r="I222" s="827">
        <f t="shared" si="92"/>
        <v>0</v>
      </c>
      <c r="J222" s="765"/>
      <c r="K222" s="1134"/>
    </row>
    <row r="223" spans="1:11" s="772" customFormat="1" x14ac:dyDescent="0.2">
      <c r="A223" s="1129"/>
      <c r="B223" s="1099"/>
      <c r="C223" s="945">
        <v>2279</v>
      </c>
      <c r="D223" s="915">
        <v>2670</v>
      </c>
      <c r="E223" s="915"/>
      <c r="F223" s="915"/>
      <c r="G223" s="915"/>
      <c r="H223" s="916">
        <f t="shared" si="92"/>
        <v>2670</v>
      </c>
      <c r="I223" s="916">
        <f t="shared" si="92"/>
        <v>0</v>
      </c>
      <c r="J223" s="946"/>
      <c r="K223" s="1118"/>
    </row>
    <row r="224" spans="1:11" s="772" customFormat="1" ht="12.75" customHeight="1" x14ac:dyDescent="0.2">
      <c r="A224" s="947">
        <v>12</v>
      </c>
      <c r="B224" s="930" t="s">
        <v>820</v>
      </c>
      <c r="C224" s="927"/>
      <c r="D224" s="909">
        <f>D225+D230+D235</f>
        <v>6158</v>
      </c>
      <c r="E224" s="909">
        <f t="shared" ref="E224:I224" si="93">E225+E230+E235</f>
        <v>0</v>
      </c>
      <c r="F224" s="909">
        <f t="shared" si="93"/>
        <v>0</v>
      </c>
      <c r="G224" s="909">
        <f t="shared" si="93"/>
        <v>0</v>
      </c>
      <c r="H224" s="909">
        <f t="shared" si="93"/>
        <v>6158</v>
      </c>
      <c r="I224" s="909">
        <f t="shared" si="93"/>
        <v>0</v>
      </c>
      <c r="J224" s="909"/>
      <c r="K224" s="910"/>
    </row>
    <row r="225" spans="1:11" s="772" customFormat="1" x14ac:dyDescent="0.2">
      <c r="A225" s="1132">
        <v>12.1</v>
      </c>
      <c r="B225" s="1143" t="s">
        <v>763</v>
      </c>
      <c r="C225" s="826"/>
      <c r="D225" s="913">
        <f>SUM(D226:D229)</f>
        <v>3406</v>
      </c>
      <c r="E225" s="913">
        <f t="shared" ref="E225:I225" si="94">SUM(E226:E229)</f>
        <v>0</v>
      </c>
      <c r="F225" s="913">
        <f t="shared" si="94"/>
        <v>0</v>
      </c>
      <c r="G225" s="913">
        <f t="shared" si="94"/>
        <v>0</v>
      </c>
      <c r="H225" s="913">
        <f t="shared" si="94"/>
        <v>3406</v>
      </c>
      <c r="I225" s="913">
        <f t="shared" si="94"/>
        <v>0</v>
      </c>
      <c r="J225" s="913"/>
      <c r="K225" s="1136" t="s">
        <v>746</v>
      </c>
    </row>
    <row r="226" spans="1:11" s="772" customFormat="1" x14ac:dyDescent="0.2">
      <c r="A226" s="1132"/>
      <c r="B226" s="1143"/>
      <c r="C226" s="826">
        <v>2261</v>
      </c>
      <c r="D226" s="918">
        <v>384</v>
      </c>
      <c r="E226" s="827"/>
      <c r="F226" s="827">
        <v>0</v>
      </c>
      <c r="G226" s="827"/>
      <c r="H226" s="827">
        <f t="shared" ref="H226:I229" si="95">D226+F226</f>
        <v>384</v>
      </c>
      <c r="I226" s="827">
        <f t="shared" si="95"/>
        <v>0</v>
      </c>
      <c r="J226" s="827"/>
      <c r="K226" s="1136"/>
    </row>
    <row r="227" spans="1:11" s="772" customFormat="1" x14ac:dyDescent="0.2">
      <c r="A227" s="1132"/>
      <c r="B227" s="1143"/>
      <c r="C227" s="826">
        <v>2262</v>
      </c>
      <c r="D227" s="918">
        <v>1800</v>
      </c>
      <c r="E227" s="827"/>
      <c r="F227" s="827"/>
      <c r="G227" s="827"/>
      <c r="H227" s="827">
        <f t="shared" si="95"/>
        <v>1800</v>
      </c>
      <c r="I227" s="827">
        <f>E227+G227</f>
        <v>0</v>
      </c>
      <c r="J227" s="827"/>
      <c r="K227" s="1136"/>
    </row>
    <row r="228" spans="1:11" s="772" customFormat="1" ht="14.25" customHeight="1" x14ac:dyDescent="0.2">
      <c r="A228" s="1132"/>
      <c r="B228" s="1143"/>
      <c r="C228" s="826">
        <v>2279</v>
      </c>
      <c r="D228" s="918">
        <v>760</v>
      </c>
      <c r="E228" s="827"/>
      <c r="F228" s="827"/>
      <c r="G228" s="827"/>
      <c r="H228" s="827">
        <f t="shared" si="95"/>
        <v>760</v>
      </c>
      <c r="I228" s="827">
        <f t="shared" si="95"/>
        <v>0</v>
      </c>
      <c r="J228" s="827"/>
      <c r="K228" s="1136"/>
    </row>
    <row r="229" spans="1:11" s="772" customFormat="1" x14ac:dyDescent="0.2">
      <c r="A229" s="1132"/>
      <c r="B229" s="1143"/>
      <c r="C229" s="826">
        <v>2363</v>
      </c>
      <c r="D229" s="918">
        <v>462</v>
      </c>
      <c r="E229" s="827"/>
      <c r="F229" s="827"/>
      <c r="G229" s="827"/>
      <c r="H229" s="827">
        <f t="shared" si="95"/>
        <v>462</v>
      </c>
      <c r="I229" s="827">
        <f t="shared" si="95"/>
        <v>0</v>
      </c>
      <c r="J229" s="827"/>
      <c r="K229" s="1136"/>
    </row>
    <row r="230" spans="1:11" s="772" customFormat="1" x14ac:dyDescent="0.2">
      <c r="A230" s="1132">
        <v>12.2</v>
      </c>
      <c r="B230" s="1112" t="s">
        <v>821</v>
      </c>
      <c r="C230" s="826"/>
      <c r="D230" s="913">
        <f>SUM(D231:D233)</f>
        <v>620</v>
      </c>
      <c r="E230" s="913">
        <f t="shared" ref="E230:I230" si="96">SUM(E231:E233)</f>
        <v>0</v>
      </c>
      <c r="F230" s="913">
        <f t="shared" si="96"/>
        <v>0</v>
      </c>
      <c r="G230" s="913">
        <f t="shared" si="96"/>
        <v>0</v>
      </c>
      <c r="H230" s="913">
        <f t="shared" si="96"/>
        <v>620</v>
      </c>
      <c r="I230" s="913">
        <f t="shared" si="96"/>
        <v>0</v>
      </c>
      <c r="J230" s="913"/>
      <c r="K230" s="1133" t="s">
        <v>751</v>
      </c>
    </row>
    <row r="231" spans="1:11" s="772" customFormat="1" x14ac:dyDescent="0.2">
      <c r="A231" s="1132"/>
      <c r="B231" s="1112"/>
      <c r="C231" s="826">
        <v>2341</v>
      </c>
      <c r="D231" s="918">
        <v>25</v>
      </c>
      <c r="E231" s="827"/>
      <c r="F231" s="827"/>
      <c r="G231" s="827"/>
      <c r="H231" s="827">
        <f t="shared" ref="H231:I233" si="97">D231+F231</f>
        <v>25</v>
      </c>
      <c r="I231" s="827">
        <f t="shared" si="97"/>
        <v>0</v>
      </c>
      <c r="J231" s="827"/>
      <c r="K231" s="1133"/>
    </row>
    <row r="232" spans="1:11" s="772" customFormat="1" x14ac:dyDescent="0.2">
      <c r="A232" s="1132"/>
      <c r="B232" s="1112"/>
      <c r="C232" s="914">
        <v>2361</v>
      </c>
      <c r="D232" s="915">
        <v>420</v>
      </c>
      <c r="E232" s="916"/>
      <c r="F232" s="916"/>
      <c r="G232" s="916"/>
      <c r="H232" s="916">
        <f t="shared" si="97"/>
        <v>420</v>
      </c>
      <c r="I232" s="916">
        <f t="shared" si="97"/>
        <v>0</v>
      </c>
      <c r="J232" s="916"/>
      <c r="K232" s="1133"/>
    </row>
    <row r="233" spans="1:11" s="772" customFormat="1" x14ac:dyDescent="0.2">
      <c r="A233" s="1132"/>
      <c r="B233" s="1112"/>
      <c r="C233" s="914">
        <v>2370</v>
      </c>
      <c r="D233" s="915">
        <v>175</v>
      </c>
      <c r="E233" s="920"/>
      <c r="F233" s="915"/>
      <c r="G233" s="920"/>
      <c r="H233" s="916">
        <f t="shared" si="97"/>
        <v>175</v>
      </c>
      <c r="I233" s="916">
        <f t="shared" si="97"/>
        <v>0</v>
      </c>
      <c r="J233" s="920"/>
      <c r="K233" s="1133"/>
    </row>
    <row r="234" spans="1:11" s="772" customFormat="1" x14ac:dyDescent="0.2">
      <c r="A234" s="921" t="s">
        <v>822</v>
      </c>
      <c r="B234" s="948" t="s">
        <v>753</v>
      </c>
      <c r="C234" s="914"/>
      <c r="D234" s="923">
        <f>D235</f>
        <v>2132</v>
      </c>
      <c r="E234" s="920"/>
      <c r="F234" s="915"/>
      <c r="G234" s="920"/>
      <c r="H234" s="949">
        <f>H235</f>
        <v>2132</v>
      </c>
      <c r="I234" s="916"/>
      <c r="J234" s="920"/>
      <c r="K234" s="950"/>
    </row>
    <row r="235" spans="1:11" s="772" customFormat="1" x14ac:dyDescent="0.2">
      <c r="A235" s="1135" t="s">
        <v>823</v>
      </c>
      <c r="B235" s="1099" t="s">
        <v>758</v>
      </c>
      <c r="C235" s="828"/>
      <c r="D235" s="913">
        <f>SUM(D236:D239)</f>
        <v>2132</v>
      </c>
      <c r="E235" s="913">
        <f t="shared" ref="E235:I235" si="98">SUM(E236:E239)</f>
        <v>0</v>
      </c>
      <c r="F235" s="913">
        <f t="shared" si="98"/>
        <v>0</v>
      </c>
      <c r="G235" s="913">
        <f t="shared" si="98"/>
        <v>0</v>
      </c>
      <c r="H235" s="913">
        <f t="shared" si="98"/>
        <v>2132</v>
      </c>
      <c r="I235" s="913">
        <f t="shared" si="98"/>
        <v>0</v>
      </c>
      <c r="J235" s="913"/>
      <c r="K235" s="1127" t="s">
        <v>756</v>
      </c>
    </row>
    <row r="236" spans="1:11" s="772" customFormat="1" x14ac:dyDescent="0.2">
      <c r="A236" s="1129"/>
      <c r="B236" s="1124"/>
      <c r="C236" s="951">
        <v>2111</v>
      </c>
      <c r="D236" s="952">
        <v>42</v>
      </c>
      <c r="E236" s="913"/>
      <c r="F236" s="913"/>
      <c r="G236" s="913"/>
      <c r="H236" s="827">
        <f t="shared" ref="H236:I239" si="99">D236+F236</f>
        <v>42</v>
      </c>
      <c r="I236" s="827">
        <f t="shared" si="99"/>
        <v>0</v>
      </c>
      <c r="J236" s="913"/>
      <c r="K236" s="1128"/>
    </row>
    <row r="237" spans="1:11" s="772" customFormat="1" x14ac:dyDescent="0.2">
      <c r="A237" s="1129"/>
      <c r="B237" s="1124"/>
      <c r="C237" s="951">
        <v>2261</v>
      </c>
      <c r="D237" s="952">
        <v>1008</v>
      </c>
      <c r="E237" s="913"/>
      <c r="F237" s="913"/>
      <c r="G237" s="913"/>
      <c r="H237" s="827">
        <f t="shared" si="99"/>
        <v>1008</v>
      </c>
      <c r="I237" s="827">
        <f t="shared" si="99"/>
        <v>0</v>
      </c>
      <c r="J237" s="913"/>
      <c r="K237" s="1128"/>
    </row>
    <row r="238" spans="1:11" s="772" customFormat="1" x14ac:dyDescent="0.2">
      <c r="A238" s="1129"/>
      <c r="B238" s="1124"/>
      <c r="C238" s="951">
        <v>2262</v>
      </c>
      <c r="D238" s="952">
        <v>200</v>
      </c>
      <c r="E238" s="913"/>
      <c r="F238" s="913"/>
      <c r="G238" s="913"/>
      <c r="H238" s="827">
        <f t="shared" si="99"/>
        <v>200</v>
      </c>
      <c r="I238" s="827">
        <f t="shared" si="99"/>
        <v>0</v>
      </c>
      <c r="J238" s="913"/>
      <c r="K238" s="1128"/>
    </row>
    <row r="239" spans="1:11" s="772" customFormat="1" x14ac:dyDescent="0.2">
      <c r="A239" s="1135"/>
      <c r="B239" s="1099"/>
      <c r="C239" s="826">
        <v>2363</v>
      </c>
      <c r="D239" s="918">
        <v>882</v>
      </c>
      <c r="E239" s="918"/>
      <c r="F239" s="918"/>
      <c r="G239" s="918"/>
      <c r="H239" s="827">
        <f t="shared" si="99"/>
        <v>882</v>
      </c>
      <c r="I239" s="827">
        <f t="shared" si="99"/>
        <v>0</v>
      </c>
      <c r="J239" s="918"/>
      <c r="K239" s="1150"/>
    </row>
    <row r="240" spans="1:11" s="772" customFormat="1" x14ac:dyDescent="0.2">
      <c r="A240" s="1166">
        <v>13</v>
      </c>
      <c r="B240" s="1168" t="s">
        <v>824</v>
      </c>
      <c r="C240" s="951"/>
      <c r="D240" s="953">
        <f t="shared" ref="D240:I240" si="100">SUM(D241:D245)</f>
        <v>7580</v>
      </c>
      <c r="E240" s="913">
        <f t="shared" si="100"/>
        <v>0</v>
      </c>
      <c r="F240" s="913">
        <f t="shared" si="100"/>
        <v>0</v>
      </c>
      <c r="G240" s="913">
        <f t="shared" si="100"/>
        <v>0</v>
      </c>
      <c r="H240" s="913">
        <f t="shared" si="100"/>
        <v>7580</v>
      </c>
      <c r="I240" s="913">
        <f t="shared" si="100"/>
        <v>0</v>
      </c>
      <c r="J240" s="913"/>
      <c r="K240" s="954"/>
    </row>
    <row r="241" spans="1:12" s="772" customFormat="1" x14ac:dyDescent="0.2">
      <c r="A241" s="1167"/>
      <c r="B241" s="1169"/>
      <c r="C241" s="914">
        <v>2121</v>
      </c>
      <c r="D241" s="915">
        <v>1175</v>
      </c>
      <c r="E241" s="915"/>
      <c r="F241" s="915"/>
      <c r="G241" s="915"/>
      <c r="H241" s="916">
        <f t="shared" ref="H241:I249" si="101">D241+F241</f>
        <v>1175</v>
      </c>
      <c r="I241" s="916">
        <f t="shared" si="101"/>
        <v>0</v>
      </c>
      <c r="J241" s="915"/>
      <c r="K241" s="1133" t="s">
        <v>825</v>
      </c>
    </row>
    <row r="242" spans="1:12" s="772" customFormat="1" x14ac:dyDescent="0.2">
      <c r="A242" s="1167"/>
      <c r="B242" s="1169"/>
      <c r="C242" s="826">
        <v>2122</v>
      </c>
      <c r="D242" s="918">
        <v>1890</v>
      </c>
      <c r="E242" s="918"/>
      <c r="F242" s="918"/>
      <c r="G242" s="918"/>
      <c r="H242" s="827">
        <f t="shared" si="101"/>
        <v>1890</v>
      </c>
      <c r="I242" s="827">
        <f t="shared" si="101"/>
        <v>0</v>
      </c>
      <c r="J242" s="918"/>
      <c r="K242" s="1133"/>
    </row>
    <row r="243" spans="1:12" s="772" customFormat="1" x14ac:dyDescent="0.2">
      <c r="A243" s="1167"/>
      <c r="B243" s="1169"/>
      <c r="C243" s="914">
        <v>2279</v>
      </c>
      <c r="D243" s="915">
        <v>3065</v>
      </c>
      <c r="E243" s="915"/>
      <c r="F243" s="915"/>
      <c r="G243" s="915"/>
      <c r="H243" s="916">
        <f t="shared" si="101"/>
        <v>3065</v>
      </c>
      <c r="I243" s="916">
        <f t="shared" si="101"/>
        <v>0</v>
      </c>
      <c r="J243" s="915"/>
      <c r="K243" s="1133"/>
    </row>
    <row r="244" spans="1:12" s="772" customFormat="1" x14ac:dyDescent="0.2">
      <c r="A244" s="1167"/>
      <c r="B244" s="1169"/>
      <c r="C244" s="826">
        <v>2341</v>
      </c>
      <c r="D244" s="918">
        <v>950</v>
      </c>
      <c r="E244" s="918"/>
      <c r="F244" s="918"/>
      <c r="G244" s="918"/>
      <c r="H244" s="827">
        <f t="shared" si="101"/>
        <v>950</v>
      </c>
      <c r="I244" s="827">
        <f t="shared" si="101"/>
        <v>0</v>
      </c>
      <c r="J244" s="918"/>
      <c r="K244" s="1133"/>
    </row>
    <row r="245" spans="1:12" s="772" customFormat="1" x14ac:dyDescent="0.2">
      <c r="A245" s="1167"/>
      <c r="B245" s="1169"/>
      <c r="C245" s="955">
        <v>2370</v>
      </c>
      <c r="D245" s="952">
        <v>500</v>
      </c>
      <c r="E245" s="918"/>
      <c r="F245" s="952"/>
      <c r="G245" s="952"/>
      <c r="H245" s="956">
        <f t="shared" si="101"/>
        <v>500</v>
      </c>
      <c r="I245" s="827">
        <f t="shared" si="101"/>
        <v>0</v>
      </c>
      <c r="J245" s="952"/>
      <c r="K245" s="1127"/>
    </row>
    <row r="246" spans="1:12" s="772" customFormat="1" ht="12" customHeight="1" x14ac:dyDescent="0.2">
      <c r="A246" s="1159">
        <v>14</v>
      </c>
      <c r="B246" s="1162" t="s">
        <v>826</v>
      </c>
      <c r="C246" s="957"/>
      <c r="D246" s="958">
        <f>SUM(D247:D249)</f>
        <v>1923</v>
      </c>
      <c r="E246" s="959">
        <f>SUM(E247:E249)</f>
        <v>0</v>
      </c>
      <c r="F246" s="960">
        <f>SUM(F247:F249)</f>
        <v>0</v>
      </c>
      <c r="G246" s="959">
        <f>SUM(G247:G249)</f>
        <v>0</v>
      </c>
      <c r="H246" s="961">
        <f>SUM(H247:H249)</f>
        <v>1923</v>
      </c>
      <c r="I246" s="962"/>
      <c r="J246" s="918"/>
      <c r="K246" s="1127" t="s">
        <v>825</v>
      </c>
      <c r="L246" s="963"/>
    </row>
    <row r="247" spans="1:12" s="772" customFormat="1" ht="16.5" customHeight="1" x14ac:dyDescent="0.2">
      <c r="A247" s="1160"/>
      <c r="B247" s="1163"/>
      <c r="C247" s="964">
        <v>2121</v>
      </c>
      <c r="D247" s="965">
        <v>279</v>
      </c>
      <c r="E247" s="918"/>
      <c r="F247" s="827"/>
      <c r="G247" s="966"/>
      <c r="H247" s="967">
        <f t="shared" si="101"/>
        <v>279</v>
      </c>
      <c r="I247" s="968"/>
      <c r="J247" s="969"/>
      <c r="K247" s="1128"/>
      <c r="L247" s="963"/>
    </row>
    <row r="248" spans="1:12" s="772" customFormat="1" ht="14.25" customHeight="1" x14ac:dyDescent="0.2">
      <c r="A248" s="1160"/>
      <c r="B248" s="1163"/>
      <c r="C248" s="970">
        <v>2122</v>
      </c>
      <c r="D248" s="971">
        <v>757</v>
      </c>
      <c r="E248" s="972"/>
      <c r="F248" s="827"/>
      <c r="G248" s="973"/>
      <c r="H248" s="967">
        <f t="shared" si="101"/>
        <v>757</v>
      </c>
      <c r="I248" s="972"/>
      <c r="J248" s="969"/>
      <c r="K248" s="1128"/>
    </row>
    <row r="249" spans="1:12" s="772" customFormat="1" ht="13.5" customHeight="1" x14ac:dyDescent="0.2">
      <c r="A249" s="1161"/>
      <c r="B249" s="1164"/>
      <c r="C249" s="974">
        <v>2279</v>
      </c>
      <c r="D249" s="971">
        <v>887</v>
      </c>
      <c r="E249" s="972"/>
      <c r="F249" s="827"/>
      <c r="G249" s="975"/>
      <c r="H249" s="976">
        <f t="shared" si="101"/>
        <v>887</v>
      </c>
      <c r="I249" s="977"/>
      <c r="J249" s="969"/>
      <c r="K249" s="1150"/>
      <c r="L249" s="963"/>
    </row>
    <row r="250" spans="1:12" s="772" customFormat="1" ht="6.75" customHeight="1" x14ac:dyDescent="0.2">
      <c r="A250" s="978"/>
      <c r="B250" s="979"/>
      <c r="C250" s="980"/>
      <c r="D250" s="981"/>
      <c r="E250" s="982"/>
      <c r="F250" s="982"/>
      <c r="G250" s="977"/>
      <c r="H250" s="982"/>
      <c r="I250" s="982"/>
      <c r="J250" s="977"/>
      <c r="K250" s="983"/>
    </row>
    <row r="251" spans="1:12" x14ac:dyDescent="0.2">
      <c r="A251" s="731" t="s">
        <v>827</v>
      </c>
      <c r="B251" s="984"/>
      <c r="C251" s="985"/>
      <c r="D251" s="984"/>
      <c r="E251" s="986"/>
      <c r="F251" s="985"/>
      <c r="G251" s="985"/>
      <c r="H251" s="894"/>
    </row>
    <row r="252" spans="1:12" x14ac:dyDescent="0.2">
      <c r="A252" s="987" t="s">
        <v>828</v>
      </c>
      <c r="B252" s="984"/>
      <c r="C252" s="985"/>
      <c r="D252" s="984"/>
      <c r="E252" s="986"/>
      <c r="F252" s="985"/>
      <c r="G252" s="985"/>
      <c r="H252" s="894"/>
      <c r="I252" s="890"/>
    </row>
    <row r="253" spans="1:12" x14ac:dyDescent="0.2">
      <c r="A253" s="988" t="s">
        <v>829</v>
      </c>
      <c r="B253" s="984"/>
      <c r="C253" s="985"/>
      <c r="D253" s="984"/>
      <c r="E253" s="986"/>
      <c r="F253" s="985"/>
      <c r="G253" s="985"/>
      <c r="H253" s="894"/>
    </row>
    <row r="254" spans="1:12" x14ac:dyDescent="0.2">
      <c r="A254" s="988" t="s">
        <v>830</v>
      </c>
      <c r="B254" s="984"/>
      <c r="C254" s="985"/>
      <c r="D254" s="984"/>
      <c r="E254" s="986"/>
      <c r="F254" s="985"/>
      <c r="G254" s="985"/>
      <c r="H254" s="894"/>
    </row>
    <row r="255" spans="1:12" x14ac:dyDescent="0.2">
      <c r="A255" s="988" t="s">
        <v>831</v>
      </c>
      <c r="B255" s="984"/>
      <c r="C255" s="985"/>
      <c r="D255" s="984"/>
      <c r="E255" s="986"/>
      <c r="F255" s="985"/>
      <c r="G255" s="985"/>
      <c r="H255" s="894"/>
    </row>
    <row r="256" spans="1:12" x14ac:dyDescent="0.2">
      <c r="A256" s="988" t="s">
        <v>832</v>
      </c>
      <c r="B256" s="984"/>
      <c r="C256" s="985"/>
      <c r="D256" s="984"/>
      <c r="E256" s="986"/>
      <c r="F256" s="985"/>
      <c r="G256" s="985"/>
      <c r="H256" s="894"/>
    </row>
    <row r="257" spans="1:8" x14ac:dyDescent="0.2">
      <c r="A257" s="988" t="s">
        <v>833</v>
      </c>
      <c r="B257" s="984"/>
      <c r="C257" s="985"/>
      <c r="D257" s="984"/>
      <c r="E257" s="986"/>
      <c r="F257" s="985"/>
      <c r="G257" s="985"/>
      <c r="H257" s="894"/>
    </row>
    <row r="258" spans="1:8" ht="12" customHeight="1" x14ac:dyDescent="0.2">
      <c r="A258" s="988" t="s">
        <v>834</v>
      </c>
      <c r="B258" s="984"/>
      <c r="C258" s="985"/>
      <c r="D258" s="984"/>
      <c r="E258" s="986"/>
      <c r="F258" s="985"/>
      <c r="G258" s="985"/>
      <c r="H258" s="894"/>
    </row>
    <row r="259" spans="1:8" ht="9" customHeight="1" x14ac:dyDescent="0.2">
      <c r="B259" s="984"/>
      <c r="C259" s="985"/>
      <c r="D259" s="984"/>
      <c r="E259" s="986"/>
      <c r="F259" s="985"/>
      <c r="G259" s="985"/>
      <c r="H259" s="894"/>
    </row>
    <row r="260" spans="1:8" ht="12" customHeight="1" x14ac:dyDescent="0.2">
      <c r="A260" s="989" t="s">
        <v>835</v>
      </c>
      <c r="B260" s="984"/>
      <c r="C260" s="985"/>
      <c r="D260" s="984"/>
      <c r="E260" s="986"/>
      <c r="F260" s="985"/>
      <c r="G260" s="985"/>
      <c r="H260" s="894"/>
    </row>
    <row r="261" spans="1:8" ht="14.25" customHeight="1" x14ac:dyDescent="0.2">
      <c r="A261" s="988" t="s">
        <v>836</v>
      </c>
      <c r="B261" s="984"/>
      <c r="C261" s="985"/>
      <c r="D261" s="984"/>
      <c r="E261" s="986"/>
      <c r="F261" s="985"/>
      <c r="G261" s="985"/>
      <c r="H261" s="894"/>
    </row>
    <row r="262" spans="1:8" ht="12.75" customHeight="1" x14ac:dyDescent="0.2">
      <c r="A262" s="988" t="s">
        <v>837</v>
      </c>
      <c r="B262" s="984"/>
      <c r="C262" s="985"/>
      <c r="D262" s="984"/>
      <c r="E262" s="986"/>
      <c r="F262" s="985"/>
      <c r="G262" s="985"/>
      <c r="H262" s="894"/>
    </row>
    <row r="263" spans="1:8" x14ac:dyDescent="0.2">
      <c r="A263" s="988" t="s">
        <v>838</v>
      </c>
      <c r="B263" s="984"/>
      <c r="C263" s="985"/>
      <c r="D263" s="984"/>
      <c r="E263" s="986"/>
      <c r="F263" s="985"/>
      <c r="G263" s="985"/>
      <c r="H263" s="894"/>
    </row>
    <row r="264" spans="1:8" x14ac:dyDescent="0.2">
      <c r="A264" s="988" t="s">
        <v>839</v>
      </c>
      <c r="B264" s="984"/>
      <c r="C264" s="985"/>
      <c r="D264" s="984"/>
      <c r="E264" s="986"/>
      <c r="F264" s="985"/>
      <c r="G264" s="985"/>
      <c r="H264" s="894"/>
    </row>
    <row r="265" spans="1:8" x14ac:dyDescent="0.2">
      <c r="A265" s="990" t="s">
        <v>840</v>
      </c>
      <c r="B265" s="984"/>
      <c r="C265" s="985"/>
      <c r="D265" s="984"/>
      <c r="E265" s="986"/>
      <c r="F265" s="985"/>
      <c r="G265" s="985"/>
      <c r="H265" s="894"/>
    </row>
    <row r="266" spans="1:8" x14ac:dyDescent="0.2">
      <c r="A266" s="1165" t="s">
        <v>841</v>
      </c>
      <c r="B266" s="1165"/>
      <c r="C266" s="1165"/>
      <c r="D266" s="1165"/>
      <c r="E266" s="1165"/>
      <c r="F266" s="1165"/>
      <c r="G266" s="1165"/>
      <c r="H266" s="1165"/>
    </row>
  </sheetData>
  <sheetProtection algorithmName="SHA-512" hashValue="wZsNx2tQtoo38lsdKrzXEy88sza4ALLff/qxquW65HAmYgSTmiaCUirBcDMl0MholBKF63+ToMK1ZFc+zJG/Sg==" saltValue="MHLzdytQh7tnYV3cC+Kwog==" spinCount="100000" sheet="1" objects="1" scenarios="1"/>
  <mergeCells count="152">
    <mergeCell ref="A246:A249"/>
    <mergeCell ref="B246:B249"/>
    <mergeCell ref="K246:K249"/>
    <mergeCell ref="A266:H266"/>
    <mergeCell ref="A235:A239"/>
    <mergeCell ref="B235:B239"/>
    <mergeCell ref="K235:K239"/>
    <mergeCell ref="A240:A245"/>
    <mergeCell ref="B240:B245"/>
    <mergeCell ref="K241:K245"/>
    <mergeCell ref="A225:A229"/>
    <mergeCell ref="B225:B229"/>
    <mergeCell ref="K225:K229"/>
    <mergeCell ref="A230:A233"/>
    <mergeCell ref="B230:B233"/>
    <mergeCell ref="K230:K233"/>
    <mergeCell ref="A214:A219"/>
    <mergeCell ref="B214:B219"/>
    <mergeCell ref="K214:K219"/>
    <mergeCell ref="A220:A223"/>
    <mergeCell ref="B220:B223"/>
    <mergeCell ref="K220:K223"/>
    <mergeCell ref="A207:A210"/>
    <mergeCell ref="B207:B210"/>
    <mergeCell ref="K207:K210"/>
    <mergeCell ref="A212:A213"/>
    <mergeCell ref="B212:B213"/>
    <mergeCell ref="K212:K213"/>
    <mergeCell ref="A196:A200"/>
    <mergeCell ref="B196:B200"/>
    <mergeCell ref="K196:K200"/>
    <mergeCell ref="A202:A206"/>
    <mergeCell ref="B202:B206"/>
    <mergeCell ref="K202:K206"/>
    <mergeCell ref="A187:A190"/>
    <mergeCell ref="B187:B190"/>
    <mergeCell ref="K187:K190"/>
    <mergeCell ref="A191:A194"/>
    <mergeCell ref="B191:B194"/>
    <mergeCell ref="K191:K194"/>
    <mergeCell ref="A177:A180"/>
    <mergeCell ref="B177:B180"/>
    <mergeCell ref="K177:K180"/>
    <mergeCell ref="A181:A185"/>
    <mergeCell ref="B181:B185"/>
    <mergeCell ref="K182:K185"/>
    <mergeCell ref="A166:A172"/>
    <mergeCell ref="B166:B172"/>
    <mergeCell ref="K166:K172"/>
    <mergeCell ref="A173:A176"/>
    <mergeCell ref="B173:B176"/>
    <mergeCell ref="K173:K176"/>
    <mergeCell ref="A156:A160"/>
    <mergeCell ref="B156:B160"/>
    <mergeCell ref="K156:K160"/>
    <mergeCell ref="A161:A164"/>
    <mergeCell ref="B161:B164"/>
    <mergeCell ref="K161:K164"/>
    <mergeCell ref="A147:A149"/>
    <mergeCell ref="B147:B149"/>
    <mergeCell ref="K147:K149"/>
    <mergeCell ref="A150:A154"/>
    <mergeCell ref="B150:B154"/>
    <mergeCell ref="K150:K154"/>
    <mergeCell ref="A137:A141"/>
    <mergeCell ref="B137:B141"/>
    <mergeCell ref="K137:K141"/>
    <mergeCell ref="A142:A145"/>
    <mergeCell ref="B142:B145"/>
    <mergeCell ref="K142:K145"/>
    <mergeCell ref="A128:A129"/>
    <mergeCell ref="B128:B129"/>
    <mergeCell ref="K128:K129"/>
    <mergeCell ref="A130:A135"/>
    <mergeCell ref="B130:B135"/>
    <mergeCell ref="K130:K135"/>
    <mergeCell ref="A119:A122"/>
    <mergeCell ref="B119:B122"/>
    <mergeCell ref="K119:K122"/>
    <mergeCell ref="A123:A126"/>
    <mergeCell ref="B123:B126"/>
    <mergeCell ref="K123:K126"/>
    <mergeCell ref="A107:A111"/>
    <mergeCell ref="B107:B111"/>
    <mergeCell ref="K107:K111"/>
    <mergeCell ref="A112:A115"/>
    <mergeCell ref="B112:B115"/>
    <mergeCell ref="K112:K115"/>
    <mergeCell ref="A97:A100"/>
    <mergeCell ref="B97:B100"/>
    <mergeCell ref="K97:K100"/>
    <mergeCell ref="A101:A105"/>
    <mergeCell ref="B101:B105"/>
    <mergeCell ref="K101:K105"/>
    <mergeCell ref="A84:A88"/>
    <mergeCell ref="B84:B88"/>
    <mergeCell ref="K84:K88"/>
    <mergeCell ref="A89:A95"/>
    <mergeCell ref="B89:B95"/>
    <mergeCell ref="K89:K95"/>
    <mergeCell ref="A76:A79"/>
    <mergeCell ref="B76:B79"/>
    <mergeCell ref="K76:K78"/>
    <mergeCell ref="A80:A82"/>
    <mergeCell ref="B80:B82"/>
    <mergeCell ref="K80:K82"/>
    <mergeCell ref="A68:A71"/>
    <mergeCell ref="B68:B71"/>
    <mergeCell ref="K68:K70"/>
    <mergeCell ref="A72:A74"/>
    <mergeCell ref="B72:B74"/>
    <mergeCell ref="K72:K74"/>
    <mergeCell ref="A60:A63"/>
    <mergeCell ref="B60:B63"/>
    <mergeCell ref="K60:K63"/>
    <mergeCell ref="A65:A67"/>
    <mergeCell ref="B65:B67"/>
    <mergeCell ref="K65:K67"/>
    <mergeCell ref="A50:A55"/>
    <mergeCell ref="B50:B55"/>
    <mergeCell ref="K50:K55"/>
    <mergeCell ref="A56:A59"/>
    <mergeCell ref="B56:B59"/>
    <mergeCell ref="K56:K59"/>
    <mergeCell ref="A37:A43"/>
    <mergeCell ref="B37:B43"/>
    <mergeCell ref="K37:K43"/>
    <mergeCell ref="A46:A49"/>
    <mergeCell ref="B46:B49"/>
    <mergeCell ref="K47:K49"/>
    <mergeCell ref="A30:A33"/>
    <mergeCell ref="B30:B33"/>
    <mergeCell ref="K30:K33"/>
    <mergeCell ref="A35:A36"/>
    <mergeCell ref="B35:B36"/>
    <mergeCell ref="K35:K36"/>
    <mergeCell ref="A12:B12"/>
    <mergeCell ref="A15:A19"/>
    <mergeCell ref="B15:B19"/>
    <mergeCell ref="K15:K19"/>
    <mergeCell ref="A20:A29"/>
    <mergeCell ref="B20:B29"/>
    <mergeCell ref="K20:K29"/>
    <mergeCell ref="A5:K5"/>
    <mergeCell ref="A10:A11"/>
    <mergeCell ref="B10:B11"/>
    <mergeCell ref="C10:C11"/>
    <mergeCell ref="D10:E10"/>
    <mergeCell ref="F10:G10"/>
    <mergeCell ref="H10:I10"/>
    <mergeCell ref="J10:J11"/>
    <mergeCell ref="K10:K11"/>
  </mergeCells>
  <pageMargins left="0.98425196850393704" right="0.39370078740157483" top="0.59055118110236227" bottom="0.39370078740157483" header="0.23622047244094491" footer="0.23622047244094491"/>
  <pageSetup paperSize="9" scale="70" orientation="portrait" r:id="rId1"/>
  <headerFooter differentFirst="1">
    <oddFooter>&amp;L&amp;"Times New Roman,Regular"&amp;9&amp;D; &amp;T&amp;R&amp;"Times New Roman,Regular"&amp;9&amp;P (&amp;N)</oddFooter>
    <firstHeader xml:space="preserve">&amp;R&amp;"Times New Roman,Regular"&amp;9 20.pielikums Jūrmalas pilsētas domes
2019.gada 21.marta  saistošajiem noteikumiem Nr. 11
(protokols Nr.3,  22.punkts)
 </firstHeader>
    <firstFooter>&amp;L&amp;9&amp;D; &amp;T&amp;R&amp;9&amp;P (&amp;N)</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sheetPr>
  <dimension ref="A1:U302"/>
  <sheetViews>
    <sheetView showGridLines="0" view="pageLayout" zoomScaleNormal="100" workbookViewId="0">
      <selection activeCell="T4" sqref="T4"/>
    </sheetView>
  </sheetViews>
  <sheetFormatPr defaultRowHeight="12" outlineLevelCol="1" x14ac:dyDescent="0.25"/>
  <cols>
    <col min="1" max="1" width="10.85546875" style="531" customWidth="1"/>
    <col min="2" max="2" width="28" style="531" customWidth="1"/>
    <col min="3" max="3" width="8" style="531" customWidth="1"/>
    <col min="4" max="5" width="8.7109375" style="531" hidden="1" customWidth="1" outlineLevel="1"/>
    <col min="6" max="6" width="8.7109375" style="531" customWidth="1" collapsed="1"/>
    <col min="7" max="8" width="8.7109375" style="531" hidden="1" customWidth="1" outlineLevel="1"/>
    <col min="9" max="9" width="8.7109375" style="531" customWidth="1" collapsed="1"/>
    <col min="10" max="11" width="8.28515625" style="531" hidden="1" customWidth="1" outlineLevel="1"/>
    <col min="12" max="12" width="8.28515625" style="531" customWidth="1" collapsed="1"/>
    <col min="13" max="13" width="7.42578125" style="531" hidden="1" customWidth="1" outlineLevel="1"/>
    <col min="14" max="14" width="7.42578125" style="268" hidden="1" customWidth="1" outlineLevel="1"/>
    <col min="15" max="15" width="6.85546875" style="268" customWidth="1" collapsed="1"/>
    <col min="16" max="16" width="26.7109375" style="268" hidden="1" customWidth="1" outlineLevel="1"/>
    <col min="17" max="17" width="9.140625" style="268" collapsed="1"/>
    <col min="18" max="16384" width="9.140625" style="268"/>
  </cols>
  <sheetData>
    <row r="1" spans="1:17" x14ac:dyDescent="0.25">
      <c r="A1" s="265"/>
      <c r="B1" s="265"/>
      <c r="C1" s="265"/>
      <c r="D1" s="265"/>
      <c r="E1" s="265"/>
      <c r="F1" s="265"/>
      <c r="G1" s="265"/>
      <c r="H1" s="265"/>
      <c r="I1" s="265"/>
      <c r="J1" s="265"/>
      <c r="K1" s="265"/>
      <c r="L1" s="265"/>
      <c r="M1" s="265"/>
      <c r="N1" s="266"/>
      <c r="O1" s="267" t="s">
        <v>345</v>
      </c>
      <c r="P1" s="265"/>
    </row>
    <row r="2" spans="1:17" ht="35.25" customHeight="1" x14ac:dyDescent="0.25">
      <c r="A2" s="1007" t="s">
        <v>0</v>
      </c>
      <c r="B2" s="1008"/>
      <c r="C2" s="1008"/>
      <c r="D2" s="1008"/>
      <c r="E2" s="1008"/>
      <c r="F2" s="1008"/>
      <c r="G2" s="1008"/>
      <c r="H2" s="1008"/>
      <c r="I2" s="1008"/>
      <c r="J2" s="1008"/>
      <c r="K2" s="1008"/>
      <c r="L2" s="1008"/>
      <c r="M2" s="1008"/>
      <c r="N2" s="1008"/>
      <c r="O2" s="1008"/>
      <c r="P2" s="1009"/>
      <c r="Q2" s="532"/>
    </row>
    <row r="3" spans="1:17" ht="12.75" customHeight="1" x14ac:dyDescent="0.25">
      <c r="A3" s="269" t="s">
        <v>1</v>
      </c>
      <c r="B3" s="270"/>
      <c r="C3" s="1010" t="s">
        <v>346</v>
      </c>
      <c r="D3" s="1010"/>
      <c r="E3" s="1010"/>
      <c r="F3" s="1010"/>
      <c r="G3" s="1010"/>
      <c r="H3" s="1010"/>
      <c r="I3" s="1010"/>
      <c r="J3" s="1010"/>
      <c r="K3" s="1010"/>
      <c r="L3" s="1010"/>
      <c r="M3" s="1010"/>
      <c r="N3" s="1010"/>
      <c r="O3" s="1010"/>
      <c r="P3" s="1011"/>
      <c r="Q3" s="532"/>
    </row>
    <row r="4" spans="1:17" ht="12.75" customHeight="1" x14ac:dyDescent="0.25">
      <c r="A4" s="269" t="s">
        <v>3</v>
      </c>
      <c r="B4" s="270"/>
      <c r="C4" s="1010"/>
      <c r="D4" s="1010"/>
      <c r="E4" s="1010"/>
      <c r="F4" s="1010"/>
      <c r="G4" s="1010"/>
      <c r="H4" s="1010"/>
      <c r="I4" s="1010"/>
      <c r="J4" s="1010"/>
      <c r="K4" s="1010"/>
      <c r="L4" s="1010"/>
      <c r="M4" s="1010"/>
      <c r="N4" s="1010"/>
      <c r="O4" s="1010"/>
      <c r="P4" s="1011"/>
      <c r="Q4" s="532"/>
    </row>
    <row r="5" spans="1:17" ht="12.75" customHeight="1" x14ac:dyDescent="0.25">
      <c r="A5" s="271" t="s">
        <v>5</v>
      </c>
      <c r="B5" s="272"/>
      <c r="C5" s="1005" t="s">
        <v>347</v>
      </c>
      <c r="D5" s="1005"/>
      <c r="E5" s="1005"/>
      <c r="F5" s="1005"/>
      <c r="G5" s="1005"/>
      <c r="H5" s="1005"/>
      <c r="I5" s="1005"/>
      <c r="J5" s="1005"/>
      <c r="K5" s="1005"/>
      <c r="L5" s="1005"/>
      <c r="M5" s="1005"/>
      <c r="N5" s="1005"/>
      <c r="O5" s="1005"/>
      <c r="P5" s="1006"/>
      <c r="Q5" s="532"/>
    </row>
    <row r="6" spans="1:17" ht="12.75" customHeight="1" x14ac:dyDescent="0.25">
      <c r="A6" s="271" t="s">
        <v>7</v>
      </c>
      <c r="B6" s="272"/>
      <c r="C6" s="1005" t="s">
        <v>348</v>
      </c>
      <c r="D6" s="1005"/>
      <c r="E6" s="1005"/>
      <c r="F6" s="1005"/>
      <c r="G6" s="1005"/>
      <c r="H6" s="1005"/>
      <c r="I6" s="1005"/>
      <c r="J6" s="1005"/>
      <c r="K6" s="1005"/>
      <c r="L6" s="1005"/>
      <c r="M6" s="1005"/>
      <c r="N6" s="1005"/>
      <c r="O6" s="1005"/>
      <c r="P6" s="1006"/>
      <c r="Q6" s="532"/>
    </row>
    <row r="7" spans="1:17" ht="36" customHeight="1" x14ac:dyDescent="0.25">
      <c r="A7" s="271" t="s">
        <v>9</v>
      </c>
      <c r="B7" s="272"/>
      <c r="C7" s="1010" t="s">
        <v>349</v>
      </c>
      <c r="D7" s="1010"/>
      <c r="E7" s="1010"/>
      <c r="F7" s="1010"/>
      <c r="G7" s="1010"/>
      <c r="H7" s="1010"/>
      <c r="I7" s="1010"/>
      <c r="J7" s="1010"/>
      <c r="K7" s="1010"/>
      <c r="L7" s="1010"/>
      <c r="M7" s="1010"/>
      <c r="N7" s="1010"/>
      <c r="O7" s="1010"/>
      <c r="P7" s="1011"/>
      <c r="Q7" s="532"/>
    </row>
    <row r="8" spans="1:17" ht="12.75" customHeight="1" x14ac:dyDescent="0.25">
      <c r="A8" s="273" t="s">
        <v>11</v>
      </c>
      <c r="B8" s="272"/>
      <c r="C8" s="1012"/>
      <c r="D8" s="1012"/>
      <c r="E8" s="1012"/>
      <c r="F8" s="1012"/>
      <c r="G8" s="1012"/>
      <c r="H8" s="1012"/>
      <c r="I8" s="1012"/>
      <c r="J8" s="1012"/>
      <c r="K8" s="1012"/>
      <c r="L8" s="1012"/>
      <c r="M8" s="1012"/>
      <c r="N8" s="1012"/>
      <c r="O8" s="1012"/>
      <c r="P8" s="1013"/>
      <c r="Q8" s="532"/>
    </row>
    <row r="9" spans="1:17" ht="12.75" customHeight="1" x14ac:dyDescent="0.25">
      <c r="A9" s="271"/>
      <c r="B9" s="272" t="s">
        <v>12</v>
      </c>
      <c r="C9" s="1005" t="s">
        <v>350</v>
      </c>
      <c r="D9" s="1005"/>
      <c r="E9" s="1005"/>
      <c r="F9" s="1005"/>
      <c r="G9" s="1005"/>
      <c r="H9" s="1005"/>
      <c r="I9" s="1005"/>
      <c r="J9" s="1005"/>
      <c r="K9" s="1005"/>
      <c r="L9" s="1005"/>
      <c r="M9" s="1005"/>
      <c r="N9" s="1005"/>
      <c r="O9" s="1005"/>
      <c r="P9" s="1006"/>
      <c r="Q9" s="532"/>
    </row>
    <row r="10" spans="1:17" ht="12.75" customHeight="1" x14ac:dyDescent="0.25">
      <c r="A10" s="271"/>
      <c r="B10" s="272" t="s">
        <v>14</v>
      </c>
      <c r="C10" s="1005"/>
      <c r="D10" s="1005"/>
      <c r="E10" s="1005"/>
      <c r="F10" s="1005"/>
      <c r="G10" s="1005"/>
      <c r="H10" s="1005"/>
      <c r="I10" s="1005"/>
      <c r="J10" s="1005"/>
      <c r="K10" s="1005"/>
      <c r="L10" s="1005"/>
      <c r="M10" s="1005"/>
      <c r="N10" s="1005"/>
      <c r="O10" s="1005"/>
      <c r="P10" s="1006"/>
      <c r="Q10" s="532"/>
    </row>
    <row r="11" spans="1:17" ht="12.75" customHeight="1" x14ac:dyDescent="0.25">
      <c r="A11" s="271"/>
      <c r="B11" s="272" t="s">
        <v>16</v>
      </c>
      <c r="C11" s="1012"/>
      <c r="D11" s="1012"/>
      <c r="E11" s="1012"/>
      <c r="F11" s="1012"/>
      <c r="G11" s="1012"/>
      <c r="H11" s="1012"/>
      <c r="I11" s="1012"/>
      <c r="J11" s="1012"/>
      <c r="K11" s="1012"/>
      <c r="L11" s="1012"/>
      <c r="M11" s="1012"/>
      <c r="N11" s="1012"/>
      <c r="O11" s="1012"/>
      <c r="P11" s="1013"/>
      <c r="Q11" s="532"/>
    </row>
    <row r="12" spans="1:17" ht="12.75" customHeight="1" x14ac:dyDescent="0.25">
      <c r="A12" s="271"/>
      <c r="B12" s="272" t="s">
        <v>17</v>
      </c>
      <c r="C12" s="1005"/>
      <c r="D12" s="1005"/>
      <c r="E12" s="1005"/>
      <c r="F12" s="1005"/>
      <c r="G12" s="1005"/>
      <c r="H12" s="1005"/>
      <c r="I12" s="1005"/>
      <c r="J12" s="1005"/>
      <c r="K12" s="1005"/>
      <c r="L12" s="1005"/>
      <c r="M12" s="1005"/>
      <c r="N12" s="1005"/>
      <c r="O12" s="1005"/>
      <c r="P12" s="1006"/>
      <c r="Q12" s="532"/>
    </row>
    <row r="13" spans="1:17" ht="12.75" customHeight="1" x14ac:dyDescent="0.25">
      <c r="A13" s="271"/>
      <c r="B13" s="272" t="s">
        <v>19</v>
      </c>
      <c r="C13" s="1005"/>
      <c r="D13" s="1005"/>
      <c r="E13" s="1005"/>
      <c r="F13" s="1005"/>
      <c r="G13" s="1005"/>
      <c r="H13" s="1005"/>
      <c r="I13" s="1005"/>
      <c r="J13" s="1005"/>
      <c r="K13" s="1005"/>
      <c r="L13" s="1005"/>
      <c r="M13" s="1005"/>
      <c r="N13" s="1005"/>
      <c r="O13" s="1005"/>
      <c r="P13" s="1006"/>
      <c r="Q13" s="532"/>
    </row>
    <row r="14" spans="1:17" ht="12.75" customHeight="1" x14ac:dyDescent="0.25">
      <c r="A14" s="274"/>
      <c r="B14" s="275"/>
      <c r="C14" s="1014"/>
      <c r="D14" s="1014"/>
      <c r="E14" s="1014"/>
      <c r="F14" s="1014"/>
      <c r="G14" s="1014"/>
      <c r="H14" s="1014"/>
      <c r="I14" s="1014"/>
      <c r="J14" s="1014"/>
      <c r="K14" s="1014"/>
      <c r="L14" s="1014"/>
      <c r="M14" s="1014"/>
      <c r="N14" s="1014"/>
      <c r="O14" s="1014"/>
      <c r="P14" s="1015"/>
      <c r="Q14" s="532"/>
    </row>
    <row r="15" spans="1:17" s="276" customFormat="1" ht="12.75" customHeight="1" x14ac:dyDescent="0.25">
      <c r="A15" s="1016" t="s">
        <v>20</v>
      </c>
      <c r="B15" s="1019" t="s">
        <v>21</v>
      </c>
      <c r="C15" s="1021" t="s">
        <v>22</v>
      </c>
      <c r="D15" s="1022"/>
      <c r="E15" s="1022"/>
      <c r="F15" s="1022"/>
      <c r="G15" s="1022"/>
      <c r="H15" s="1022"/>
      <c r="I15" s="1022"/>
      <c r="J15" s="1022"/>
      <c r="K15" s="1022"/>
      <c r="L15" s="1022"/>
      <c r="M15" s="1022"/>
      <c r="N15" s="1022"/>
      <c r="O15" s="1022"/>
      <c r="P15" s="1023"/>
      <c r="Q15" s="533"/>
    </row>
    <row r="16" spans="1:17" s="276" customFormat="1" ht="12.75" customHeight="1" x14ac:dyDescent="0.25">
      <c r="A16" s="1017"/>
      <c r="B16" s="1020"/>
      <c r="C16" s="1024" t="s">
        <v>23</v>
      </c>
      <c r="D16" s="1026" t="s">
        <v>24</v>
      </c>
      <c r="E16" s="1028" t="s">
        <v>25</v>
      </c>
      <c r="F16" s="1030" t="s">
        <v>26</v>
      </c>
      <c r="G16" s="1032" t="s">
        <v>27</v>
      </c>
      <c r="H16" s="1033" t="s">
        <v>28</v>
      </c>
      <c r="I16" s="1034" t="s">
        <v>29</v>
      </c>
      <c r="J16" s="1032" t="s">
        <v>30</v>
      </c>
      <c r="K16" s="1033" t="s">
        <v>31</v>
      </c>
      <c r="L16" s="1034" t="s">
        <v>32</v>
      </c>
      <c r="M16" s="1032" t="s">
        <v>33</v>
      </c>
      <c r="N16" s="1033" t="s">
        <v>34</v>
      </c>
      <c r="O16" s="1034" t="s">
        <v>35</v>
      </c>
      <c r="P16" s="1035" t="s">
        <v>36</v>
      </c>
    </row>
    <row r="17" spans="1:21" s="277" customFormat="1" ht="70.5" customHeight="1" thickBot="1" x14ac:dyDescent="0.3">
      <c r="A17" s="1018"/>
      <c r="B17" s="1020"/>
      <c r="C17" s="1025"/>
      <c r="D17" s="1027"/>
      <c r="E17" s="1029"/>
      <c r="F17" s="1031"/>
      <c r="G17" s="1032"/>
      <c r="H17" s="1033"/>
      <c r="I17" s="1034"/>
      <c r="J17" s="1032"/>
      <c r="K17" s="1033"/>
      <c r="L17" s="1034"/>
      <c r="M17" s="1032"/>
      <c r="N17" s="1033"/>
      <c r="O17" s="1034"/>
      <c r="P17" s="1036"/>
    </row>
    <row r="18" spans="1:21" s="277" customFormat="1" ht="9.75" customHeight="1" thickTop="1" x14ac:dyDescent="0.25">
      <c r="A18" s="278" t="s">
        <v>37</v>
      </c>
      <c r="B18" s="278">
        <v>2</v>
      </c>
      <c r="C18" s="279">
        <v>3</v>
      </c>
      <c r="D18" s="280">
        <v>4</v>
      </c>
      <c r="E18" s="281">
        <v>5</v>
      </c>
      <c r="F18" s="282">
        <v>6</v>
      </c>
      <c r="G18" s="280">
        <v>7</v>
      </c>
      <c r="H18" s="283">
        <v>8</v>
      </c>
      <c r="I18" s="284">
        <v>9</v>
      </c>
      <c r="J18" s="283">
        <v>10</v>
      </c>
      <c r="K18" s="281">
        <v>11</v>
      </c>
      <c r="L18" s="285">
        <v>12</v>
      </c>
      <c r="M18" s="279">
        <v>13</v>
      </c>
      <c r="N18" s="281">
        <v>14</v>
      </c>
      <c r="O18" s="284">
        <v>15</v>
      </c>
      <c r="P18" s="284">
        <v>16</v>
      </c>
    </row>
    <row r="19" spans="1:21" s="292" customFormat="1" ht="12" hidden="1" customHeight="1" x14ac:dyDescent="0.25">
      <c r="A19" s="286"/>
      <c r="B19" s="287" t="s">
        <v>38</v>
      </c>
      <c r="C19" s="288"/>
      <c r="D19" s="289"/>
      <c r="E19" s="290"/>
      <c r="F19" s="291"/>
      <c r="G19" s="289"/>
      <c r="H19" s="290"/>
      <c r="I19" s="291"/>
      <c r="J19" s="289"/>
      <c r="K19" s="290"/>
      <c r="L19" s="291"/>
      <c r="M19" s="289"/>
      <c r="N19" s="290"/>
      <c r="O19" s="291"/>
      <c r="P19" s="291"/>
    </row>
    <row r="20" spans="1:21" s="292" customFormat="1" ht="12.75" thickBot="1" x14ac:dyDescent="0.3">
      <c r="A20" s="293"/>
      <c r="B20" s="294" t="s">
        <v>39</v>
      </c>
      <c r="C20" s="295">
        <f t="shared" ref="C20:C83" si="0">F20+I20+L20+O20</f>
        <v>149675</v>
      </c>
      <c r="D20" s="296">
        <f>SUM(D21,D24,D25,D41,D43)</f>
        <v>159366</v>
      </c>
      <c r="E20" s="297">
        <f t="shared" ref="E20:F20" si="1">SUM(E21,E24,E25,E41,E43)</f>
        <v>-9691</v>
      </c>
      <c r="F20" s="298">
        <f t="shared" si="1"/>
        <v>149675</v>
      </c>
      <c r="G20" s="296">
        <f>SUM(G21,G24,G43)</f>
        <v>0</v>
      </c>
      <c r="H20" s="297">
        <f t="shared" ref="H20:I20" si="2">SUM(H21,H24,H43)</f>
        <v>0</v>
      </c>
      <c r="I20" s="298">
        <f t="shared" si="2"/>
        <v>0</v>
      </c>
      <c r="J20" s="296">
        <f>SUM(J21,J26,J43)</f>
        <v>0</v>
      </c>
      <c r="K20" s="297">
        <f t="shared" ref="K20:L20" si="3">SUM(K21,K26,K43)</f>
        <v>0</v>
      </c>
      <c r="L20" s="298">
        <f t="shared" si="3"/>
        <v>0</v>
      </c>
      <c r="M20" s="296">
        <f>SUM(M21,M45)</f>
        <v>0</v>
      </c>
      <c r="N20" s="297">
        <f t="shared" ref="N20:O20" si="4">SUM(N21,N45)</f>
        <v>0</v>
      </c>
      <c r="O20" s="298">
        <f t="shared" si="4"/>
        <v>0</v>
      </c>
      <c r="P20" s="299"/>
      <c r="U20" s="534"/>
    </row>
    <row r="21" spans="1:21" ht="12.75" hidden="1" thickTop="1" x14ac:dyDescent="0.25">
      <c r="A21" s="300"/>
      <c r="B21" s="301" t="s">
        <v>40</v>
      </c>
      <c r="C21" s="302">
        <f t="shared" si="0"/>
        <v>0</v>
      </c>
      <c r="D21" s="303">
        <f>SUM(D22:D23)</f>
        <v>0</v>
      </c>
      <c r="E21" s="304">
        <f t="shared" ref="E21:F21" si="5">SUM(E22:E23)</f>
        <v>0</v>
      </c>
      <c r="F21" s="305">
        <f t="shared" si="5"/>
        <v>0</v>
      </c>
      <c r="G21" s="303">
        <f>SUM(G22:G23)</f>
        <v>0</v>
      </c>
      <c r="H21" s="304">
        <f t="shared" ref="H21:I21" si="6">SUM(H22:H23)</f>
        <v>0</v>
      </c>
      <c r="I21" s="305">
        <f t="shared" si="6"/>
        <v>0</v>
      </c>
      <c r="J21" s="303">
        <f>SUM(J22:J23)</f>
        <v>0</v>
      </c>
      <c r="K21" s="304">
        <f t="shared" ref="K21:L21" si="7">SUM(K22:K23)</f>
        <v>0</v>
      </c>
      <c r="L21" s="305">
        <f t="shared" si="7"/>
        <v>0</v>
      </c>
      <c r="M21" s="303">
        <f>SUM(M22:M23)</f>
        <v>0</v>
      </c>
      <c r="N21" s="304">
        <f t="shared" ref="N21:O21" si="8">SUM(N22:N23)</f>
        <v>0</v>
      </c>
      <c r="O21" s="305">
        <f t="shared" si="8"/>
        <v>0</v>
      </c>
      <c r="P21" s="306"/>
      <c r="U21" s="534"/>
    </row>
    <row r="22" spans="1:21" ht="12" hidden="1" customHeight="1" x14ac:dyDescent="0.25">
      <c r="A22" s="307"/>
      <c r="B22" s="308" t="s">
        <v>41</v>
      </c>
      <c r="C22" s="309">
        <f t="shared" si="0"/>
        <v>0</v>
      </c>
      <c r="D22" s="310"/>
      <c r="E22" s="311"/>
      <c r="F22" s="312">
        <f>D22+E22</f>
        <v>0</v>
      </c>
      <c r="G22" s="310"/>
      <c r="H22" s="311"/>
      <c r="I22" s="312">
        <f>G22+H22</f>
        <v>0</v>
      </c>
      <c r="J22" s="310"/>
      <c r="K22" s="311"/>
      <c r="L22" s="312">
        <f>K22+J22</f>
        <v>0</v>
      </c>
      <c r="M22" s="310"/>
      <c r="N22" s="311"/>
      <c r="O22" s="312">
        <f>N22+M22</f>
        <v>0</v>
      </c>
      <c r="P22" s="313"/>
      <c r="U22" s="534"/>
    </row>
    <row r="23" spans="1:21" ht="12.75" hidden="1" thickTop="1" x14ac:dyDescent="0.25">
      <c r="A23" s="314"/>
      <c r="B23" s="315" t="s">
        <v>42</v>
      </c>
      <c r="C23" s="316">
        <f t="shared" si="0"/>
        <v>0</v>
      </c>
      <c r="D23" s="317"/>
      <c r="E23" s="320"/>
      <c r="F23" s="319">
        <f t="shared" ref="F23:F25" si="9">D23+E23</f>
        <v>0</v>
      </c>
      <c r="G23" s="317"/>
      <c r="H23" s="320"/>
      <c r="I23" s="319">
        <f t="shared" ref="I23:I24" si="10">G23+H23</f>
        <v>0</v>
      </c>
      <c r="J23" s="317"/>
      <c r="K23" s="320"/>
      <c r="L23" s="321">
        <f>K23+J23</f>
        <v>0</v>
      </c>
      <c r="M23" s="317"/>
      <c r="N23" s="320"/>
      <c r="O23" s="319">
        <f>N23+M23</f>
        <v>0</v>
      </c>
      <c r="P23" s="322"/>
      <c r="U23" s="534"/>
    </row>
    <row r="24" spans="1:21" s="292" customFormat="1" ht="24.75" customHeight="1" thickTop="1" thickBot="1" x14ac:dyDescent="0.3">
      <c r="A24" s="323">
        <v>19300</v>
      </c>
      <c r="B24" s="323" t="s">
        <v>43</v>
      </c>
      <c r="C24" s="324">
        <f>F24+I24</f>
        <v>149675</v>
      </c>
      <c r="D24" s="325">
        <v>159366</v>
      </c>
      <c r="E24" s="326">
        <f>-241-9450</f>
        <v>-9691</v>
      </c>
      <c r="F24" s="327">
        <f t="shared" si="9"/>
        <v>149675</v>
      </c>
      <c r="G24" s="325"/>
      <c r="H24" s="326"/>
      <c r="I24" s="327">
        <f t="shared" si="10"/>
        <v>0</v>
      </c>
      <c r="J24" s="328" t="s">
        <v>44</v>
      </c>
      <c r="K24" s="329" t="s">
        <v>44</v>
      </c>
      <c r="L24" s="330" t="s">
        <v>44</v>
      </c>
      <c r="M24" s="328" t="s">
        <v>44</v>
      </c>
      <c r="N24" s="329" t="s">
        <v>44</v>
      </c>
      <c r="O24" s="330" t="s">
        <v>44</v>
      </c>
      <c r="P24" s="331"/>
      <c r="U24" s="534"/>
    </row>
    <row r="25" spans="1:21" s="292" customFormat="1" ht="24.75" hidden="1" customHeight="1" thickTop="1" x14ac:dyDescent="0.25">
      <c r="A25" s="333"/>
      <c r="B25" s="333" t="s">
        <v>45</v>
      </c>
      <c r="C25" s="334">
        <f>F25</f>
        <v>0</v>
      </c>
      <c r="D25" s="335"/>
      <c r="E25" s="336"/>
      <c r="F25" s="337">
        <f t="shared" si="9"/>
        <v>0</v>
      </c>
      <c r="G25" s="338" t="s">
        <v>44</v>
      </c>
      <c r="H25" s="339" t="s">
        <v>44</v>
      </c>
      <c r="I25" s="340" t="s">
        <v>44</v>
      </c>
      <c r="J25" s="338" t="s">
        <v>44</v>
      </c>
      <c r="K25" s="339" t="s">
        <v>44</v>
      </c>
      <c r="L25" s="340" t="s">
        <v>44</v>
      </c>
      <c r="M25" s="338" t="s">
        <v>44</v>
      </c>
      <c r="N25" s="339" t="s">
        <v>44</v>
      </c>
      <c r="O25" s="340" t="s">
        <v>44</v>
      </c>
      <c r="P25" s="341"/>
      <c r="U25" s="534"/>
    </row>
    <row r="26" spans="1:21" s="292" customFormat="1" ht="36" hidden="1" customHeight="1" x14ac:dyDescent="0.25">
      <c r="A26" s="333">
        <v>21300</v>
      </c>
      <c r="B26" s="333" t="s">
        <v>46</v>
      </c>
      <c r="C26" s="334">
        <f>L26</f>
        <v>0</v>
      </c>
      <c r="D26" s="338" t="s">
        <v>44</v>
      </c>
      <c r="E26" s="339" t="s">
        <v>44</v>
      </c>
      <c r="F26" s="340" t="s">
        <v>44</v>
      </c>
      <c r="G26" s="338" t="s">
        <v>44</v>
      </c>
      <c r="H26" s="339" t="s">
        <v>44</v>
      </c>
      <c r="I26" s="340" t="s">
        <v>44</v>
      </c>
      <c r="J26" s="342">
        <f>SUM(J27,J31,J33,J36)</f>
        <v>0</v>
      </c>
      <c r="K26" s="343">
        <f t="shared" ref="K26:L26" si="11">SUM(K27,K31,K33,K36)</f>
        <v>0</v>
      </c>
      <c r="L26" s="344">
        <f t="shared" si="11"/>
        <v>0</v>
      </c>
      <c r="M26" s="342" t="s">
        <v>44</v>
      </c>
      <c r="N26" s="343" t="s">
        <v>44</v>
      </c>
      <c r="O26" s="344" t="s">
        <v>44</v>
      </c>
      <c r="P26" s="341"/>
      <c r="U26" s="534"/>
    </row>
    <row r="27" spans="1:21" s="292" customFormat="1" ht="24" hidden="1" customHeight="1" x14ac:dyDescent="0.25">
      <c r="A27" s="345">
        <v>21350</v>
      </c>
      <c r="B27" s="333" t="s">
        <v>47</v>
      </c>
      <c r="C27" s="334">
        <f t="shared" ref="C27:C30" si="12">L27</f>
        <v>0</v>
      </c>
      <c r="D27" s="338" t="s">
        <v>44</v>
      </c>
      <c r="E27" s="339" t="s">
        <v>44</v>
      </c>
      <c r="F27" s="340" t="s">
        <v>44</v>
      </c>
      <c r="G27" s="338" t="s">
        <v>44</v>
      </c>
      <c r="H27" s="339" t="s">
        <v>44</v>
      </c>
      <c r="I27" s="340" t="s">
        <v>44</v>
      </c>
      <c r="J27" s="342">
        <f>SUM(J28:J30)</f>
        <v>0</v>
      </c>
      <c r="K27" s="343">
        <f t="shared" ref="K27:L27" si="13">SUM(K28:K30)</f>
        <v>0</v>
      </c>
      <c r="L27" s="344">
        <f t="shared" si="13"/>
        <v>0</v>
      </c>
      <c r="M27" s="342" t="s">
        <v>44</v>
      </c>
      <c r="N27" s="343" t="s">
        <v>44</v>
      </c>
      <c r="O27" s="344" t="s">
        <v>44</v>
      </c>
      <c r="P27" s="341"/>
      <c r="U27" s="534"/>
    </row>
    <row r="28" spans="1:21" ht="12" hidden="1" customHeight="1" x14ac:dyDescent="0.25">
      <c r="A28" s="307">
        <v>21351</v>
      </c>
      <c r="B28" s="346" t="s">
        <v>48</v>
      </c>
      <c r="C28" s="347">
        <f t="shared" si="12"/>
        <v>0</v>
      </c>
      <c r="D28" s="348" t="s">
        <v>44</v>
      </c>
      <c r="E28" s="349" t="s">
        <v>44</v>
      </c>
      <c r="F28" s="350" t="s">
        <v>44</v>
      </c>
      <c r="G28" s="348" t="s">
        <v>44</v>
      </c>
      <c r="H28" s="349" t="s">
        <v>44</v>
      </c>
      <c r="I28" s="350" t="s">
        <v>44</v>
      </c>
      <c r="J28" s="310"/>
      <c r="K28" s="311"/>
      <c r="L28" s="312">
        <f t="shared" ref="L28:L30" si="14">K28+J28</f>
        <v>0</v>
      </c>
      <c r="M28" s="351" t="s">
        <v>44</v>
      </c>
      <c r="N28" s="352" t="s">
        <v>44</v>
      </c>
      <c r="O28" s="312" t="s">
        <v>44</v>
      </c>
      <c r="P28" s="313"/>
      <c r="U28" s="534"/>
    </row>
    <row r="29" spans="1:21" ht="12" hidden="1" customHeight="1" x14ac:dyDescent="0.25">
      <c r="A29" s="314">
        <v>21352</v>
      </c>
      <c r="B29" s="353" t="s">
        <v>49</v>
      </c>
      <c r="C29" s="354">
        <f t="shared" si="12"/>
        <v>0</v>
      </c>
      <c r="D29" s="355" t="s">
        <v>44</v>
      </c>
      <c r="E29" s="356" t="s">
        <v>44</v>
      </c>
      <c r="F29" s="357" t="s">
        <v>44</v>
      </c>
      <c r="G29" s="355" t="s">
        <v>44</v>
      </c>
      <c r="H29" s="356" t="s">
        <v>44</v>
      </c>
      <c r="I29" s="357" t="s">
        <v>44</v>
      </c>
      <c r="J29" s="317"/>
      <c r="K29" s="320"/>
      <c r="L29" s="321">
        <f t="shared" si="14"/>
        <v>0</v>
      </c>
      <c r="M29" s="358" t="s">
        <v>44</v>
      </c>
      <c r="N29" s="359" t="s">
        <v>44</v>
      </c>
      <c r="O29" s="321" t="s">
        <v>44</v>
      </c>
      <c r="P29" s="322"/>
      <c r="U29" s="534"/>
    </row>
    <row r="30" spans="1:21" ht="24" hidden="1" customHeight="1" x14ac:dyDescent="0.25">
      <c r="A30" s="314">
        <v>21359</v>
      </c>
      <c r="B30" s="353" t="s">
        <v>50</v>
      </c>
      <c r="C30" s="354">
        <f t="shared" si="12"/>
        <v>0</v>
      </c>
      <c r="D30" s="355" t="s">
        <v>44</v>
      </c>
      <c r="E30" s="356" t="s">
        <v>44</v>
      </c>
      <c r="F30" s="357" t="s">
        <v>44</v>
      </c>
      <c r="G30" s="355" t="s">
        <v>44</v>
      </c>
      <c r="H30" s="356" t="s">
        <v>44</v>
      </c>
      <c r="I30" s="357" t="s">
        <v>44</v>
      </c>
      <c r="J30" s="317"/>
      <c r="K30" s="320"/>
      <c r="L30" s="321">
        <f t="shared" si="14"/>
        <v>0</v>
      </c>
      <c r="M30" s="358" t="s">
        <v>44</v>
      </c>
      <c r="N30" s="359" t="s">
        <v>44</v>
      </c>
      <c r="O30" s="321" t="s">
        <v>44</v>
      </c>
      <c r="P30" s="322"/>
      <c r="U30" s="534"/>
    </row>
    <row r="31" spans="1:21" s="292" customFormat="1" ht="36" hidden="1" customHeight="1" x14ac:dyDescent="0.25">
      <c r="A31" s="345">
        <v>21370</v>
      </c>
      <c r="B31" s="333" t="s">
        <v>51</v>
      </c>
      <c r="C31" s="334">
        <f>L31</f>
        <v>0</v>
      </c>
      <c r="D31" s="338" t="s">
        <v>44</v>
      </c>
      <c r="E31" s="339" t="s">
        <v>44</v>
      </c>
      <c r="F31" s="340" t="s">
        <v>44</v>
      </c>
      <c r="G31" s="338" t="s">
        <v>44</v>
      </c>
      <c r="H31" s="339" t="s">
        <v>44</v>
      </c>
      <c r="I31" s="340" t="s">
        <v>44</v>
      </c>
      <c r="J31" s="342">
        <f>SUM(J32)</f>
        <v>0</v>
      </c>
      <c r="K31" s="343">
        <f t="shared" ref="K31:L31" si="15">SUM(K32)</f>
        <v>0</v>
      </c>
      <c r="L31" s="344">
        <f t="shared" si="15"/>
        <v>0</v>
      </c>
      <c r="M31" s="342" t="s">
        <v>44</v>
      </c>
      <c r="N31" s="343" t="s">
        <v>44</v>
      </c>
      <c r="O31" s="344" t="s">
        <v>44</v>
      </c>
      <c r="P31" s="341"/>
      <c r="U31" s="534"/>
    </row>
    <row r="32" spans="1:21" ht="36" hidden="1" customHeight="1" x14ac:dyDescent="0.25">
      <c r="A32" s="360">
        <v>21379</v>
      </c>
      <c r="B32" s="361" t="s">
        <v>52</v>
      </c>
      <c r="C32" s="362">
        <f t="shared" ref="C32:C40" si="16">L32</f>
        <v>0</v>
      </c>
      <c r="D32" s="363" t="s">
        <v>44</v>
      </c>
      <c r="E32" s="364" t="s">
        <v>44</v>
      </c>
      <c r="F32" s="365" t="s">
        <v>44</v>
      </c>
      <c r="G32" s="363" t="s">
        <v>44</v>
      </c>
      <c r="H32" s="364" t="s">
        <v>44</v>
      </c>
      <c r="I32" s="365" t="s">
        <v>44</v>
      </c>
      <c r="J32" s="366"/>
      <c r="K32" s="367"/>
      <c r="L32" s="368">
        <f>K32+J32</f>
        <v>0</v>
      </c>
      <c r="M32" s="369" t="s">
        <v>44</v>
      </c>
      <c r="N32" s="370" t="s">
        <v>44</v>
      </c>
      <c r="O32" s="368" t="s">
        <v>44</v>
      </c>
      <c r="P32" s="371"/>
      <c r="U32" s="534"/>
    </row>
    <row r="33" spans="1:21" s="292" customFormat="1" ht="12" hidden="1" customHeight="1" x14ac:dyDescent="0.25">
      <c r="A33" s="345">
        <v>21380</v>
      </c>
      <c r="B33" s="333" t="s">
        <v>53</v>
      </c>
      <c r="C33" s="334">
        <f t="shared" si="16"/>
        <v>0</v>
      </c>
      <c r="D33" s="338" t="s">
        <v>44</v>
      </c>
      <c r="E33" s="339" t="s">
        <v>44</v>
      </c>
      <c r="F33" s="340" t="s">
        <v>44</v>
      </c>
      <c r="G33" s="338" t="s">
        <v>44</v>
      </c>
      <c r="H33" s="339" t="s">
        <v>44</v>
      </c>
      <c r="I33" s="340" t="s">
        <v>44</v>
      </c>
      <c r="J33" s="342">
        <f>SUM(J34:J35)</f>
        <v>0</v>
      </c>
      <c r="K33" s="343">
        <f t="shared" ref="K33:L33" si="17">SUM(K34:K35)</f>
        <v>0</v>
      </c>
      <c r="L33" s="344">
        <f t="shared" si="17"/>
        <v>0</v>
      </c>
      <c r="M33" s="342" t="s">
        <v>44</v>
      </c>
      <c r="N33" s="343" t="s">
        <v>44</v>
      </c>
      <c r="O33" s="344" t="s">
        <v>44</v>
      </c>
      <c r="P33" s="341"/>
      <c r="U33" s="534"/>
    </row>
    <row r="34" spans="1:21" ht="12" hidden="1" customHeight="1" x14ac:dyDescent="0.25">
      <c r="A34" s="308">
        <v>21381</v>
      </c>
      <c r="B34" s="346" t="s">
        <v>54</v>
      </c>
      <c r="C34" s="347">
        <f t="shared" si="16"/>
        <v>0</v>
      </c>
      <c r="D34" s="348" t="s">
        <v>44</v>
      </c>
      <c r="E34" s="349" t="s">
        <v>44</v>
      </c>
      <c r="F34" s="350" t="s">
        <v>44</v>
      </c>
      <c r="G34" s="348" t="s">
        <v>44</v>
      </c>
      <c r="H34" s="349" t="s">
        <v>44</v>
      </c>
      <c r="I34" s="350" t="s">
        <v>44</v>
      </c>
      <c r="J34" s="310"/>
      <c r="K34" s="311"/>
      <c r="L34" s="312">
        <f t="shared" ref="L34:L35" si="18">K34+J34</f>
        <v>0</v>
      </c>
      <c r="M34" s="351" t="s">
        <v>44</v>
      </c>
      <c r="N34" s="352" t="s">
        <v>44</v>
      </c>
      <c r="O34" s="312" t="s">
        <v>44</v>
      </c>
      <c r="P34" s="313"/>
      <c r="U34" s="534"/>
    </row>
    <row r="35" spans="1:21" ht="24" hidden="1" customHeight="1" x14ac:dyDescent="0.25">
      <c r="A35" s="315">
        <v>21383</v>
      </c>
      <c r="B35" s="353" t="s">
        <v>55</v>
      </c>
      <c r="C35" s="354">
        <f t="shared" si="16"/>
        <v>0</v>
      </c>
      <c r="D35" s="355" t="s">
        <v>44</v>
      </c>
      <c r="E35" s="356" t="s">
        <v>44</v>
      </c>
      <c r="F35" s="357" t="s">
        <v>44</v>
      </c>
      <c r="G35" s="355" t="s">
        <v>44</v>
      </c>
      <c r="H35" s="356" t="s">
        <v>44</v>
      </c>
      <c r="I35" s="357" t="s">
        <v>44</v>
      </c>
      <c r="J35" s="317"/>
      <c r="K35" s="320"/>
      <c r="L35" s="321">
        <f t="shared" si="18"/>
        <v>0</v>
      </c>
      <c r="M35" s="358" t="s">
        <v>44</v>
      </c>
      <c r="N35" s="359" t="s">
        <v>44</v>
      </c>
      <c r="O35" s="321" t="s">
        <v>44</v>
      </c>
      <c r="P35" s="322"/>
      <c r="U35" s="534"/>
    </row>
    <row r="36" spans="1:21" s="292" customFormat="1" ht="25.5" hidden="1" customHeight="1" x14ac:dyDescent="0.25">
      <c r="A36" s="345">
        <v>21390</v>
      </c>
      <c r="B36" s="333" t="s">
        <v>56</v>
      </c>
      <c r="C36" s="334">
        <f t="shared" si="16"/>
        <v>0</v>
      </c>
      <c r="D36" s="338" t="s">
        <v>44</v>
      </c>
      <c r="E36" s="339" t="s">
        <v>44</v>
      </c>
      <c r="F36" s="340" t="s">
        <v>44</v>
      </c>
      <c r="G36" s="338" t="s">
        <v>44</v>
      </c>
      <c r="H36" s="339" t="s">
        <v>44</v>
      </c>
      <c r="I36" s="340" t="s">
        <v>44</v>
      </c>
      <c r="J36" s="342">
        <f>SUM(J37:J40)</f>
        <v>0</v>
      </c>
      <c r="K36" s="343">
        <f t="shared" ref="K36:L36" si="19">SUM(K37:K40)</f>
        <v>0</v>
      </c>
      <c r="L36" s="344">
        <f t="shared" si="19"/>
        <v>0</v>
      </c>
      <c r="M36" s="342" t="s">
        <v>44</v>
      </c>
      <c r="N36" s="343" t="s">
        <v>44</v>
      </c>
      <c r="O36" s="344" t="s">
        <v>44</v>
      </c>
      <c r="P36" s="341"/>
      <c r="U36" s="534"/>
    </row>
    <row r="37" spans="1:21" ht="24" hidden="1" customHeight="1" x14ac:dyDescent="0.25">
      <c r="A37" s="308">
        <v>21391</v>
      </c>
      <c r="B37" s="346" t="s">
        <v>57</v>
      </c>
      <c r="C37" s="347">
        <f t="shared" si="16"/>
        <v>0</v>
      </c>
      <c r="D37" s="348" t="s">
        <v>44</v>
      </c>
      <c r="E37" s="349" t="s">
        <v>44</v>
      </c>
      <c r="F37" s="350" t="s">
        <v>44</v>
      </c>
      <c r="G37" s="348" t="s">
        <v>44</v>
      </c>
      <c r="H37" s="349" t="s">
        <v>44</v>
      </c>
      <c r="I37" s="350" t="s">
        <v>44</v>
      </c>
      <c r="J37" s="310"/>
      <c r="K37" s="311"/>
      <c r="L37" s="312">
        <f t="shared" ref="L37:L40" si="20">K37+J37</f>
        <v>0</v>
      </c>
      <c r="M37" s="351" t="s">
        <v>44</v>
      </c>
      <c r="N37" s="352" t="s">
        <v>44</v>
      </c>
      <c r="O37" s="312" t="s">
        <v>44</v>
      </c>
      <c r="P37" s="313"/>
      <c r="U37" s="534"/>
    </row>
    <row r="38" spans="1:21" ht="12" hidden="1" customHeight="1" x14ac:dyDescent="0.25">
      <c r="A38" s="315">
        <v>21393</v>
      </c>
      <c r="B38" s="353" t="s">
        <v>58</v>
      </c>
      <c r="C38" s="354">
        <f t="shared" si="16"/>
        <v>0</v>
      </c>
      <c r="D38" s="355" t="s">
        <v>44</v>
      </c>
      <c r="E38" s="356" t="s">
        <v>44</v>
      </c>
      <c r="F38" s="357" t="s">
        <v>44</v>
      </c>
      <c r="G38" s="355" t="s">
        <v>44</v>
      </c>
      <c r="H38" s="356" t="s">
        <v>44</v>
      </c>
      <c r="I38" s="357" t="s">
        <v>44</v>
      </c>
      <c r="J38" s="317"/>
      <c r="K38" s="320"/>
      <c r="L38" s="321">
        <f t="shared" si="20"/>
        <v>0</v>
      </c>
      <c r="M38" s="358" t="s">
        <v>44</v>
      </c>
      <c r="N38" s="359" t="s">
        <v>44</v>
      </c>
      <c r="O38" s="321" t="s">
        <v>44</v>
      </c>
      <c r="P38" s="322"/>
      <c r="U38" s="534"/>
    </row>
    <row r="39" spans="1:21" ht="12" hidden="1" customHeight="1" x14ac:dyDescent="0.25">
      <c r="A39" s="315">
        <v>21395</v>
      </c>
      <c r="B39" s="353" t="s">
        <v>59</v>
      </c>
      <c r="C39" s="354">
        <f t="shared" si="16"/>
        <v>0</v>
      </c>
      <c r="D39" s="355" t="s">
        <v>44</v>
      </c>
      <c r="E39" s="356" t="s">
        <v>44</v>
      </c>
      <c r="F39" s="357" t="s">
        <v>44</v>
      </c>
      <c r="G39" s="355" t="s">
        <v>44</v>
      </c>
      <c r="H39" s="356" t="s">
        <v>44</v>
      </c>
      <c r="I39" s="357" t="s">
        <v>44</v>
      </c>
      <c r="J39" s="317"/>
      <c r="K39" s="320"/>
      <c r="L39" s="321">
        <f t="shared" si="20"/>
        <v>0</v>
      </c>
      <c r="M39" s="358" t="s">
        <v>44</v>
      </c>
      <c r="N39" s="359" t="s">
        <v>44</v>
      </c>
      <c r="O39" s="321" t="s">
        <v>44</v>
      </c>
      <c r="P39" s="322"/>
      <c r="U39" s="534"/>
    </row>
    <row r="40" spans="1:21" ht="24" hidden="1" customHeight="1" x14ac:dyDescent="0.25">
      <c r="A40" s="372">
        <v>21399</v>
      </c>
      <c r="B40" s="373" t="s">
        <v>60</v>
      </c>
      <c r="C40" s="374">
        <f t="shared" si="16"/>
        <v>0</v>
      </c>
      <c r="D40" s="375" t="s">
        <v>44</v>
      </c>
      <c r="E40" s="376" t="s">
        <v>44</v>
      </c>
      <c r="F40" s="377" t="s">
        <v>44</v>
      </c>
      <c r="G40" s="375" t="s">
        <v>44</v>
      </c>
      <c r="H40" s="376" t="s">
        <v>44</v>
      </c>
      <c r="I40" s="377" t="s">
        <v>44</v>
      </c>
      <c r="J40" s="378"/>
      <c r="K40" s="379"/>
      <c r="L40" s="380">
        <f t="shared" si="20"/>
        <v>0</v>
      </c>
      <c r="M40" s="381" t="s">
        <v>44</v>
      </c>
      <c r="N40" s="382" t="s">
        <v>44</v>
      </c>
      <c r="O40" s="380" t="s">
        <v>44</v>
      </c>
      <c r="P40" s="383"/>
      <c r="U40" s="534"/>
    </row>
    <row r="41" spans="1:21" s="292" customFormat="1" ht="26.25" hidden="1" customHeight="1" x14ac:dyDescent="0.25">
      <c r="A41" s="384">
        <v>21420</v>
      </c>
      <c r="B41" s="385" t="s">
        <v>61</v>
      </c>
      <c r="C41" s="386">
        <f>F41</f>
        <v>0</v>
      </c>
      <c r="D41" s="387">
        <f>SUM(D42)</f>
        <v>0</v>
      </c>
      <c r="E41" s="388">
        <f t="shared" ref="E41:F41" si="21">SUM(E42)</f>
        <v>0</v>
      </c>
      <c r="F41" s="389">
        <f t="shared" si="21"/>
        <v>0</v>
      </c>
      <c r="G41" s="390" t="s">
        <v>44</v>
      </c>
      <c r="H41" s="391" t="s">
        <v>44</v>
      </c>
      <c r="I41" s="392" t="s">
        <v>44</v>
      </c>
      <c r="J41" s="390" t="s">
        <v>44</v>
      </c>
      <c r="K41" s="391" t="s">
        <v>44</v>
      </c>
      <c r="L41" s="392" t="s">
        <v>44</v>
      </c>
      <c r="M41" s="390" t="s">
        <v>44</v>
      </c>
      <c r="N41" s="391" t="s">
        <v>44</v>
      </c>
      <c r="O41" s="392" t="s">
        <v>44</v>
      </c>
      <c r="P41" s="393"/>
      <c r="U41" s="534"/>
    </row>
    <row r="42" spans="1:21" s="292" customFormat="1" ht="26.25" hidden="1" customHeight="1" x14ac:dyDescent="0.25">
      <c r="A42" s="372">
        <v>21429</v>
      </c>
      <c r="B42" s="373" t="s">
        <v>62</v>
      </c>
      <c r="C42" s="394">
        <f>F42</f>
        <v>0</v>
      </c>
      <c r="D42" s="378"/>
      <c r="E42" s="379"/>
      <c r="F42" s="395">
        <f>D42+E42</f>
        <v>0</v>
      </c>
      <c r="G42" s="375" t="s">
        <v>44</v>
      </c>
      <c r="H42" s="376" t="s">
        <v>44</v>
      </c>
      <c r="I42" s="377" t="s">
        <v>44</v>
      </c>
      <c r="J42" s="375" t="s">
        <v>44</v>
      </c>
      <c r="K42" s="376" t="s">
        <v>44</v>
      </c>
      <c r="L42" s="377" t="s">
        <v>44</v>
      </c>
      <c r="M42" s="375" t="s">
        <v>44</v>
      </c>
      <c r="N42" s="376" t="s">
        <v>44</v>
      </c>
      <c r="O42" s="377" t="s">
        <v>44</v>
      </c>
      <c r="P42" s="383"/>
      <c r="U42" s="534"/>
    </row>
    <row r="43" spans="1:21" s="292" customFormat="1" ht="24.75" hidden="1" thickTop="1" x14ac:dyDescent="0.25">
      <c r="A43" s="345">
        <v>21490</v>
      </c>
      <c r="B43" s="333" t="s">
        <v>63</v>
      </c>
      <c r="C43" s="396">
        <f>F43+I43+L43</f>
        <v>0</v>
      </c>
      <c r="D43" s="342">
        <f>D44</f>
        <v>0</v>
      </c>
      <c r="E43" s="343">
        <f t="shared" ref="E43:L43" si="22">E44</f>
        <v>0</v>
      </c>
      <c r="F43" s="344">
        <f t="shared" si="22"/>
        <v>0</v>
      </c>
      <c r="G43" s="342">
        <f t="shared" si="22"/>
        <v>0</v>
      </c>
      <c r="H43" s="343">
        <f t="shared" si="22"/>
        <v>0</v>
      </c>
      <c r="I43" s="344">
        <f t="shared" si="22"/>
        <v>0</v>
      </c>
      <c r="J43" s="342">
        <f t="shared" si="22"/>
        <v>0</v>
      </c>
      <c r="K43" s="343">
        <f t="shared" si="22"/>
        <v>0</v>
      </c>
      <c r="L43" s="344">
        <f t="shared" si="22"/>
        <v>0</v>
      </c>
      <c r="M43" s="342" t="s">
        <v>44</v>
      </c>
      <c r="N43" s="343" t="s">
        <v>44</v>
      </c>
      <c r="O43" s="344" t="s">
        <v>44</v>
      </c>
      <c r="P43" s="341"/>
      <c r="U43" s="534"/>
    </row>
    <row r="44" spans="1:21" s="292" customFormat="1" ht="24" hidden="1" customHeight="1" x14ac:dyDescent="0.25">
      <c r="A44" s="315">
        <v>21499</v>
      </c>
      <c r="B44" s="353" t="s">
        <v>64</v>
      </c>
      <c r="C44" s="397">
        <f>F44+I44+L44</f>
        <v>0</v>
      </c>
      <c r="D44" s="310"/>
      <c r="E44" s="311"/>
      <c r="F44" s="398">
        <f>D44+E44</f>
        <v>0</v>
      </c>
      <c r="G44" s="310"/>
      <c r="H44" s="311"/>
      <c r="I44" s="398">
        <f>G44+H44</f>
        <v>0</v>
      </c>
      <c r="J44" s="310"/>
      <c r="K44" s="311"/>
      <c r="L44" s="312">
        <f>K44+J44</f>
        <v>0</v>
      </c>
      <c r="M44" s="351" t="s">
        <v>44</v>
      </c>
      <c r="N44" s="352" t="s">
        <v>44</v>
      </c>
      <c r="O44" s="312" t="s">
        <v>44</v>
      </c>
      <c r="P44" s="313"/>
      <c r="U44" s="534"/>
    </row>
    <row r="45" spans="1:21" ht="12.75" hidden="1" customHeight="1" x14ac:dyDescent="0.25">
      <c r="A45" s="399">
        <v>23000</v>
      </c>
      <c r="B45" s="400" t="s">
        <v>65</v>
      </c>
      <c r="C45" s="396">
        <f>O45</f>
        <v>0</v>
      </c>
      <c r="D45" s="375" t="s">
        <v>44</v>
      </c>
      <c r="E45" s="376" t="s">
        <v>44</v>
      </c>
      <c r="F45" s="377" t="s">
        <v>44</v>
      </c>
      <c r="G45" s="375" t="s">
        <v>44</v>
      </c>
      <c r="H45" s="376" t="s">
        <v>44</v>
      </c>
      <c r="I45" s="377" t="s">
        <v>44</v>
      </c>
      <c r="J45" s="381" t="s">
        <v>44</v>
      </c>
      <c r="K45" s="382" t="s">
        <v>44</v>
      </c>
      <c r="L45" s="380" t="s">
        <v>44</v>
      </c>
      <c r="M45" s="381">
        <f>SUM(M46:M47)</f>
        <v>0</v>
      </c>
      <c r="N45" s="382">
        <f t="shared" ref="N45:O45" si="23">SUM(N46:N47)</f>
        <v>0</v>
      </c>
      <c r="O45" s="380">
        <f t="shared" si="23"/>
        <v>0</v>
      </c>
      <c r="P45" s="383"/>
      <c r="U45" s="534"/>
    </row>
    <row r="46" spans="1:21" ht="24" hidden="1" customHeight="1" x14ac:dyDescent="0.25">
      <c r="A46" s="401">
        <v>23410</v>
      </c>
      <c r="B46" s="402" t="s">
        <v>66</v>
      </c>
      <c r="C46" s="386">
        <f t="shared" ref="C46:C47" si="24">O46</f>
        <v>0</v>
      </c>
      <c r="D46" s="390" t="s">
        <v>44</v>
      </c>
      <c r="E46" s="391" t="s">
        <v>44</v>
      </c>
      <c r="F46" s="392" t="s">
        <v>44</v>
      </c>
      <c r="G46" s="390" t="s">
        <v>44</v>
      </c>
      <c r="H46" s="391" t="s">
        <v>44</v>
      </c>
      <c r="I46" s="392" t="s">
        <v>44</v>
      </c>
      <c r="J46" s="390" t="s">
        <v>44</v>
      </c>
      <c r="K46" s="391" t="s">
        <v>44</v>
      </c>
      <c r="L46" s="392" t="s">
        <v>44</v>
      </c>
      <c r="M46" s="403"/>
      <c r="N46" s="404"/>
      <c r="O46" s="405">
        <f t="shared" ref="O46:O47" si="25">N46+M46</f>
        <v>0</v>
      </c>
      <c r="P46" s="393"/>
      <c r="U46" s="534"/>
    </row>
    <row r="47" spans="1:21" ht="24" hidden="1" customHeight="1" x14ac:dyDescent="0.25">
      <c r="A47" s="401">
        <v>23510</v>
      </c>
      <c r="B47" s="402" t="s">
        <v>67</v>
      </c>
      <c r="C47" s="386">
        <f t="shared" si="24"/>
        <v>0</v>
      </c>
      <c r="D47" s="390" t="s">
        <v>44</v>
      </c>
      <c r="E47" s="391" t="s">
        <v>44</v>
      </c>
      <c r="F47" s="392" t="s">
        <v>44</v>
      </c>
      <c r="G47" s="390" t="s">
        <v>44</v>
      </c>
      <c r="H47" s="391" t="s">
        <v>44</v>
      </c>
      <c r="I47" s="392" t="s">
        <v>44</v>
      </c>
      <c r="J47" s="390" t="s">
        <v>44</v>
      </c>
      <c r="K47" s="391" t="s">
        <v>44</v>
      </c>
      <c r="L47" s="392" t="s">
        <v>44</v>
      </c>
      <c r="M47" s="403"/>
      <c r="N47" s="404"/>
      <c r="O47" s="405">
        <f t="shared" si="25"/>
        <v>0</v>
      </c>
      <c r="P47" s="393"/>
      <c r="U47" s="534"/>
    </row>
    <row r="48" spans="1:21" ht="12" hidden="1" customHeight="1" x14ac:dyDescent="0.25">
      <c r="A48" s="406"/>
      <c r="B48" s="402"/>
      <c r="C48" s="407"/>
      <c r="D48" s="408"/>
      <c r="E48" s="409"/>
      <c r="F48" s="405"/>
      <c r="G48" s="408"/>
      <c r="H48" s="409"/>
      <c r="I48" s="405"/>
      <c r="J48" s="408"/>
      <c r="K48" s="409"/>
      <c r="L48" s="389"/>
      <c r="M48" s="408"/>
      <c r="N48" s="409"/>
      <c r="O48" s="405"/>
      <c r="P48" s="393"/>
      <c r="U48" s="534"/>
    </row>
    <row r="49" spans="1:21" s="292" customFormat="1" ht="12" hidden="1" customHeight="1" x14ac:dyDescent="0.25">
      <c r="A49" s="410"/>
      <c r="B49" s="411" t="s">
        <v>68</v>
      </c>
      <c r="C49" s="412"/>
      <c r="D49" s="137"/>
      <c r="E49" s="138"/>
      <c r="F49" s="413"/>
      <c r="G49" s="46"/>
      <c r="H49" s="47"/>
      <c r="I49" s="414"/>
      <c r="J49" s="46"/>
      <c r="K49" s="47"/>
      <c r="L49" s="415"/>
      <c r="M49" s="46"/>
      <c r="N49" s="47"/>
      <c r="O49" s="414"/>
      <c r="P49" s="49"/>
      <c r="U49" s="534"/>
    </row>
    <row r="50" spans="1:21" s="292" customFormat="1" ht="13.5" thickTop="1" thickBot="1" x14ac:dyDescent="0.3">
      <c r="A50" s="416"/>
      <c r="B50" s="293" t="s">
        <v>69</v>
      </c>
      <c r="C50" s="417">
        <f t="shared" si="0"/>
        <v>149675</v>
      </c>
      <c r="D50" s="418">
        <f>SUM(D51,D286)</f>
        <v>159366</v>
      </c>
      <c r="E50" s="419">
        <f t="shared" ref="E50:F50" si="26">SUM(E51,E286)</f>
        <v>-9691</v>
      </c>
      <c r="F50" s="420">
        <f t="shared" si="26"/>
        <v>149675</v>
      </c>
      <c r="G50" s="418">
        <f>SUM(G51,G286)</f>
        <v>0</v>
      </c>
      <c r="H50" s="419">
        <f>SUM(H51,H286)</f>
        <v>0</v>
      </c>
      <c r="I50" s="420">
        <f t="shared" ref="I50" si="27">SUM(I51,I286)</f>
        <v>0</v>
      </c>
      <c r="J50" s="296">
        <f>SUM(J51,J286)</f>
        <v>0</v>
      </c>
      <c r="K50" s="297">
        <f t="shared" ref="K50:L50" si="28">SUM(K51,K286)</f>
        <v>0</v>
      </c>
      <c r="L50" s="298">
        <f t="shared" si="28"/>
        <v>0</v>
      </c>
      <c r="M50" s="296">
        <f>SUM(M51,M286)</f>
        <v>0</v>
      </c>
      <c r="N50" s="297">
        <f t="shared" ref="N50:O50" si="29">SUM(N51,N286)</f>
        <v>0</v>
      </c>
      <c r="O50" s="298">
        <f t="shared" si="29"/>
        <v>0</v>
      </c>
      <c r="P50" s="299"/>
      <c r="U50" s="534"/>
    </row>
    <row r="51" spans="1:21" s="292" customFormat="1" ht="36.75" thickTop="1" x14ac:dyDescent="0.25">
      <c r="A51" s="421"/>
      <c r="B51" s="422" t="s">
        <v>70</v>
      </c>
      <c r="C51" s="423">
        <f t="shared" si="0"/>
        <v>149675</v>
      </c>
      <c r="D51" s="424">
        <f>SUM(D52,D194)</f>
        <v>159366</v>
      </c>
      <c r="E51" s="425">
        <f t="shared" ref="E51:F51" si="30">SUM(E52,E194)</f>
        <v>-9691</v>
      </c>
      <c r="F51" s="426">
        <f t="shared" si="30"/>
        <v>149675</v>
      </c>
      <c r="G51" s="424">
        <f>SUM(G52,G194)</f>
        <v>0</v>
      </c>
      <c r="H51" s="425">
        <f t="shared" ref="H51:I51" si="31">SUM(H52,H194)</f>
        <v>0</v>
      </c>
      <c r="I51" s="426">
        <f t="shared" si="31"/>
        <v>0</v>
      </c>
      <c r="J51" s="427">
        <f>SUM(J52,J194)</f>
        <v>0</v>
      </c>
      <c r="K51" s="428">
        <f t="shared" ref="K51:L51" si="32">SUM(K52,K194)</f>
        <v>0</v>
      </c>
      <c r="L51" s="429">
        <f t="shared" si="32"/>
        <v>0</v>
      </c>
      <c r="M51" s="427">
        <f>SUM(M52,M194)</f>
        <v>0</v>
      </c>
      <c r="N51" s="428">
        <f t="shared" ref="N51:O51" si="33">SUM(N52,N194)</f>
        <v>0</v>
      </c>
      <c r="O51" s="429">
        <f t="shared" si="33"/>
        <v>0</v>
      </c>
      <c r="P51" s="430"/>
      <c r="U51" s="534"/>
    </row>
    <row r="52" spans="1:21" s="292" customFormat="1" ht="24" x14ac:dyDescent="0.25">
      <c r="A52" s="288"/>
      <c r="B52" s="286" t="s">
        <v>71</v>
      </c>
      <c r="C52" s="431">
        <f t="shared" si="0"/>
        <v>149675</v>
      </c>
      <c r="D52" s="432">
        <f>SUM(D53,D75,D173,D187)</f>
        <v>159366</v>
      </c>
      <c r="E52" s="433">
        <f t="shared" ref="E52:F52" si="34">SUM(E53,E75,E173,E187)</f>
        <v>-9691</v>
      </c>
      <c r="F52" s="434">
        <f t="shared" si="34"/>
        <v>149675</v>
      </c>
      <c r="G52" s="432">
        <f>SUM(G53,G75,G173,G187)</f>
        <v>0</v>
      </c>
      <c r="H52" s="433">
        <f t="shared" ref="H52:I52" si="35">SUM(H53,H75,H173,H187)</f>
        <v>0</v>
      </c>
      <c r="I52" s="434">
        <f t="shared" si="35"/>
        <v>0</v>
      </c>
      <c r="J52" s="432">
        <f>SUM(J53,J75,J173,J187)</f>
        <v>0</v>
      </c>
      <c r="K52" s="433">
        <f t="shared" ref="K52:L52" si="36">SUM(K53,K75,K173,K187)</f>
        <v>0</v>
      </c>
      <c r="L52" s="434">
        <f t="shared" si="36"/>
        <v>0</v>
      </c>
      <c r="M52" s="432">
        <f>SUM(M53,M75,M173,M187)</f>
        <v>0</v>
      </c>
      <c r="N52" s="433">
        <f t="shared" ref="N52:O52" si="37">SUM(N53,N75,N173,N187)</f>
        <v>0</v>
      </c>
      <c r="O52" s="434">
        <f t="shared" si="37"/>
        <v>0</v>
      </c>
      <c r="P52" s="435"/>
      <c r="U52" s="534"/>
    </row>
    <row r="53" spans="1:21" s="292" customFormat="1" hidden="1" x14ac:dyDescent="0.25">
      <c r="A53" s="436">
        <v>1000</v>
      </c>
      <c r="B53" s="436" t="s">
        <v>72</v>
      </c>
      <c r="C53" s="437">
        <f t="shared" si="0"/>
        <v>0</v>
      </c>
      <c r="D53" s="438">
        <f>SUM(D54,D67)</f>
        <v>0</v>
      </c>
      <c r="E53" s="439">
        <f t="shared" ref="E53:F53" si="38">SUM(E54,E67)</f>
        <v>0</v>
      </c>
      <c r="F53" s="440">
        <f t="shared" si="38"/>
        <v>0</v>
      </c>
      <c r="G53" s="438">
        <f>SUM(G54,G67)</f>
        <v>0</v>
      </c>
      <c r="H53" s="439">
        <f t="shared" ref="H53:I53" si="39">SUM(H54,H67)</f>
        <v>0</v>
      </c>
      <c r="I53" s="440">
        <f t="shared" si="39"/>
        <v>0</v>
      </c>
      <c r="J53" s="438">
        <f>SUM(J54,J67)</f>
        <v>0</v>
      </c>
      <c r="K53" s="439">
        <f t="shared" ref="K53:L53" si="40">SUM(K54,K67)</f>
        <v>0</v>
      </c>
      <c r="L53" s="440">
        <f t="shared" si="40"/>
        <v>0</v>
      </c>
      <c r="M53" s="438">
        <f>SUM(M54,M67)</f>
        <v>0</v>
      </c>
      <c r="N53" s="439">
        <f t="shared" ref="N53:O53" si="41">SUM(N54,N67)</f>
        <v>0</v>
      </c>
      <c r="O53" s="440">
        <f t="shared" si="41"/>
        <v>0</v>
      </c>
      <c r="P53" s="163"/>
      <c r="U53" s="534"/>
    </row>
    <row r="54" spans="1:21" hidden="1" x14ac:dyDescent="0.25">
      <c r="A54" s="333">
        <v>1100</v>
      </c>
      <c r="B54" s="441" t="s">
        <v>73</v>
      </c>
      <c r="C54" s="334">
        <f t="shared" si="0"/>
        <v>0</v>
      </c>
      <c r="D54" s="442">
        <f>SUM(D55,D58,D66)</f>
        <v>0</v>
      </c>
      <c r="E54" s="443">
        <f t="shared" ref="E54:F54" si="42">SUM(E55,E58,E66)</f>
        <v>0</v>
      </c>
      <c r="F54" s="337">
        <f t="shared" si="42"/>
        <v>0</v>
      </c>
      <c r="G54" s="442">
        <f>SUM(G55,G58,G66)</f>
        <v>0</v>
      </c>
      <c r="H54" s="443">
        <f t="shared" ref="H54:I54" si="43">SUM(H55,H58,H66)</f>
        <v>0</v>
      </c>
      <c r="I54" s="337">
        <f t="shared" si="43"/>
        <v>0</v>
      </c>
      <c r="J54" s="442">
        <f>SUM(J55,J58,J66)</f>
        <v>0</v>
      </c>
      <c r="K54" s="443">
        <f t="shared" ref="K54:L54" si="44">SUM(K55,K58,K66)</f>
        <v>0</v>
      </c>
      <c r="L54" s="337">
        <f t="shared" si="44"/>
        <v>0</v>
      </c>
      <c r="M54" s="442">
        <f>SUM(M55,M58,M66)</f>
        <v>0</v>
      </c>
      <c r="N54" s="443">
        <f t="shared" ref="N54:O54" si="45">SUM(N55,N58,N66)</f>
        <v>0</v>
      </c>
      <c r="O54" s="337">
        <f t="shared" si="45"/>
        <v>0</v>
      </c>
      <c r="P54" s="341"/>
      <c r="U54" s="534"/>
    </row>
    <row r="55" spans="1:21" hidden="1" x14ac:dyDescent="0.25">
      <c r="A55" s="444">
        <v>1110</v>
      </c>
      <c r="B55" s="402" t="s">
        <v>74</v>
      </c>
      <c r="C55" s="407">
        <f t="shared" si="0"/>
        <v>0</v>
      </c>
      <c r="D55" s="445">
        <f>SUM(D56:D57)</f>
        <v>0</v>
      </c>
      <c r="E55" s="446">
        <f t="shared" ref="E55:F55" si="46">SUM(E56:E57)</f>
        <v>0</v>
      </c>
      <c r="F55" s="405">
        <f t="shared" si="46"/>
        <v>0</v>
      </c>
      <c r="G55" s="445">
        <f>SUM(G56:G57)</f>
        <v>0</v>
      </c>
      <c r="H55" s="446">
        <f t="shared" ref="H55:I55" si="47">SUM(H56:H57)</f>
        <v>0</v>
      </c>
      <c r="I55" s="405">
        <f t="shared" si="47"/>
        <v>0</v>
      </c>
      <c r="J55" s="445">
        <f>SUM(J56:J57)</f>
        <v>0</v>
      </c>
      <c r="K55" s="446">
        <f t="shared" ref="K55:L55" si="48">SUM(K56:K57)</f>
        <v>0</v>
      </c>
      <c r="L55" s="405">
        <f t="shared" si="48"/>
        <v>0</v>
      </c>
      <c r="M55" s="445">
        <f>SUM(M56:M57)</f>
        <v>0</v>
      </c>
      <c r="N55" s="446">
        <f t="shared" ref="N55:O55" si="49">SUM(N56:N57)</f>
        <v>0</v>
      </c>
      <c r="O55" s="405">
        <f t="shared" si="49"/>
        <v>0</v>
      </c>
      <c r="P55" s="393"/>
      <c r="U55" s="534"/>
    </row>
    <row r="56" spans="1:21" ht="12" hidden="1" customHeight="1" x14ac:dyDescent="0.25">
      <c r="A56" s="308">
        <v>1111</v>
      </c>
      <c r="B56" s="346" t="s">
        <v>75</v>
      </c>
      <c r="C56" s="347">
        <f t="shared" si="0"/>
        <v>0</v>
      </c>
      <c r="D56" s="310"/>
      <c r="E56" s="311"/>
      <c r="F56" s="398">
        <f t="shared" ref="F56:F57" si="50">D56+E56</f>
        <v>0</v>
      </c>
      <c r="G56" s="310"/>
      <c r="H56" s="311"/>
      <c r="I56" s="398">
        <f t="shared" ref="I56:I57" si="51">G56+H56</f>
        <v>0</v>
      </c>
      <c r="J56" s="310"/>
      <c r="K56" s="311"/>
      <c r="L56" s="398">
        <f t="shared" ref="L56:L57" si="52">K56+J56</f>
        <v>0</v>
      </c>
      <c r="M56" s="310"/>
      <c r="N56" s="311"/>
      <c r="O56" s="398">
        <f t="shared" ref="O56:O57" si="53">N56+M56</f>
        <v>0</v>
      </c>
      <c r="P56" s="313"/>
      <c r="U56" s="534"/>
    </row>
    <row r="57" spans="1:21" ht="24" hidden="1" customHeight="1" x14ac:dyDescent="0.25">
      <c r="A57" s="315">
        <v>1119</v>
      </c>
      <c r="B57" s="353" t="s">
        <v>76</v>
      </c>
      <c r="C57" s="354">
        <f t="shared" si="0"/>
        <v>0</v>
      </c>
      <c r="D57" s="317"/>
      <c r="E57" s="320"/>
      <c r="F57" s="319">
        <f t="shared" si="50"/>
        <v>0</v>
      </c>
      <c r="G57" s="317"/>
      <c r="H57" s="320"/>
      <c r="I57" s="319">
        <f t="shared" si="51"/>
        <v>0</v>
      </c>
      <c r="J57" s="317"/>
      <c r="K57" s="320"/>
      <c r="L57" s="319">
        <f t="shared" si="52"/>
        <v>0</v>
      </c>
      <c r="M57" s="317"/>
      <c r="N57" s="320"/>
      <c r="O57" s="319">
        <f t="shared" si="53"/>
        <v>0</v>
      </c>
      <c r="P57" s="322"/>
      <c r="U57" s="534"/>
    </row>
    <row r="58" spans="1:21" hidden="1" x14ac:dyDescent="0.25">
      <c r="A58" s="447">
        <v>1140</v>
      </c>
      <c r="B58" s="353" t="s">
        <v>77</v>
      </c>
      <c r="C58" s="354">
        <f t="shared" si="0"/>
        <v>0</v>
      </c>
      <c r="D58" s="448">
        <f>SUM(D59:D65)</f>
        <v>0</v>
      </c>
      <c r="E58" s="449">
        <f>SUM(E59:E65)</f>
        <v>0</v>
      </c>
      <c r="F58" s="319">
        <f t="shared" ref="F58" si="54">SUM(F59:F65)</f>
        <v>0</v>
      </c>
      <c r="G58" s="448">
        <f>SUM(G59:G65)</f>
        <v>0</v>
      </c>
      <c r="H58" s="449">
        <f t="shared" ref="H58:I58" si="55">SUM(H59:H65)</f>
        <v>0</v>
      </c>
      <c r="I58" s="319">
        <f t="shared" si="55"/>
        <v>0</v>
      </c>
      <c r="J58" s="448">
        <f>SUM(J59:J65)</f>
        <v>0</v>
      </c>
      <c r="K58" s="449">
        <f t="shared" ref="K58:L58" si="56">SUM(K59:K65)</f>
        <v>0</v>
      </c>
      <c r="L58" s="319">
        <f t="shared" si="56"/>
        <v>0</v>
      </c>
      <c r="M58" s="448">
        <f>SUM(M59:M65)</f>
        <v>0</v>
      </c>
      <c r="N58" s="449">
        <f t="shared" ref="N58:O58" si="57">SUM(N59:N65)</f>
        <v>0</v>
      </c>
      <c r="O58" s="319">
        <f t="shared" si="57"/>
        <v>0</v>
      </c>
      <c r="P58" s="322"/>
      <c r="U58" s="534"/>
    </row>
    <row r="59" spans="1:21" ht="12" hidden="1" customHeight="1" x14ac:dyDescent="0.25">
      <c r="A59" s="315">
        <v>1141</v>
      </c>
      <c r="B59" s="353" t="s">
        <v>78</v>
      </c>
      <c r="C59" s="354">
        <f t="shared" si="0"/>
        <v>0</v>
      </c>
      <c r="D59" s="317"/>
      <c r="E59" s="320"/>
      <c r="F59" s="319">
        <f t="shared" ref="F59:F66" si="58">D59+E59</f>
        <v>0</v>
      </c>
      <c r="G59" s="317"/>
      <c r="H59" s="320"/>
      <c r="I59" s="319">
        <f t="shared" ref="I59:I66" si="59">G59+H59</f>
        <v>0</v>
      </c>
      <c r="J59" s="317"/>
      <c r="K59" s="320"/>
      <c r="L59" s="319">
        <f t="shared" ref="L59:L66" si="60">K59+J59</f>
        <v>0</v>
      </c>
      <c r="M59" s="317"/>
      <c r="N59" s="320"/>
      <c r="O59" s="319">
        <f t="shared" ref="O59:O66" si="61">N59+M59</f>
        <v>0</v>
      </c>
      <c r="P59" s="322"/>
      <c r="U59" s="534"/>
    </row>
    <row r="60" spans="1:21" ht="24.75" hidden="1" customHeight="1" x14ac:dyDescent="0.25">
      <c r="A60" s="315">
        <v>1142</v>
      </c>
      <c r="B60" s="353" t="s">
        <v>79</v>
      </c>
      <c r="C60" s="354">
        <f t="shared" si="0"/>
        <v>0</v>
      </c>
      <c r="D60" s="317"/>
      <c r="E60" s="320"/>
      <c r="F60" s="319">
        <f t="shared" si="58"/>
        <v>0</v>
      </c>
      <c r="G60" s="317"/>
      <c r="H60" s="320"/>
      <c r="I60" s="319">
        <f t="shared" si="59"/>
        <v>0</v>
      </c>
      <c r="J60" s="317"/>
      <c r="K60" s="320"/>
      <c r="L60" s="319">
        <f t="shared" si="60"/>
        <v>0</v>
      </c>
      <c r="M60" s="317"/>
      <c r="N60" s="320"/>
      <c r="O60" s="319">
        <f t="shared" si="61"/>
        <v>0</v>
      </c>
      <c r="P60" s="322"/>
      <c r="U60" s="534"/>
    </row>
    <row r="61" spans="1:21" ht="24" hidden="1" customHeight="1" x14ac:dyDescent="0.25">
      <c r="A61" s="315">
        <v>1145</v>
      </c>
      <c r="B61" s="353" t="s">
        <v>80</v>
      </c>
      <c r="C61" s="354">
        <f t="shared" si="0"/>
        <v>0</v>
      </c>
      <c r="D61" s="317"/>
      <c r="E61" s="320"/>
      <c r="F61" s="319">
        <f t="shared" si="58"/>
        <v>0</v>
      </c>
      <c r="G61" s="317"/>
      <c r="H61" s="320"/>
      <c r="I61" s="319">
        <f t="shared" si="59"/>
        <v>0</v>
      </c>
      <c r="J61" s="317"/>
      <c r="K61" s="320"/>
      <c r="L61" s="319">
        <f t="shared" si="60"/>
        <v>0</v>
      </c>
      <c r="M61" s="317"/>
      <c r="N61" s="320"/>
      <c r="O61" s="319">
        <f t="shared" si="61"/>
        <v>0</v>
      </c>
      <c r="P61" s="322"/>
      <c r="U61" s="534"/>
    </row>
    <row r="62" spans="1:21" ht="27.75" hidden="1" customHeight="1" x14ac:dyDescent="0.25">
      <c r="A62" s="315">
        <v>1146</v>
      </c>
      <c r="B62" s="353" t="s">
        <v>81</v>
      </c>
      <c r="C62" s="354">
        <f t="shared" si="0"/>
        <v>0</v>
      </c>
      <c r="D62" s="317"/>
      <c r="E62" s="320"/>
      <c r="F62" s="319">
        <f t="shared" si="58"/>
        <v>0</v>
      </c>
      <c r="G62" s="317"/>
      <c r="H62" s="320"/>
      <c r="I62" s="319">
        <f t="shared" si="59"/>
        <v>0</v>
      </c>
      <c r="J62" s="317"/>
      <c r="K62" s="320"/>
      <c r="L62" s="319">
        <f t="shared" si="60"/>
        <v>0</v>
      </c>
      <c r="M62" s="317"/>
      <c r="N62" s="320"/>
      <c r="O62" s="319">
        <f t="shared" si="61"/>
        <v>0</v>
      </c>
      <c r="P62" s="322"/>
      <c r="U62" s="534"/>
    </row>
    <row r="63" spans="1:21" ht="12" hidden="1" customHeight="1" x14ac:dyDescent="0.25">
      <c r="A63" s="315">
        <v>1147</v>
      </c>
      <c r="B63" s="353" t="s">
        <v>82</v>
      </c>
      <c r="C63" s="354">
        <f t="shared" si="0"/>
        <v>0</v>
      </c>
      <c r="D63" s="317"/>
      <c r="E63" s="320"/>
      <c r="F63" s="319">
        <f t="shared" si="58"/>
        <v>0</v>
      </c>
      <c r="G63" s="317"/>
      <c r="H63" s="320"/>
      <c r="I63" s="319">
        <f t="shared" si="59"/>
        <v>0</v>
      </c>
      <c r="J63" s="317"/>
      <c r="K63" s="320"/>
      <c r="L63" s="319">
        <f t="shared" si="60"/>
        <v>0</v>
      </c>
      <c r="M63" s="317"/>
      <c r="N63" s="320"/>
      <c r="O63" s="319">
        <f t="shared" si="61"/>
        <v>0</v>
      </c>
      <c r="P63" s="322"/>
      <c r="U63" s="534"/>
    </row>
    <row r="64" spans="1:21" ht="12" hidden="1" customHeight="1" x14ac:dyDescent="0.25">
      <c r="A64" s="315">
        <v>1148</v>
      </c>
      <c r="B64" s="353" t="s">
        <v>83</v>
      </c>
      <c r="C64" s="354">
        <f t="shared" si="0"/>
        <v>0</v>
      </c>
      <c r="D64" s="317"/>
      <c r="E64" s="320"/>
      <c r="F64" s="319">
        <f t="shared" si="58"/>
        <v>0</v>
      </c>
      <c r="G64" s="317"/>
      <c r="H64" s="320"/>
      <c r="I64" s="319">
        <f t="shared" si="59"/>
        <v>0</v>
      </c>
      <c r="J64" s="317"/>
      <c r="K64" s="320"/>
      <c r="L64" s="319">
        <f t="shared" si="60"/>
        <v>0</v>
      </c>
      <c r="M64" s="317"/>
      <c r="N64" s="320"/>
      <c r="O64" s="319">
        <f t="shared" si="61"/>
        <v>0</v>
      </c>
      <c r="P64" s="322"/>
      <c r="U64" s="534"/>
    </row>
    <row r="65" spans="1:21" ht="24" hidden="1" customHeight="1" x14ac:dyDescent="0.25">
      <c r="A65" s="315">
        <v>1149</v>
      </c>
      <c r="B65" s="353" t="s">
        <v>84</v>
      </c>
      <c r="C65" s="354">
        <f t="shared" si="0"/>
        <v>0</v>
      </c>
      <c r="D65" s="317"/>
      <c r="E65" s="320"/>
      <c r="F65" s="319">
        <f t="shared" si="58"/>
        <v>0</v>
      </c>
      <c r="G65" s="317"/>
      <c r="H65" s="320"/>
      <c r="I65" s="319">
        <f t="shared" si="59"/>
        <v>0</v>
      </c>
      <c r="J65" s="317"/>
      <c r="K65" s="320"/>
      <c r="L65" s="319">
        <f t="shared" si="60"/>
        <v>0</v>
      </c>
      <c r="M65" s="317"/>
      <c r="N65" s="320"/>
      <c r="O65" s="319">
        <f t="shared" si="61"/>
        <v>0</v>
      </c>
      <c r="P65" s="322"/>
      <c r="U65" s="534"/>
    </row>
    <row r="66" spans="1:21" ht="36" hidden="1" customHeight="1" x14ac:dyDescent="0.25">
      <c r="A66" s="444">
        <v>1150</v>
      </c>
      <c r="B66" s="402" t="s">
        <v>85</v>
      </c>
      <c r="C66" s="407">
        <f t="shared" si="0"/>
        <v>0</v>
      </c>
      <c r="D66" s="408"/>
      <c r="E66" s="409"/>
      <c r="F66" s="405">
        <f t="shared" si="58"/>
        <v>0</v>
      </c>
      <c r="G66" s="408"/>
      <c r="H66" s="409"/>
      <c r="I66" s="405">
        <f t="shared" si="59"/>
        <v>0</v>
      </c>
      <c r="J66" s="408"/>
      <c r="K66" s="409"/>
      <c r="L66" s="405">
        <f t="shared" si="60"/>
        <v>0</v>
      </c>
      <c r="M66" s="408"/>
      <c r="N66" s="409"/>
      <c r="O66" s="405">
        <f t="shared" si="61"/>
        <v>0</v>
      </c>
      <c r="P66" s="393"/>
      <c r="U66" s="534"/>
    </row>
    <row r="67" spans="1:21" ht="24" hidden="1" x14ac:dyDescent="0.25">
      <c r="A67" s="333">
        <v>1200</v>
      </c>
      <c r="B67" s="441" t="s">
        <v>86</v>
      </c>
      <c r="C67" s="334">
        <f t="shared" si="0"/>
        <v>0</v>
      </c>
      <c r="D67" s="442">
        <f>SUM(D68:D69)</f>
        <v>0</v>
      </c>
      <c r="E67" s="443">
        <f t="shared" ref="E67:F67" si="62">SUM(E68:E69)</f>
        <v>0</v>
      </c>
      <c r="F67" s="337">
        <f t="shared" si="62"/>
        <v>0</v>
      </c>
      <c r="G67" s="442">
        <f>SUM(G68:G69)</f>
        <v>0</v>
      </c>
      <c r="H67" s="443">
        <f t="shared" ref="H67:I67" si="63">SUM(H68:H69)</f>
        <v>0</v>
      </c>
      <c r="I67" s="337">
        <f t="shared" si="63"/>
        <v>0</v>
      </c>
      <c r="J67" s="442">
        <f>SUM(J68:J69)</f>
        <v>0</v>
      </c>
      <c r="K67" s="443">
        <f t="shared" ref="K67:L67" si="64">SUM(K68:K69)</f>
        <v>0</v>
      </c>
      <c r="L67" s="337">
        <f t="shared" si="64"/>
        <v>0</v>
      </c>
      <c r="M67" s="442">
        <f>SUM(M68:M69)</f>
        <v>0</v>
      </c>
      <c r="N67" s="443">
        <f t="shared" ref="N67:O67" si="65">SUM(N68:N69)</f>
        <v>0</v>
      </c>
      <c r="O67" s="337">
        <f t="shared" si="65"/>
        <v>0</v>
      </c>
      <c r="P67" s="341"/>
      <c r="U67" s="534"/>
    </row>
    <row r="68" spans="1:21" ht="24" hidden="1" customHeight="1" x14ac:dyDescent="0.25">
      <c r="A68" s="450">
        <v>1210</v>
      </c>
      <c r="B68" s="346" t="s">
        <v>87</v>
      </c>
      <c r="C68" s="347">
        <f t="shared" si="0"/>
        <v>0</v>
      </c>
      <c r="D68" s="310"/>
      <c r="E68" s="311"/>
      <c r="F68" s="398">
        <f>D68+E68</f>
        <v>0</v>
      </c>
      <c r="G68" s="310"/>
      <c r="H68" s="311"/>
      <c r="I68" s="398">
        <f>G68+H68</f>
        <v>0</v>
      </c>
      <c r="J68" s="310"/>
      <c r="K68" s="311"/>
      <c r="L68" s="398">
        <f>K68+J68</f>
        <v>0</v>
      </c>
      <c r="M68" s="310"/>
      <c r="N68" s="311"/>
      <c r="O68" s="398">
        <f>N68+M68</f>
        <v>0</v>
      </c>
      <c r="P68" s="313"/>
      <c r="U68" s="534"/>
    </row>
    <row r="69" spans="1:21" ht="24" hidden="1" x14ac:dyDescent="0.25">
      <c r="A69" s="447">
        <v>1220</v>
      </c>
      <c r="B69" s="353" t="s">
        <v>88</v>
      </c>
      <c r="C69" s="354">
        <f t="shared" si="0"/>
        <v>0</v>
      </c>
      <c r="D69" s="448">
        <f>SUM(D70:D74)</f>
        <v>0</v>
      </c>
      <c r="E69" s="449">
        <f t="shared" ref="E69:F69" si="66">SUM(E70:E74)</f>
        <v>0</v>
      </c>
      <c r="F69" s="319">
        <f t="shared" si="66"/>
        <v>0</v>
      </c>
      <c r="G69" s="448">
        <f>SUM(G70:G74)</f>
        <v>0</v>
      </c>
      <c r="H69" s="449">
        <f t="shared" ref="H69:I69" si="67">SUM(H70:H74)</f>
        <v>0</v>
      </c>
      <c r="I69" s="319">
        <f t="shared" si="67"/>
        <v>0</v>
      </c>
      <c r="J69" s="448">
        <f>SUM(J70:J74)</f>
        <v>0</v>
      </c>
      <c r="K69" s="449">
        <f t="shared" ref="K69:L69" si="68">SUM(K70:K74)</f>
        <v>0</v>
      </c>
      <c r="L69" s="319">
        <f t="shared" si="68"/>
        <v>0</v>
      </c>
      <c r="M69" s="448">
        <f>SUM(M70:M74)</f>
        <v>0</v>
      </c>
      <c r="N69" s="449">
        <f t="shared" ref="N69:O69" si="69">SUM(N70:N74)</f>
        <v>0</v>
      </c>
      <c r="O69" s="319">
        <f t="shared" si="69"/>
        <v>0</v>
      </c>
      <c r="P69" s="322"/>
      <c r="U69" s="534"/>
    </row>
    <row r="70" spans="1:21" ht="48" hidden="1" customHeight="1" x14ac:dyDescent="0.25">
      <c r="A70" s="315">
        <v>1221</v>
      </c>
      <c r="B70" s="353" t="s">
        <v>89</v>
      </c>
      <c r="C70" s="354">
        <f t="shared" si="0"/>
        <v>0</v>
      </c>
      <c r="D70" s="317"/>
      <c r="E70" s="320"/>
      <c r="F70" s="319">
        <f t="shared" ref="F70:F74" si="70">D70+E70</f>
        <v>0</v>
      </c>
      <c r="G70" s="317"/>
      <c r="H70" s="320"/>
      <c r="I70" s="319">
        <f t="shared" ref="I70:I74" si="71">G70+H70</f>
        <v>0</v>
      </c>
      <c r="J70" s="317"/>
      <c r="K70" s="320"/>
      <c r="L70" s="319">
        <f t="shared" ref="L70:L74" si="72">K70+J70</f>
        <v>0</v>
      </c>
      <c r="M70" s="317"/>
      <c r="N70" s="320"/>
      <c r="O70" s="319">
        <f t="shared" ref="O70:O74" si="73">N70+M70</f>
        <v>0</v>
      </c>
      <c r="P70" s="322"/>
      <c r="U70" s="534"/>
    </row>
    <row r="71" spans="1:21" ht="12" hidden="1" customHeight="1" x14ac:dyDescent="0.25">
      <c r="A71" s="315">
        <v>1223</v>
      </c>
      <c r="B71" s="353" t="s">
        <v>90</v>
      </c>
      <c r="C71" s="354">
        <f t="shared" si="0"/>
        <v>0</v>
      </c>
      <c r="D71" s="317"/>
      <c r="E71" s="320"/>
      <c r="F71" s="319">
        <f t="shared" si="70"/>
        <v>0</v>
      </c>
      <c r="G71" s="317"/>
      <c r="H71" s="320"/>
      <c r="I71" s="319">
        <f t="shared" si="71"/>
        <v>0</v>
      </c>
      <c r="J71" s="317"/>
      <c r="K71" s="320"/>
      <c r="L71" s="319">
        <f t="shared" si="72"/>
        <v>0</v>
      </c>
      <c r="M71" s="317"/>
      <c r="N71" s="320"/>
      <c r="O71" s="319">
        <f t="shared" si="73"/>
        <v>0</v>
      </c>
      <c r="P71" s="322"/>
      <c r="U71" s="534"/>
    </row>
    <row r="72" spans="1:21" ht="24" hidden="1" customHeight="1" x14ac:dyDescent="0.25">
      <c r="A72" s="315">
        <v>1225</v>
      </c>
      <c r="B72" s="353" t="s">
        <v>91</v>
      </c>
      <c r="C72" s="354">
        <f t="shared" si="0"/>
        <v>0</v>
      </c>
      <c r="D72" s="317"/>
      <c r="E72" s="320"/>
      <c r="F72" s="319">
        <f t="shared" si="70"/>
        <v>0</v>
      </c>
      <c r="G72" s="317"/>
      <c r="H72" s="320"/>
      <c r="I72" s="319">
        <f t="shared" si="71"/>
        <v>0</v>
      </c>
      <c r="J72" s="317"/>
      <c r="K72" s="320"/>
      <c r="L72" s="319">
        <f t="shared" si="72"/>
        <v>0</v>
      </c>
      <c r="M72" s="317"/>
      <c r="N72" s="320"/>
      <c r="O72" s="319">
        <f t="shared" si="73"/>
        <v>0</v>
      </c>
      <c r="P72" s="322"/>
      <c r="U72" s="534"/>
    </row>
    <row r="73" spans="1:21" ht="36" hidden="1" customHeight="1" x14ac:dyDescent="0.25">
      <c r="A73" s="315">
        <v>1227</v>
      </c>
      <c r="B73" s="353" t="s">
        <v>92</v>
      </c>
      <c r="C73" s="354">
        <f t="shared" si="0"/>
        <v>0</v>
      </c>
      <c r="D73" s="317"/>
      <c r="E73" s="320"/>
      <c r="F73" s="319">
        <f t="shared" si="70"/>
        <v>0</v>
      </c>
      <c r="G73" s="317"/>
      <c r="H73" s="320"/>
      <c r="I73" s="319">
        <f t="shared" si="71"/>
        <v>0</v>
      </c>
      <c r="J73" s="317"/>
      <c r="K73" s="320"/>
      <c r="L73" s="319">
        <f t="shared" si="72"/>
        <v>0</v>
      </c>
      <c r="M73" s="317"/>
      <c r="N73" s="320"/>
      <c r="O73" s="319">
        <f t="shared" si="73"/>
        <v>0</v>
      </c>
      <c r="P73" s="322"/>
      <c r="U73" s="534"/>
    </row>
    <row r="74" spans="1:21" ht="48" hidden="1" customHeight="1" x14ac:dyDescent="0.25">
      <c r="A74" s="315">
        <v>1228</v>
      </c>
      <c r="B74" s="353" t="s">
        <v>93</v>
      </c>
      <c r="C74" s="354">
        <f t="shared" si="0"/>
        <v>0</v>
      </c>
      <c r="D74" s="317"/>
      <c r="E74" s="320"/>
      <c r="F74" s="319">
        <f t="shared" si="70"/>
        <v>0</v>
      </c>
      <c r="G74" s="317"/>
      <c r="H74" s="320"/>
      <c r="I74" s="319">
        <f t="shared" si="71"/>
        <v>0</v>
      </c>
      <c r="J74" s="317"/>
      <c r="K74" s="320"/>
      <c r="L74" s="319">
        <f t="shared" si="72"/>
        <v>0</v>
      </c>
      <c r="M74" s="317"/>
      <c r="N74" s="320"/>
      <c r="O74" s="319">
        <f t="shared" si="73"/>
        <v>0</v>
      </c>
      <c r="P74" s="322"/>
      <c r="U74" s="534"/>
    </row>
    <row r="75" spans="1:21" x14ac:dyDescent="0.25">
      <c r="A75" s="436">
        <v>2000</v>
      </c>
      <c r="B75" s="436" t="s">
        <v>94</v>
      </c>
      <c r="C75" s="437">
        <f t="shared" si="0"/>
        <v>149675</v>
      </c>
      <c r="D75" s="438">
        <f>SUM(D76,D83,D130,D164,D165,D172)</f>
        <v>159366</v>
      </c>
      <c r="E75" s="439">
        <f t="shared" ref="E75:F75" si="74">SUM(E76,E83,E130,E164,E165,E172)</f>
        <v>-9691</v>
      </c>
      <c r="F75" s="440">
        <f t="shared" si="74"/>
        <v>149675</v>
      </c>
      <c r="G75" s="438">
        <f>SUM(G76,G83,G130,G164,G165,G172)</f>
        <v>0</v>
      </c>
      <c r="H75" s="439">
        <f t="shared" ref="H75:I75" si="75">SUM(H76,H83,H130,H164,H165,H172)</f>
        <v>0</v>
      </c>
      <c r="I75" s="440">
        <f t="shared" si="75"/>
        <v>0</v>
      </c>
      <c r="J75" s="438">
        <f>SUM(J76,J83,J130,J164,J165,J172)</f>
        <v>0</v>
      </c>
      <c r="K75" s="439">
        <f t="shared" ref="K75:L75" si="76">SUM(K76,K83,K130,K164,K165,K172)</f>
        <v>0</v>
      </c>
      <c r="L75" s="440">
        <f t="shared" si="76"/>
        <v>0</v>
      </c>
      <c r="M75" s="438">
        <f>SUM(M76,M83,M130,M164,M165,M172)</f>
        <v>0</v>
      </c>
      <c r="N75" s="439">
        <f t="shared" ref="N75:O75" si="77">SUM(N76,N83,N130,N164,N165,N172)</f>
        <v>0</v>
      </c>
      <c r="O75" s="440">
        <f t="shared" si="77"/>
        <v>0</v>
      </c>
      <c r="P75" s="163"/>
      <c r="U75" s="534"/>
    </row>
    <row r="76" spans="1:21" ht="24" hidden="1" x14ac:dyDescent="0.25">
      <c r="A76" s="333">
        <v>2100</v>
      </c>
      <c r="B76" s="441" t="s">
        <v>95</v>
      </c>
      <c r="C76" s="334">
        <f t="shared" si="0"/>
        <v>0</v>
      </c>
      <c r="D76" s="442">
        <f>SUM(D77,D80)</f>
        <v>0</v>
      </c>
      <c r="E76" s="443">
        <f t="shared" ref="E76:F76" si="78">SUM(E77,E80)</f>
        <v>0</v>
      </c>
      <c r="F76" s="337">
        <f t="shared" si="78"/>
        <v>0</v>
      </c>
      <c r="G76" s="442">
        <f>SUM(G77,G80)</f>
        <v>0</v>
      </c>
      <c r="H76" s="443">
        <f t="shared" ref="H76:I76" si="79">SUM(H77,H80)</f>
        <v>0</v>
      </c>
      <c r="I76" s="337">
        <f t="shared" si="79"/>
        <v>0</v>
      </c>
      <c r="J76" s="442">
        <f>SUM(J77,J80)</f>
        <v>0</v>
      </c>
      <c r="K76" s="443">
        <f t="shared" ref="K76:L76" si="80">SUM(K77,K80)</f>
        <v>0</v>
      </c>
      <c r="L76" s="337">
        <f t="shared" si="80"/>
        <v>0</v>
      </c>
      <c r="M76" s="442">
        <f>SUM(M77,M80)</f>
        <v>0</v>
      </c>
      <c r="N76" s="443">
        <f t="shared" ref="N76:O76" si="81">SUM(N77,N80)</f>
        <v>0</v>
      </c>
      <c r="O76" s="337">
        <f t="shared" si="81"/>
        <v>0</v>
      </c>
      <c r="P76" s="341"/>
      <c r="U76" s="534"/>
    </row>
    <row r="77" spans="1:21" ht="24" hidden="1" x14ac:dyDescent="0.25">
      <c r="A77" s="450">
        <v>2110</v>
      </c>
      <c r="B77" s="346" t="s">
        <v>96</v>
      </c>
      <c r="C77" s="347">
        <f t="shared" si="0"/>
        <v>0</v>
      </c>
      <c r="D77" s="451">
        <f>SUM(D78:D79)</f>
        <v>0</v>
      </c>
      <c r="E77" s="452">
        <f t="shared" ref="E77:F77" si="82">SUM(E78:E79)</f>
        <v>0</v>
      </c>
      <c r="F77" s="398">
        <f t="shared" si="82"/>
        <v>0</v>
      </c>
      <c r="G77" s="451">
        <f>SUM(G78:G79)</f>
        <v>0</v>
      </c>
      <c r="H77" s="452">
        <f t="shared" ref="H77:I77" si="83">SUM(H78:H79)</f>
        <v>0</v>
      </c>
      <c r="I77" s="398">
        <f t="shared" si="83"/>
        <v>0</v>
      </c>
      <c r="J77" s="451">
        <f>SUM(J78:J79)</f>
        <v>0</v>
      </c>
      <c r="K77" s="452">
        <f t="shared" ref="K77:L77" si="84">SUM(K78:K79)</f>
        <v>0</v>
      </c>
      <c r="L77" s="398">
        <f t="shared" si="84"/>
        <v>0</v>
      </c>
      <c r="M77" s="451">
        <f>SUM(M78:M79)</f>
        <v>0</v>
      </c>
      <c r="N77" s="452">
        <f t="shared" ref="N77:O77" si="85">SUM(N78:N79)</f>
        <v>0</v>
      </c>
      <c r="O77" s="398">
        <f t="shared" si="85"/>
        <v>0</v>
      </c>
      <c r="P77" s="313"/>
      <c r="U77" s="534"/>
    </row>
    <row r="78" spans="1:21" ht="12" hidden="1" customHeight="1" x14ac:dyDescent="0.25">
      <c r="A78" s="315">
        <v>2111</v>
      </c>
      <c r="B78" s="353" t="s">
        <v>97</v>
      </c>
      <c r="C78" s="354">
        <f t="shared" si="0"/>
        <v>0</v>
      </c>
      <c r="D78" s="453"/>
      <c r="E78" s="454"/>
      <c r="F78" s="319">
        <f t="shared" ref="F78:F79" si="86">D78+E78</f>
        <v>0</v>
      </c>
      <c r="G78" s="317"/>
      <c r="H78" s="320"/>
      <c r="I78" s="319">
        <f t="shared" ref="I78:I79" si="87">G78+H78</f>
        <v>0</v>
      </c>
      <c r="J78" s="317"/>
      <c r="K78" s="320"/>
      <c r="L78" s="319">
        <f t="shared" ref="L78:L79" si="88">K78+J78</f>
        <v>0</v>
      </c>
      <c r="M78" s="317"/>
      <c r="N78" s="320"/>
      <c r="O78" s="319">
        <f t="shared" ref="O78:O79" si="89">N78+M78</f>
        <v>0</v>
      </c>
      <c r="P78" s="322"/>
      <c r="U78" s="534"/>
    </row>
    <row r="79" spans="1:21" ht="24" hidden="1" customHeight="1" x14ac:dyDescent="0.25">
      <c r="A79" s="315">
        <v>2112</v>
      </c>
      <c r="B79" s="353" t="s">
        <v>98</v>
      </c>
      <c r="C79" s="354">
        <f t="shared" si="0"/>
        <v>0</v>
      </c>
      <c r="D79" s="453"/>
      <c r="E79" s="454"/>
      <c r="F79" s="319">
        <f t="shared" si="86"/>
        <v>0</v>
      </c>
      <c r="G79" s="317"/>
      <c r="H79" s="320"/>
      <c r="I79" s="319">
        <f t="shared" si="87"/>
        <v>0</v>
      </c>
      <c r="J79" s="317"/>
      <c r="K79" s="320"/>
      <c r="L79" s="319">
        <f t="shared" si="88"/>
        <v>0</v>
      </c>
      <c r="M79" s="317"/>
      <c r="N79" s="320"/>
      <c r="O79" s="319">
        <f t="shared" si="89"/>
        <v>0</v>
      </c>
      <c r="P79" s="322"/>
      <c r="U79" s="534"/>
    </row>
    <row r="80" spans="1:21" ht="24" hidden="1" x14ac:dyDescent="0.25">
      <c r="A80" s="447">
        <v>2120</v>
      </c>
      <c r="B80" s="353" t="s">
        <v>99</v>
      </c>
      <c r="C80" s="354">
        <f t="shared" si="0"/>
        <v>0</v>
      </c>
      <c r="D80" s="448">
        <f>SUM(D81:D82)</f>
        <v>0</v>
      </c>
      <c r="E80" s="449">
        <f t="shared" ref="E80:F80" si="90">SUM(E81:E82)</f>
        <v>0</v>
      </c>
      <c r="F80" s="319">
        <f t="shared" si="90"/>
        <v>0</v>
      </c>
      <c r="G80" s="448">
        <f>SUM(G81:G82)</f>
        <v>0</v>
      </c>
      <c r="H80" s="449">
        <f t="shared" ref="H80:I80" si="91">SUM(H81:H82)</f>
        <v>0</v>
      </c>
      <c r="I80" s="319">
        <f t="shared" si="91"/>
        <v>0</v>
      </c>
      <c r="J80" s="448">
        <f>SUM(J81:J82)</f>
        <v>0</v>
      </c>
      <c r="K80" s="449">
        <f t="shared" ref="K80:L80" si="92">SUM(K81:K82)</f>
        <v>0</v>
      </c>
      <c r="L80" s="319">
        <f t="shared" si="92"/>
        <v>0</v>
      </c>
      <c r="M80" s="448">
        <f>SUM(M81:M82)</f>
        <v>0</v>
      </c>
      <c r="N80" s="449">
        <f t="shared" ref="N80:O80" si="93">SUM(N81:N82)</f>
        <v>0</v>
      </c>
      <c r="O80" s="319">
        <f t="shared" si="93"/>
        <v>0</v>
      </c>
      <c r="P80" s="322"/>
      <c r="U80" s="534"/>
    </row>
    <row r="81" spans="1:21" ht="12" hidden="1" customHeight="1" x14ac:dyDescent="0.25">
      <c r="A81" s="315">
        <v>2121</v>
      </c>
      <c r="B81" s="353" t="s">
        <v>97</v>
      </c>
      <c r="C81" s="354">
        <f t="shared" si="0"/>
        <v>0</v>
      </c>
      <c r="D81" s="453"/>
      <c r="E81" s="454"/>
      <c r="F81" s="319">
        <f t="shared" ref="F81:F82" si="94">D81+E81</f>
        <v>0</v>
      </c>
      <c r="G81" s="317"/>
      <c r="H81" s="320"/>
      <c r="I81" s="319">
        <f t="shared" ref="I81:I82" si="95">G81+H81</f>
        <v>0</v>
      </c>
      <c r="J81" s="317"/>
      <c r="K81" s="320"/>
      <c r="L81" s="319">
        <f t="shared" ref="L81:L82" si="96">K81+J81</f>
        <v>0</v>
      </c>
      <c r="M81" s="317"/>
      <c r="N81" s="320"/>
      <c r="O81" s="319">
        <f t="shared" ref="O81:O82" si="97">N81+M81</f>
        <v>0</v>
      </c>
      <c r="P81" s="322"/>
      <c r="U81" s="534"/>
    </row>
    <row r="82" spans="1:21" ht="24" hidden="1" customHeight="1" x14ac:dyDescent="0.25">
      <c r="A82" s="315">
        <v>2122</v>
      </c>
      <c r="B82" s="353" t="s">
        <v>98</v>
      </c>
      <c r="C82" s="354">
        <f t="shared" si="0"/>
        <v>0</v>
      </c>
      <c r="D82" s="453"/>
      <c r="E82" s="454"/>
      <c r="F82" s="319">
        <f t="shared" si="94"/>
        <v>0</v>
      </c>
      <c r="G82" s="317"/>
      <c r="H82" s="320"/>
      <c r="I82" s="319">
        <f t="shared" si="95"/>
        <v>0</v>
      </c>
      <c r="J82" s="317"/>
      <c r="K82" s="320"/>
      <c r="L82" s="319">
        <f t="shared" si="96"/>
        <v>0</v>
      </c>
      <c r="M82" s="317"/>
      <c r="N82" s="320"/>
      <c r="O82" s="319">
        <f t="shared" si="97"/>
        <v>0</v>
      </c>
      <c r="P82" s="322"/>
      <c r="U82" s="534"/>
    </row>
    <row r="83" spans="1:21" x14ac:dyDescent="0.25">
      <c r="A83" s="333">
        <v>2200</v>
      </c>
      <c r="B83" s="441" t="s">
        <v>100</v>
      </c>
      <c r="C83" s="334">
        <f t="shared" si="0"/>
        <v>149675</v>
      </c>
      <c r="D83" s="442">
        <f>SUM(D84,D89,D95,D103,D112,D116,D122,D128)</f>
        <v>159366</v>
      </c>
      <c r="E83" s="443">
        <f t="shared" ref="E83:F83" si="98">SUM(E84,E89,E95,E103,E112,E116,E122,E128)</f>
        <v>-9691</v>
      </c>
      <c r="F83" s="337">
        <f t="shared" si="98"/>
        <v>149675</v>
      </c>
      <c r="G83" s="442">
        <f>SUM(G84,G89,G95,G103,G112,G116,G122,G128)</f>
        <v>0</v>
      </c>
      <c r="H83" s="443">
        <f t="shared" ref="H83:I83" si="99">SUM(H84,H89,H95,H103,H112,H116,H122,H128)</f>
        <v>0</v>
      </c>
      <c r="I83" s="337">
        <f t="shared" si="99"/>
        <v>0</v>
      </c>
      <c r="J83" s="442">
        <f>SUM(J84,J89,J95,J103,J112,J116,J122,J128)</f>
        <v>0</v>
      </c>
      <c r="K83" s="443">
        <f t="shared" ref="K83:L83" si="100">SUM(K84,K89,K95,K103,K112,K116,K122,K128)</f>
        <v>0</v>
      </c>
      <c r="L83" s="337">
        <f t="shared" si="100"/>
        <v>0</v>
      </c>
      <c r="M83" s="442">
        <f>SUM(M84,M89,M95,M103,M112,M116,M122,M128)</f>
        <v>0</v>
      </c>
      <c r="N83" s="443">
        <f t="shared" ref="N83:O83" si="101">SUM(N84,N89,N95,N103,N112,N116,N122,N128)</f>
        <v>0</v>
      </c>
      <c r="O83" s="337">
        <f t="shared" si="101"/>
        <v>0</v>
      </c>
      <c r="P83" s="341"/>
      <c r="U83" s="534"/>
    </row>
    <row r="84" spans="1:21" hidden="1" x14ac:dyDescent="0.25">
      <c r="A84" s="444">
        <v>2210</v>
      </c>
      <c r="B84" s="402" t="s">
        <v>101</v>
      </c>
      <c r="C84" s="407">
        <f t="shared" ref="C84:C147" si="102">F84+I84+L84+O84</f>
        <v>0</v>
      </c>
      <c r="D84" s="445">
        <f>SUM(D85:D88)</f>
        <v>0</v>
      </c>
      <c r="E84" s="446">
        <f t="shared" ref="E84:F84" si="103">SUM(E85:E88)</f>
        <v>0</v>
      </c>
      <c r="F84" s="405">
        <f t="shared" si="103"/>
        <v>0</v>
      </c>
      <c r="G84" s="445">
        <f>SUM(G85:G88)</f>
        <v>0</v>
      </c>
      <c r="H84" s="446">
        <f t="shared" ref="H84:I84" si="104">SUM(H85:H88)</f>
        <v>0</v>
      </c>
      <c r="I84" s="405">
        <f t="shared" si="104"/>
        <v>0</v>
      </c>
      <c r="J84" s="445">
        <f>SUM(J85:J88)</f>
        <v>0</v>
      </c>
      <c r="K84" s="446">
        <f t="shared" ref="K84:L84" si="105">SUM(K85:K88)</f>
        <v>0</v>
      </c>
      <c r="L84" s="405">
        <f t="shared" si="105"/>
        <v>0</v>
      </c>
      <c r="M84" s="445">
        <f>SUM(M85:M88)</f>
        <v>0</v>
      </c>
      <c r="N84" s="446">
        <f t="shared" ref="N84:O84" si="106">SUM(N85:N88)</f>
        <v>0</v>
      </c>
      <c r="O84" s="405">
        <f t="shared" si="106"/>
        <v>0</v>
      </c>
      <c r="P84" s="393"/>
      <c r="U84" s="534"/>
    </row>
    <row r="85" spans="1:21" ht="24" hidden="1" customHeight="1" x14ac:dyDescent="0.25">
      <c r="A85" s="308">
        <v>2211</v>
      </c>
      <c r="B85" s="346" t="s">
        <v>102</v>
      </c>
      <c r="C85" s="347">
        <f t="shared" si="102"/>
        <v>0</v>
      </c>
      <c r="D85" s="455"/>
      <c r="E85" s="456"/>
      <c r="F85" s="398">
        <f t="shared" ref="F85:F88" si="107">D85+E85</f>
        <v>0</v>
      </c>
      <c r="G85" s="310"/>
      <c r="H85" s="311"/>
      <c r="I85" s="398">
        <f t="shared" ref="I85:I88" si="108">G85+H85</f>
        <v>0</v>
      </c>
      <c r="J85" s="310"/>
      <c r="K85" s="311"/>
      <c r="L85" s="398">
        <f t="shared" ref="L85:L88" si="109">K85+J85</f>
        <v>0</v>
      </c>
      <c r="M85" s="310"/>
      <c r="N85" s="311"/>
      <c r="O85" s="398">
        <f t="shared" ref="O85:O88" si="110">N85+M85</f>
        <v>0</v>
      </c>
      <c r="P85" s="313"/>
      <c r="U85" s="534"/>
    </row>
    <row r="86" spans="1:21" ht="36" hidden="1" customHeight="1" x14ac:dyDescent="0.25">
      <c r="A86" s="315">
        <v>2212</v>
      </c>
      <c r="B86" s="353" t="s">
        <v>103</v>
      </c>
      <c r="C86" s="354">
        <f t="shared" si="102"/>
        <v>0</v>
      </c>
      <c r="D86" s="453"/>
      <c r="E86" s="454"/>
      <c r="F86" s="319">
        <f t="shared" si="107"/>
        <v>0</v>
      </c>
      <c r="G86" s="317"/>
      <c r="H86" s="320"/>
      <c r="I86" s="319">
        <f t="shared" si="108"/>
        <v>0</v>
      </c>
      <c r="J86" s="317"/>
      <c r="K86" s="320"/>
      <c r="L86" s="319">
        <f t="shared" si="109"/>
        <v>0</v>
      </c>
      <c r="M86" s="317"/>
      <c r="N86" s="320"/>
      <c r="O86" s="319">
        <f t="shared" si="110"/>
        <v>0</v>
      </c>
      <c r="P86" s="322"/>
      <c r="U86" s="534"/>
    </row>
    <row r="87" spans="1:21" ht="24" hidden="1" customHeight="1" x14ac:dyDescent="0.25">
      <c r="A87" s="315">
        <v>2214</v>
      </c>
      <c r="B87" s="353" t="s">
        <v>104</v>
      </c>
      <c r="C87" s="354">
        <f t="shared" si="102"/>
        <v>0</v>
      </c>
      <c r="D87" s="453"/>
      <c r="E87" s="454"/>
      <c r="F87" s="319">
        <f t="shared" si="107"/>
        <v>0</v>
      </c>
      <c r="G87" s="317"/>
      <c r="H87" s="320"/>
      <c r="I87" s="319">
        <f t="shared" si="108"/>
        <v>0</v>
      </c>
      <c r="J87" s="317"/>
      <c r="K87" s="320"/>
      <c r="L87" s="319">
        <f t="shared" si="109"/>
        <v>0</v>
      </c>
      <c r="M87" s="317"/>
      <c r="N87" s="320"/>
      <c r="O87" s="319">
        <f t="shared" si="110"/>
        <v>0</v>
      </c>
      <c r="P87" s="322"/>
      <c r="U87" s="534"/>
    </row>
    <row r="88" spans="1:21" ht="12" hidden="1" customHeight="1" x14ac:dyDescent="0.25">
      <c r="A88" s="315">
        <v>2219</v>
      </c>
      <c r="B88" s="353" t="s">
        <v>105</v>
      </c>
      <c r="C88" s="354">
        <f t="shared" si="102"/>
        <v>0</v>
      </c>
      <c r="D88" s="453"/>
      <c r="E88" s="454"/>
      <c r="F88" s="319">
        <f t="shared" si="107"/>
        <v>0</v>
      </c>
      <c r="G88" s="317"/>
      <c r="H88" s="320"/>
      <c r="I88" s="319">
        <f t="shared" si="108"/>
        <v>0</v>
      </c>
      <c r="J88" s="317"/>
      <c r="K88" s="320"/>
      <c r="L88" s="319">
        <f t="shared" si="109"/>
        <v>0</v>
      </c>
      <c r="M88" s="317"/>
      <c r="N88" s="320"/>
      <c r="O88" s="319">
        <f t="shared" si="110"/>
        <v>0</v>
      </c>
      <c r="P88" s="322"/>
      <c r="U88" s="534"/>
    </row>
    <row r="89" spans="1:21" ht="24" hidden="1" x14ac:dyDescent="0.25">
      <c r="A89" s="447">
        <v>2220</v>
      </c>
      <c r="B89" s="353" t="s">
        <v>106</v>
      </c>
      <c r="C89" s="354">
        <f t="shared" si="102"/>
        <v>0</v>
      </c>
      <c r="D89" s="448">
        <f>SUM(D90:D94)</f>
        <v>0</v>
      </c>
      <c r="E89" s="449">
        <f t="shared" ref="E89:F89" si="111">SUM(E90:E94)</f>
        <v>0</v>
      </c>
      <c r="F89" s="319">
        <f t="shared" si="111"/>
        <v>0</v>
      </c>
      <c r="G89" s="448">
        <f>SUM(G90:G94)</f>
        <v>0</v>
      </c>
      <c r="H89" s="449">
        <f t="shared" ref="H89:I89" si="112">SUM(H90:H94)</f>
        <v>0</v>
      </c>
      <c r="I89" s="319">
        <f t="shared" si="112"/>
        <v>0</v>
      </c>
      <c r="J89" s="448">
        <f>SUM(J90:J94)</f>
        <v>0</v>
      </c>
      <c r="K89" s="449">
        <f t="shared" ref="K89:L89" si="113">SUM(K90:K94)</f>
        <v>0</v>
      </c>
      <c r="L89" s="319">
        <f t="shared" si="113"/>
        <v>0</v>
      </c>
      <c r="M89" s="448">
        <f>SUM(M90:M94)</f>
        <v>0</v>
      </c>
      <c r="N89" s="449">
        <f t="shared" ref="N89:O89" si="114">SUM(N90:N94)</f>
        <v>0</v>
      </c>
      <c r="O89" s="319">
        <f t="shared" si="114"/>
        <v>0</v>
      </c>
      <c r="P89" s="322"/>
      <c r="U89" s="534"/>
    </row>
    <row r="90" spans="1:21" ht="24" hidden="1" customHeight="1" x14ac:dyDescent="0.25">
      <c r="A90" s="315">
        <v>2221</v>
      </c>
      <c r="B90" s="353" t="s">
        <v>107</v>
      </c>
      <c r="C90" s="354">
        <f t="shared" si="102"/>
        <v>0</v>
      </c>
      <c r="D90" s="453"/>
      <c r="E90" s="454"/>
      <c r="F90" s="319">
        <f t="shared" ref="F90:F94" si="115">D90+E90</f>
        <v>0</v>
      </c>
      <c r="G90" s="317"/>
      <c r="H90" s="320"/>
      <c r="I90" s="319">
        <f t="shared" ref="I90:I94" si="116">G90+H90</f>
        <v>0</v>
      </c>
      <c r="J90" s="317"/>
      <c r="K90" s="320"/>
      <c r="L90" s="319">
        <f t="shared" ref="L90:L94" si="117">K90+J90</f>
        <v>0</v>
      </c>
      <c r="M90" s="317"/>
      <c r="N90" s="320"/>
      <c r="O90" s="319">
        <f t="shared" ref="O90:O94" si="118">N90+M90</f>
        <v>0</v>
      </c>
      <c r="P90" s="322"/>
      <c r="U90" s="534"/>
    </row>
    <row r="91" spans="1:21" ht="12" hidden="1" customHeight="1" x14ac:dyDescent="0.25">
      <c r="A91" s="315">
        <v>2222</v>
      </c>
      <c r="B91" s="353" t="s">
        <v>108</v>
      </c>
      <c r="C91" s="354">
        <f t="shared" si="102"/>
        <v>0</v>
      </c>
      <c r="D91" s="453"/>
      <c r="E91" s="454"/>
      <c r="F91" s="319">
        <f t="shared" si="115"/>
        <v>0</v>
      </c>
      <c r="G91" s="317"/>
      <c r="H91" s="320"/>
      <c r="I91" s="319">
        <f t="shared" si="116"/>
        <v>0</v>
      </c>
      <c r="J91" s="317"/>
      <c r="K91" s="320"/>
      <c r="L91" s="319">
        <f t="shared" si="117"/>
        <v>0</v>
      </c>
      <c r="M91" s="317"/>
      <c r="N91" s="320"/>
      <c r="O91" s="319">
        <f t="shared" si="118"/>
        <v>0</v>
      </c>
      <c r="P91" s="322"/>
      <c r="U91" s="534"/>
    </row>
    <row r="92" spans="1:21" ht="12" hidden="1" customHeight="1" x14ac:dyDescent="0.25">
      <c r="A92" s="315">
        <v>2223</v>
      </c>
      <c r="B92" s="353" t="s">
        <v>109</v>
      </c>
      <c r="C92" s="354">
        <f t="shared" si="102"/>
        <v>0</v>
      </c>
      <c r="D92" s="453"/>
      <c r="E92" s="454"/>
      <c r="F92" s="319">
        <f t="shared" si="115"/>
        <v>0</v>
      </c>
      <c r="G92" s="317"/>
      <c r="H92" s="320"/>
      <c r="I92" s="319">
        <f t="shared" si="116"/>
        <v>0</v>
      </c>
      <c r="J92" s="317"/>
      <c r="K92" s="320"/>
      <c r="L92" s="319">
        <f t="shared" si="117"/>
        <v>0</v>
      </c>
      <c r="M92" s="317"/>
      <c r="N92" s="320"/>
      <c r="O92" s="319">
        <f t="shared" si="118"/>
        <v>0</v>
      </c>
      <c r="P92" s="322"/>
      <c r="U92" s="534"/>
    </row>
    <row r="93" spans="1:21" ht="48" hidden="1" customHeight="1" x14ac:dyDescent="0.25">
      <c r="A93" s="315">
        <v>2224</v>
      </c>
      <c r="B93" s="353" t="s">
        <v>110</v>
      </c>
      <c r="C93" s="354">
        <f t="shared" si="102"/>
        <v>0</v>
      </c>
      <c r="D93" s="453"/>
      <c r="E93" s="454"/>
      <c r="F93" s="319">
        <f t="shared" si="115"/>
        <v>0</v>
      </c>
      <c r="G93" s="317"/>
      <c r="H93" s="320"/>
      <c r="I93" s="319">
        <f t="shared" si="116"/>
        <v>0</v>
      </c>
      <c r="J93" s="317"/>
      <c r="K93" s="320"/>
      <c r="L93" s="319">
        <f t="shared" si="117"/>
        <v>0</v>
      </c>
      <c r="M93" s="317"/>
      <c r="N93" s="320"/>
      <c r="O93" s="319">
        <f t="shared" si="118"/>
        <v>0</v>
      </c>
      <c r="P93" s="322"/>
      <c r="U93" s="534"/>
    </row>
    <row r="94" spans="1:21" ht="24" hidden="1" customHeight="1" x14ac:dyDescent="0.25">
      <c r="A94" s="315">
        <v>2229</v>
      </c>
      <c r="B94" s="353" t="s">
        <v>111</v>
      </c>
      <c r="C94" s="354">
        <f t="shared" si="102"/>
        <v>0</v>
      </c>
      <c r="D94" s="453"/>
      <c r="E94" s="454"/>
      <c r="F94" s="319">
        <f t="shared" si="115"/>
        <v>0</v>
      </c>
      <c r="G94" s="317"/>
      <c r="H94" s="320"/>
      <c r="I94" s="319">
        <f t="shared" si="116"/>
        <v>0</v>
      </c>
      <c r="J94" s="317"/>
      <c r="K94" s="320"/>
      <c r="L94" s="319">
        <f t="shared" si="117"/>
        <v>0</v>
      </c>
      <c r="M94" s="317"/>
      <c r="N94" s="320"/>
      <c r="O94" s="319">
        <f t="shared" si="118"/>
        <v>0</v>
      </c>
      <c r="P94" s="322"/>
      <c r="U94" s="534"/>
    </row>
    <row r="95" spans="1:21" ht="36" hidden="1" x14ac:dyDescent="0.25">
      <c r="A95" s="447">
        <v>2230</v>
      </c>
      <c r="B95" s="353" t="s">
        <v>112</v>
      </c>
      <c r="C95" s="354">
        <f t="shared" si="102"/>
        <v>0</v>
      </c>
      <c r="D95" s="448">
        <f>SUM(D96:D102)</f>
        <v>0</v>
      </c>
      <c r="E95" s="449">
        <f t="shared" ref="E95:F95" si="119">SUM(E96:E102)</f>
        <v>0</v>
      </c>
      <c r="F95" s="319">
        <f t="shared" si="119"/>
        <v>0</v>
      </c>
      <c r="G95" s="448">
        <f>SUM(G96:G102)</f>
        <v>0</v>
      </c>
      <c r="H95" s="449">
        <f t="shared" ref="H95:I95" si="120">SUM(H96:H102)</f>
        <v>0</v>
      </c>
      <c r="I95" s="319">
        <f t="shared" si="120"/>
        <v>0</v>
      </c>
      <c r="J95" s="448">
        <f>SUM(J96:J102)</f>
        <v>0</v>
      </c>
      <c r="K95" s="449">
        <f t="shared" ref="K95:L95" si="121">SUM(K96:K102)</f>
        <v>0</v>
      </c>
      <c r="L95" s="319">
        <f t="shared" si="121"/>
        <v>0</v>
      </c>
      <c r="M95" s="448">
        <f>SUM(M96:M102)</f>
        <v>0</v>
      </c>
      <c r="N95" s="449">
        <f t="shared" ref="N95:O95" si="122">SUM(N96:N102)</f>
        <v>0</v>
      </c>
      <c r="O95" s="319">
        <f t="shared" si="122"/>
        <v>0</v>
      </c>
      <c r="P95" s="322"/>
      <c r="U95" s="534"/>
    </row>
    <row r="96" spans="1:21" ht="24" hidden="1" customHeight="1" x14ac:dyDescent="0.25">
      <c r="A96" s="315">
        <v>2231</v>
      </c>
      <c r="B96" s="353" t="s">
        <v>113</v>
      </c>
      <c r="C96" s="354">
        <f t="shared" si="102"/>
        <v>0</v>
      </c>
      <c r="D96" s="453"/>
      <c r="E96" s="454"/>
      <c r="F96" s="319">
        <f t="shared" ref="F96:F102" si="123">D96+E96</f>
        <v>0</v>
      </c>
      <c r="G96" s="317"/>
      <c r="H96" s="320"/>
      <c r="I96" s="319">
        <f t="shared" ref="I96:I102" si="124">G96+H96</f>
        <v>0</v>
      </c>
      <c r="J96" s="317"/>
      <c r="K96" s="320"/>
      <c r="L96" s="319">
        <f t="shared" ref="L96:L102" si="125">K96+J96</f>
        <v>0</v>
      </c>
      <c r="M96" s="317"/>
      <c r="N96" s="320"/>
      <c r="O96" s="319">
        <f t="shared" ref="O96:O102" si="126">N96+M96</f>
        <v>0</v>
      </c>
      <c r="P96" s="322"/>
      <c r="U96" s="534"/>
    </row>
    <row r="97" spans="1:21" ht="24.75" hidden="1" customHeight="1" x14ac:dyDescent="0.25">
      <c r="A97" s="315">
        <v>2232</v>
      </c>
      <c r="B97" s="353" t="s">
        <v>114</v>
      </c>
      <c r="C97" s="354">
        <f t="shared" si="102"/>
        <v>0</v>
      </c>
      <c r="D97" s="453"/>
      <c r="E97" s="454"/>
      <c r="F97" s="319">
        <f t="shared" si="123"/>
        <v>0</v>
      </c>
      <c r="G97" s="317"/>
      <c r="H97" s="320"/>
      <c r="I97" s="319">
        <f t="shared" si="124"/>
        <v>0</v>
      </c>
      <c r="J97" s="317"/>
      <c r="K97" s="320"/>
      <c r="L97" s="319">
        <f t="shared" si="125"/>
        <v>0</v>
      </c>
      <c r="M97" s="317"/>
      <c r="N97" s="320"/>
      <c r="O97" s="319">
        <f t="shared" si="126"/>
        <v>0</v>
      </c>
      <c r="P97" s="322"/>
      <c r="U97" s="534"/>
    </row>
    <row r="98" spans="1:21" ht="24" hidden="1" customHeight="1" x14ac:dyDescent="0.25">
      <c r="A98" s="308">
        <v>2233</v>
      </c>
      <c r="B98" s="346" t="s">
        <v>115</v>
      </c>
      <c r="C98" s="347">
        <f t="shared" si="102"/>
        <v>0</v>
      </c>
      <c r="D98" s="455"/>
      <c r="E98" s="456"/>
      <c r="F98" s="398">
        <f t="shared" si="123"/>
        <v>0</v>
      </c>
      <c r="G98" s="310"/>
      <c r="H98" s="311"/>
      <c r="I98" s="398">
        <f t="shared" si="124"/>
        <v>0</v>
      </c>
      <c r="J98" s="310"/>
      <c r="K98" s="311"/>
      <c r="L98" s="398">
        <f t="shared" si="125"/>
        <v>0</v>
      </c>
      <c r="M98" s="310"/>
      <c r="N98" s="311"/>
      <c r="O98" s="398">
        <f t="shared" si="126"/>
        <v>0</v>
      </c>
      <c r="P98" s="313"/>
      <c r="U98" s="534"/>
    </row>
    <row r="99" spans="1:21" ht="36" hidden="1" customHeight="1" x14ac:dyDescent="0.25">
      <c r="A99" s="315">
        <v>2234</v>
      </c>
      <c r="B99" s="353" t="s">
        <v>116</v>
      </c>
      <c r="C99" s="354">
        <f t="shared" si="102"/>
        <v>0</v>
      </c>
      <c r="D99" s="453"/>
      <c r="E99" s="454"/>
      <c r="F99" s="319">
        <f t="shared" si="123"/>
        <v>0</v>
      </c>
      <c r="G99" s="317"/>
      <c r="H99" s="320"/>
      <c r="I99" s="319">
        <f t="shared" si="124"/>
        <v>0</v>
      </c>
      <c r="J99" s="317"/>
      <c r="K99" s="320"/>
      <c r="L99" s="319">
        <f t="shared" si="125"/>
        <v>0</v>
      </c>
      <c r="M99" s="317"/>
      <c r="N99" s="320"/>
      <c r="O99" s="319">
        <f t="shared" si="126"/>
        <v>0</v>
      </c>
      <c r="P99" s="322"/>
      <c r="U99" s="534"/>
    </row>
    <row r="100" spans="1:21" ht="24" hidden="1" customHeight="1" x14ac:dyDescent="0.25">
      <c r="A100" s="315">
        <v>2235</v>
      </c>
      <c r="B100" s="353" t="s">
        <v>117</v>
      </c>
      <c r="C100" s="354">
        <f t="shared" si="102"/>
        <v>0</v>
      </c>
      <c r="D100" s="453"/>
      <c r="E100" s="454"/>
      <c r="F100" s="319">
        <f t="shared" si="123"/>
        <v>0</v>
      </c>
      <c r="G100" s="317"/>
      <c r="H100" s="320"/>
      <c r="I100" s="319">
        <f t="shared" si="124"/>
        <v>0</v>
      </c>
      <c r="J100" s="317"/>
      <c r="K100" s="320"/>
      <c r="L100" s="319">
        <f t="shared" si="125"/>
        <v>0</v>
      </c>
      <c r="M100" s="317"/>
      <c r="N100" s="320"/>
      <c r="O100" s="319">
        <f t="shared" si="126"/>
        <v>0</v>
      </c>
      <c r="P100" s="322"/>
      <c r="U100" s="534"/>
    </row>
    <row r="101" spans="1:21" ht="12" hidden="1" customHeight="1" x14ac:dyDescent="0.25">
      <c r="A101" s="315">
        <v>2236</v>
      </c>
      <c r="B101" s="353" t="s">
        <v>118</v>
      </c>
      <c r="C101" s="354">
        <f t="shared" si="102"/>
        <v>0</v>
      </c>
      <c r="D101" s="453"/>
      <c r="E101" s="454"/>
      <c r="F101" s="319">
        <f t="shared" si="123"/>
        <v>0</v>
      </c>
      <c r="G101" s="317"/>
      <c r="H101" s="320"/>
      <c r="I101" s="319">
        <f t="shared" si="124"/>
        <v>0</v>
      </c>
      <c r="J101" s="317"/>
      <c r="K101" s="320"/>
      <c r="L101" s="319">
        <f t="shared" si="125"/>
        <v>0</v>
      </c>
      <c r="M101" s="317"/>
      <c r="N101" s="320"/>
      <c r="O101" s="319">
        <f t="shared" si="126"/>
        <v>0</v>
      </c>
      <c r="P101" s="322"/>
      <c r="U101" s="534"/>
    </row>
    <row r="102" spans="1:21" ht="24" hidden="1" customHeight="1" x14ac:dyDescent="0.25">
      <c r="A102" s="315">
        <v>2239</v>
      </c>
      <c r="B102" s="353" t="s">
        <v>119</v>
      </c>
      <c r="C102" s="354">
        <f t="shared" si="102"/>
        <v>0</v>
      </c>
      <c r="D102" s="453"/>
      <c r="E102" s="454"/>
      <c r="F102" s="319">
        <f t="shared" si="123"/>
        <v>0</v>
      </c>
      <c r="G102" s="317"/>
      <c r="H102" s="320"/>
      <c r="I102" s="319">
        <f t="shared" si="124"/>
        <v>0</v>
      </c>
      <c r="J102" s="317"/>
      <c r="K102" s="320"/>
      <c r="L102" s="319">
        <f t="shared" si="125"/>
        <v>0</v>
      </c>
      <c r="M102" s="317"/>
      <c r="N102" s="320"/>
      <c r="O102" s="319">
        <f t="shared" si="126"/>
        <v>0</v>
      </c>
      <c r="P102" s="322"/>
      <c r="U102" s="534"/>
    </row>
    <row r="103" spans="1:21" ht="36" hidden="1" x14ac:dyDescent="0.25">
      <c r="A103" s="447">
        <v>2240</v>
      </c>
      <c r="B103" s="353" t="s">
        <v>121</v>
      </c>
      <c r="C103" s="354">
        <f t="shared" si="102"/>
        <v>0</v>
      </c>
      <c r="D103" s="448">
        <f>SUM(D104:D111)</f>
        <v>0</v>
      </c>
      <c r="E103" s="449">
        <f t="shared" ref="E103:F103" si="127">SUM(E104:E111)</f>
        <v>0</v>
      </c>
      <c r="F103" s="319">
        <f t="shared" si="127"/>
        <v>0</v>
      </c>
      <c r="G103" s="448">
        <f>SUM(G104:G111)</f>
        <v>0</v>
      </c>
      <c r="H103" s="449">
        <f t="shared" ref="H103:I103" si="128">SUM(H104:H111)</f>
        <v>0</v>
      </c>
      <c r="I103" s="319">
        <f t="shared" si="128"/>
        <v>0</v>
      </c>
      <c r="J103" s="448">
        <f>SUM(J104:J111)</f>
        <v>0</v>
      </c>
      <c r="K103" s="449">
        <f t="shared" ref="K103:L103" si="129">SUM(K104:K111)</f>
        <v>0</v>
      </c>
      <c r="L103" s="319">
        <f t="shared" si="129"/>
        <v>0</v>
      </c>
      <c r="M103" s="448">
        <f>SUM(M104:M111)</f>
        <v>0</v>
      </c>
      <c r="N103" s="449">
        <f t="shared" ref="N103:O103" si="130">SUM(N104:N111)</f>
        <v>0</v>
      </c>
      <c r="O103" s="319">
        <f t="shared" si="130"/>
        <v>0</v>
      </c>
      <c r="P103" s="322"/>
      <c r="U103" s="534"/>
    </row>
    <row r="104" spans="1:21" ht="12" hidden="1" customHeight="1" x14ac:dyDescent="0.25">
      <c r="A104" s="315">
        <v>2241</v>
      </c>
      <c r="B104" s="353" t="s">
        <v>122</v>
      </c>
      <c r="C104" s="354">
        <f t="shared" si="102"/>
        <v>0</v>
      </c>
      <c r="D104" s="453"/>
      <c r="E104" s="454"/>
      <c r="F104" s="319">
        <f t="shared" ref="F104:F111" si="131">D104+E104</f>
        <v>0</v>
      </c>
      <c r="G104" s="317"/>
      <c r="H104" s="320"/>
      <c r="I104" s="319">
        <f t="shared" ref="I104:I111" si="132">G104+H104</f>
        <v>0</v>
      </c>
      <c r="J104" s="317"/>
      <c r="K104" s="320"/>
      <c r="L104" s="319">
        <f t="shared" ref="L104:L111" si="133">K104+J104</f>
        <v>0</v>
      </c>
      <c r="M104" s="317"/>
      <c r="N104" s="320"/>
      <c r="O104" s="319">
        <f t="shared" ref="O104:O111" si="134">N104+M104</f>
        <v>0</v>
      </c>
      <c r="P104" s="322"/>
      <c r="U104" s="534"/>
    </row>
    <row r="105" spans="1:21" ht="24" hidden="1" customHeight="1" x14ac:dyDescent="0.25">
      <c r="A105" s="315">
        <v>2242</v>
      </c>
      <c r="B105" s="353" t="s">
        <v>124</v>
      </c>
      <c r="C105" s="354">
        <f t="shared" si="102"/>
        <v>0</v>
      </c>
      <c r="D105" s="453"/>
      <c r="E105" s="454"/>
      <c r="F105" s="319">
        <f t="shared" si="131"/>
        <v>0</v>
      </c>
      <c r="G105" s="317"/>
      <c r="H105" s="320"/>
      <c r="I105" s="319">
        <f t="shared" si="132"/>
        <v>0</v>
      </c>
      <c r="J105" s="317"/>
      <c r="K105" s="320"/>
      <c r="L105" s="319">
        <f t="shared" si="133"/>
        <v>0</v>
      </c>
      <c r="M105" s="317"/>
      <c r="N105" s="320"/>
      <c r="O105" s="319">
        <f t="shared" si="134"/>
        <v>0</v>
      </c>
      <c r="P105" s="322"/>
      <c r="U105" s="534"/>
    </row>
    <row r="106" spans="1:21" ht="24" hidden="1" customHeight="1" x14ac:dyDescent="0.25">
      <c r="A106" s="315">
        <v>2243</v>
      </c>
      <c r="B106" s="353" t="s">
        <v>125</v>
      </c>
      <c r="C106" s="354">
        <f t="shared" si="102"/>
        <v>0</v>
      </c>
      <c r="D106" s="453"/>
      <c r="E106" s="454"/>
      <c r="F106" s="319">
        <f t="shared" si="131"/>
        <v>0</v>
      </c>
      <c r="G106" s="317"/>
      <c r="H106" s="320"/>
      <c r="I106" s="319">
        <f t="shared" si="132"/>
        <v>0</v>
      </c>
      <c r="J106" s="317"/>
      <c r="K106" s="320"/>
      <c r="L106" s="319">
        <f t="shared" si="133"/>
        <v>0</v>
      </c>
      <c r="M106" s="317"/>
      <c r="N106" s="320"/>
      <c r="O106" s="319">
        <f t="shared" si="134"/>
        <v>0</v>
      </c>
      <c r="P106" s="322"/>
      <c r="U106" s="534"/>
    </row>
    <row r="107" spans="1:21" ht="12" hidden="1" customHeight="1" x14ac:dyDescent="0.25">
      <c r="A107" s="315">
        <v>2244</v>
      </c>
      <c r="B107" s="353" t="s">
        <v>126</v>
      </c>
      <c r="C107" s="354">
        <f t="shared" si="102"/>
        <v>0</v>
      </c>
      <c r="D107" s="453"/>
      <c r="E107" s="454"/>
      <c r="F107" s="319">
        <f t="shared" si="131"/>
        <v>0</v>
      </c>
      <c r="G107" s="317"/>
      <c r="H107" s="320"/>
      <c r="I107" s="319">
        <f t="shared" si="132"/>
        <v>0</v>
      </c>
      <c r="J107" s="317"/>
      <c r="K107" s="320"/>
      <c r="L107" s="319">
        <f t="shared" si="133"/>
        <v>0</v>
      </c>
      <c r="M107" s="317"/>
      <c r="N107" s="320"/>
      <c r="O107" s="319">
        <f t="shared" si="134"/>
        <v>0</v>
      </c>
      <c r="P107" s="322"/>
      <c r="U107" s="534"/>
    </row>
    <row r="108" spans="1:21" ht="24" hidden="1" customHeight="1" x14ac:dyDescent="0.25">
      <c r="A108" s="315">
        <v>2246</v>
      </c>
      <c r="B108" s="353" t="s">
        <v>127</v>
      </c>
      <c r="C108" s="354">
        <f t="shared" si="102"/>
        <v>0</v>
      </c>
      <c r="D108" s="453"/>
      <c r="E108" s="454"/>
      <c r="F108" s="319">
        <f t="shared" si="131"/>
        <v>0</v>
      </c>
      <c r="G108" s="317"/>
      <c r="H108" s="320"/>
      <c r="I108" s="319">
        <f t="shared" si="132"/>
        <v>0</v>
      </c>
      <c r="J108" s="317"/>
      <c r="K108" s="320"/>
      <c r="L108" s="319">
        <f t="shared" si="133"/>
        <v>0</v>
      </c>
      <c r="M108" s="317"/>
      <c r="N108" s="320"/>
      <c r="O108" s="319">
        <f t="shared" si="134"/>
        <v>0</v>
      </c>
      <c r="P108" s="322"/>
      <c r="U108" s="534"/>
    </row>
    <row r="109" spans="1:21" ht="12" hidden="1" customHeight="1" x14ac:dyDescent="0.25">
      <c r="A109" s="315">
        <v>2247</v>
      </c>
      <c r="B109" s="353" t="s">
        <v>128</v>
      </c>
      <c r="C109" s="354">
        <f t="shared" si="102"/>
        <v>0</v>
      </c>
      <c r="D109" s="453"/>
      <c r="E109" s="454"/>
      <c r="F109" s="319">
        <f t="shared" si="131"/>
        <v>0</v>
      </c>
      <c r="G109" s="317"/>
      <c r="H109" s="320"/>
      <c r="I109" s="319">
        <f t="shared" si="132"/>
        <v>0</v>
      </c>
      <c r="J109" s="317"/>
      <c r="K109" s="320"/>
      <c r="L109" s="319">
        <f t="shared" si="133"/>
        <v>0</v>
      </c>
      <c r="M109" s="317"/>
      <c r="N109" s="320"/>
      <c r="O109" s="319">
        <f t="shared" si="134"/>
        <v>0</v>
      </c>
      <c r="P109" s="322"/>
      <c r="U109" s="534"/>
    </row>
    <row r="110" spans="1:21" ht="24" hidden="1" customHeight="1" x14ac:dyDescent="0.25">
      <c r="A110" s="315">
        <v>2248</v>
      </c>
      <c r="B110" s="353" t="s">
        <v>129</v>
      </c>
      <c r="C110" s="354">
        <f t="shared" si="102"/>
        <v>0</v>
      </c>
      <c r="D110" s="453"/>
      <c r="E110" s="454"/>
      <c r="F110" s="319">
        <f t="shared" si="131"/>
        <v>0</v>
      </c>
      <c r="G110" s="317"/>
      <c r="H110" s="320"/>
      <c r="I110" s="319">
        <f t="shared" si="132"/>
        <v>0</v>
      </c>
      <c r="J110" s="317"/>
      <c r="K110" s="320"/>
      <c r="L110" s="319">
        <f t="shared" si="133"/>
        <v>0</v>
      </c>
      <c r="M110" s="317"/>
      <c r="N110" s="320"/>
      <c r="O110" s="319">
        <f t="shared" si="134"/>
        <v>0</v>
      </c>
      <c r="P110" s="322"/>
      <c r="U110" s="534"/>
    </row>
    <row r="111" spans="1:21" ht="24" hidden="1" customHeight="1" x14ac:dyDescent="0.25">
      <c r="A111" s="315">
        <v>2249</v>
      </c>
      <c r="B111" s="353" t="s">
        <v>130</v>
      </c>
      <c r="C111" s="354">
        <f t="shared" si="102"/>
        <v>0</v>
      </c>
      <c r="D111" s="453"/>
      <c r="E111" s="454"/>
      <c r="F111" s="319">
        <f t="shared" si="131"/>
        <v>0</v>
      </c>
      <c r="G111" s="317"/>
      <c r="H111" s="320"/>
      <c r="I111" s="319">
        <f t="shared" si="132"/>
        <v>0</v>
      </c>
      <c r="J111" s="317"/>
      <c r="K111" s="320"/>
      <c r="L111" s="319">
        <f t="shared" si="133"/>
        <v>0</v>
      </c>
      <c r="M111" s="317"/>
      <c r="N111" s="320"/>
      <c r="O111" s="319">
        <f t="shared" si="134"/>
        <v>0</v>
      </c>
      <c r="P111" s="322"/>
      <c r="U111" s="534"/>
    </row>
    <row r="112" spans="1:21" hidden="1" x14ac:dyDescent="0.25">
      <c r="A112" s="447">
        <v>2250</v>
      </c>
      <c r="B112" s="353" t="s">
        <v>131</v>
      </c>
      <c r="C112" s="354">
        <f t="shared" si="102"/>
        <v>0</v>
      </c>
      <c r="D112" s="448">
        <f>SUM(D113:D115)</f>
        <v>0</v>
      </c>
      <c r="E112" s="449">
        <f t="shared" ref="E112:F112" si="135">SUM(E113:E115)</f>
        <v>0</v>
      </c>
      <c r="F112" s="319">
        <f t="shared" si="135"/>
        <v>0</v>
      </c>
      <c r="G112" s="448">
        <f>SUM(G113:G115)</f>
        <v>0</v>
      </c>
      <c r="H112" s="449">
        <f t="shared" ref="H112:I112" si="136">SUM(H113:H115)</f>
        <v>0</v>
      </c>
      <c r="I112" s="319">
        <f t="shared" si="136"/>
        <v>0</v>
      </c>
      <c r="J112" s="448">
        <f>SUM(J113:J115)</f>
        <v>0</v>
      </c>
      <c r="K112" s="449">
        <f t="shared" ref="K112:L112" si="137">SUM(K113:K115)</f>
        <v>0</v>
      </c>
      <c r="L112" s="319">
        <f t="shared" si="137"/>
        <v>0</v>
      </c>
      <c r="M112" s="448">
        <f>SUM(M113:M115)</f>
        <v>0</v>
      </c>
      <c r="N112" s="449">
        <f t="shared" ref="N112:O112" si="138">SUM(N113:N115)</f>
        <v>0</v>
      </c>
      <c r="O112" s="319">
        <f t="shared" si="138"/>
        <v>0</v>
      </c>
      <c r="P112" s="322"/>
      <c r="U112" s="534"/>
    </row>
    <row r="113" spans="1:21" ht="12" hidden="1" customHeight="1" x14ac:dyDescent="0.25">
      <c r="A113" s="315">
        <v>2251</v>
      </c>
      <c r="B113" s="353" t="s">
        <v>132</v>
      </c>
      <c r="C113" s="354">
        <f t="shared" si="102"/>
        <v>0</v>
      </c>
      <c r="D113" s="453"/>
      <c r="E113" s="454"/>
      <c r="F113" s="319">
        <f t="shared" ref="F113:F115" si="139">D113+E113</f>
        <v>0</v>
      </c>
      <c r="G113" s="317"/>
      <c r="H113" s="320"/>
      <c r="I113" s="319">
        <f t="shared" ref="I113:I115" si="140">G113+H113</f>
        <v>0</v>
      </c>
      <c r="J113" s="317"/>
      <c r="K113" s="320"/>
      <c r="L113" s="319">
        <f t="shared" ref="L113:L115" si="141">K113+J113</f>
        <v>0</v>
      </c>
      <c r="M113" s="317"/>
      <c r="N113" s="320"/>
      <c r="O113" s="319">
        <f t="shared" ref="O113:O115" si="142">N113+M113</f>
        <v>0</v>
      </c>
      <c r="P113" s="322"/>
      <c r="U113" s="534"/>
    </row>
    <row r="114" spans="1:21" ht="24" hidden="1" customHeight="1" x14ac:dyDescent="0.25">
      <c r="A114" s="315">
        <v>2252</v>
      </c>
      <c r="B114" s="353" t="s">
        <v>133</v>
      </c>
      <c r="C114" s="354">
        <f t="shared" si="102"/>
        <v>0</v>
      </c>
      <c r="D114" s="453"/>
      <c r="E114" s="454"/>
      <c r="F114" s="319">
        <f t="shared" si="139"/>
        <v>0</v>
      </c>
      <c r="G114" s="317"/>
      <c r="H114" s="320"/>
      <c r="I114" s="319">
        <f t="shared" si="140"/>
        <v>0</v>
      </c>
      <c r="J114" s="317"/>
      <c r="K114" s="320"/>
      <c r="L114" s="319">
        <f t="shared" si="141"/>
        <v>0</v>
      </c>
      <c r="M114" s="317"/>
      <c r="N114" s="320"/>
      <c r="O114" s="319">
        <f t="shared" si="142"/>
        <v>0</v>
      </c>
      <c r="P114" s="322"/>
      <c r="U114" s="534"/>
    </row>
    <row r="115" spans="1:21" ht="24" hidden="1" customHeight="1" x14ac:dyDescent="0.25">
      <c r="A115" s="315">
        <v>2259</v>
      </c>
      <c r="B115" s="353" t="s">
        <v>134</v>
      </c>
      <c r="C115" s="354">
        <f t="shared" si="102"/>
        <v>0</v>
      </c>
      <c r="D115" s="453"/>
      <c r="E115" s="454"/>
      <c r="F115" s="319">
        <f t="shared" si="139"/>
        <v>0</v>
      </c>
      <c r="G115" s="317"/>
      <c r="H115" s="320"/>
      <c r="I115" s="319">
        <f t="shared" si="140"/>
        <v>0</v>
      </c>
      <c r="J115" s="317"/>
      <c r="K115" s="320"/>
      <c r="L115" s="319">
        <f t="shared" si="141"/>
        <v>0</v>
      </c>
      <c r="M115" s="317"/>
      <c r="N115" s="320"/>
      <c r="O115" s="319">
        <f t="shared" si="142"/>
        <v>0</v>
      </c>
      <c r="P115" s="322"/>
      <c r="U115" s="534"/>
    </row>
    <row r="116" spans="1:21" hidden="1" x14ac:dyDescent="0.25">
      <c r="A116" s="447">
        <v>2260</v>
      </c>
      <c r="B116" s="353" t="s">
        <v>135</v>
      </c>
      <c r="C116" s="354">
        <f t="shared" si="102"/>
        <v>0</v>
      </c>
      <c r="D116" s="448">
        <f>SUM(D117:D121)</f>
        <v>0</v>
      </c>
      <c r="E116" s="449">
        <f t="shared" ref="E116:F116" si="143">SUM(E117:E121)</f>
        <v>0</v>
      </c>
      <c r="F116" s="319">
        <f t="shared" si="143"/>
        <v>0</v>
      </c>
      <c r="G116" s="448">
        <f>SUM(G117:G121)</f>
        <v>0</v>
      </c>
      <c r="H116" s="449">
        <f t="shared" ref="H116:I116" si="144">SUM(H117:H121)</f>
        <v>0</v>
      </c>
      <c r="I116" s="319">
        <f t="shared" si="144"/>
        <v>0</v>
      </c>
      <c r="J116" s="448">
        <f>SUM(J117:J121)</f>
        <v>0</v>
      </c>
      <c r="K116" s="449">
        <f t="shared" ref="K116:L116" si="145">SUM(K117:K121)</f>
        <v>0</v>
      </c>
      <c r="L116" s="319">
        <f t="shared" si="145"/>
        <v>0</v>
      </c>
      <c r="M116" s="448">
        <f>SUM(M117:M121)</f>
        <v>0</v>
      </c>
      <c r="N116" s="449">
        <f t="shared" ref="N116:O116" si="146">SUM(N117:N121)</f>
        <v>0</v>
      </c>
      <c r="O116" s="319">
        <f t="shared" si="146"/>
        <v>0</v>
      </c>
      <c r="P116" s="322"/>
      <c r="U116" s="534"/>
    </row>
    <row r="117" spans="1:21" ht="12" hidden="1" customHeight="1" x14ac:dyDescent="0.25">
      <c r="A117" s="315">
        <v>2261</v>
      </c>
      <c r="B117" s="353" t="s">
        <v>136</v>
      </c>
      <c r="C117" s="354">
        <f t="shared" si="102"/>
        <v>0</v>
      </c>
      <c r="D117" s="453"/>
      <c r="E117" s="454"/>
      <c r="F117" s="319">
        <f t="shared" ref="F117:F121" si="147">D117+E117</f>
        <v>0</v>
      </c>
      <c r="G117" s="317"/>
      <c r="H117" s="320"/>
      <c r="I117" s="319">
        <f t="shared" ref="I117:I121" si="148">G117+H117</f>
        <v>0</v>
      </c>
      <c r="J117" s="317"/>
      <c r="K117" s="320"/>
      <c r="L117" s="319">
        <f t="shared" ref="L117:L121" si="149">K117+J117</f>
        <v>0</v>
      </c>
      <c r="M117" s="317"/>
      <c r="N117" s="320"/>
      <c r="O117" s="319">
        <f t="shared" ref="O117:O121" si="150">N117+M117</f>
        <v>0</v>
      </c>
      <c r="P117" s="322"/>
      <c r="U117" s="534"/>
    </row>
    <row r="118" spans="1:21" ht="12" hidden="1" customHeight="1" x14ac:dyDescent="0.25">
      <c r="A118" s="315">
        <v>2262</v>
      </c>
      <c r="B118" s="353" t="s">
        <v>137</v>
      </c>
      <c r="C118" s="354">
        <f t="shared" si="102"/>
        <v>0</v>
      </c>
      <c r="D118" s="453"/>
      <c r="E118" s="454"/>
      <c r="F118" s="319">
        <f t="shared" si="147"/>
        <v>0</v>
      </c>
      <c r="G118" s="317"/>
      <c r="H118" s="320"/>
      <c r="I118" s="319">
        <f t="shared" si="148"/>
        <v>0</v>
      </c>
      <c r="J118" s="317"/>
      <c r="K118" s="320"/>
      <c r="L118" s="319">
        <f t="shared" si="149"/>
        <v>0</v>
      </c>
      <c r="M118" s="317"/>
      <c r="N118" s="320"/>
      <c r="O118" s="319">
        <f t="shared" si="150"/>
        <v>0</v>
      </c>
      <c r="P118" s="322"/>
      <c r="U118" s="534"/>
    </row>
    <row r="119" spans="1:21" ht="12" hidden="1" customHeight="1" x14ac:dyDescent="0.25">
      <c r="A119" s="315">
        <v>2263</v>
      </c>
      <c r="B119" s="353" t="s">
        <v>138</v>
      </c>
      <c r="C119" s="354">
        <f t="shared" si="102"/>
        <v>0</v>
      </c>
      <c r="D119" s="453"/>
      <c r="E119" s="454"/>
      <c r="F119" s="319">
        <f t="shared" si="147"/>
        <v>0</v>
      </c>
      <c r="G119" s="317"/>
      <c r="H119" s="320"/>
      <c r="I119" s="319">
        <f t="shared" si="148"/>
        <v>0</v>
      </c>
      <c r="J119" s="317"/>
      <c r="K119" s="320"/>
      <c r="L119" s="319">
        <f t="shared" si="149"/>
        <v>0</v>
      </c>
      <c r="M119" s="317"/>
      <c r="N119" s="320"/>
      <c r="O119" s="319">
        <f t="shared" si="150"/>
        <v>0</v>
      </c>
      <c r="P119" s="322"/>
      <c r="U119" s="534"/>
    </row>
    <row r="120" spans="1:21" ht="24" hidden="1" customHeight="1" x14ac:dyDescent="0.25">
      <c r="A120" s="315">
        <v>2264</v>
      </c>
      <c r="B120" s="353" t="s">
        <v>139</v>
      </c>
      <c r="C120" s="354">
        <f t="shared" si="102"/>
        <v>0</v>
      </c>
      <c r="D120" s="453"/>
      <c r="E120" s="454"/>
      <c r="F120" s="319">
        <f t="shared" si="147"/>
        <v>0</v>
      </c>
      <c r="G120" s="317"/>
      <c r="H120" s="320"/>
      <c r="I120" s="319">
        <f t="shared" si="148"/>
        <v>0</v>
      </c>
      <c r="J120" s="317"/>
      <c r="K120" s="320"/>
      <c r="L120" s="319">
        <f t="shared" si="149"/>
        <v>0</v>
      </c>
      <c r="M120" s="317"/>
      <c r="N120" s="320"/>
      <c r="O120" s="319">
        <f t="shared" si="150"/>
        <v>0</v>
      </c>
      <c r="P120" s="322"/>
      <c r="U120" s="534"/>
    </row>
    <row r="121" spans="1:21" ht="12" hidden="1" customHeight="1" x14ac:dyDescent="0.25">
      <c r="A121" s="315">
        <v>2269</v>
      </c>
      <c r="B121" s="353" t="s">
        <v>140</v>
      </c>
      <c r="C121" s="354">
        <f t="shared" si="102"/>
        <v>0</v>
      </c>
      <c r="D121" s="453"/>
      <c r="E121" s="454"/>
      <c r="F121" s="319">
        <f t="shared" si="147"/>
        <v>0</v>
      </c>
      <c r="G121" s="317"/>
      <c r="H121" s="320"/>
      <c r="I121" s="319">
        <f t="shared" si="148"/>
        <v>0</v>
      </c>
      <c r="J121" s="317"/>
      <c r="K121" s="320"/>
      <c r="L121" s="319">
        <f t="shared" si="149"/>
        <v>0</v>
      </c>
      <c r="M121" s="317"/>
      <c r="N121" s="320"/>
      <c r="O121" s="319">
        <f t="shared" si="150"/>
        <v>0</v>
      </c>
      <c r="P121" s="322"/>
      <c r="U121" s="534"/>
    </row>
    <row r="122" spans="1:21" x14ac:dyDescent="0.25">
      <c r="A122" s="447">
        <v>2270</v>
      </c>
      <c r="B122" s="353" t="s">
        <v>141</v>
      </c>
      <c r="C122" s="354">
        <f t="shared" si="102"/>
        <v>149675</v>
      </c>
      <c r="D122" s="448">
        <f>SUM(D123:D127)</f>
        <v>159366</v>
      </c>
      <c r="E122" s="449">
        <f t="shared" ref="E122:F122" si="151">SUM(E123:E127)</f>
        <v>-9691</v>
      </c>
      <c r="F122" s="319">
        <f t="shared" si="151"/>
        <v>149675</v>
      </c>
      <c r="G122" s="448">
        <f>SUM(G123:G127)</f>
        <v>0</v>
      </c>
      <c r="H122" s="449">
        <f t="shared" ref="H122:I122" si="152">SUM(H123:H127)</f>
        <v>0</v>
      </c>
      <c r="I122" s="319">
        <f t="shared" si="152"/>
        <v>0</v>
      </c>
      <c r="J122" s="448">
        <f>SUM(J123:J127)</f>
        <v>0</v>
      </c>
      <c r="K122" s="449">
        <f t="shared" ref="K122:L122" si="153">SUM(K123:K127)</f>
        <v>0</v>
      </c>
      <c r="L122" s="319">
        <f t="shared" si="153"/>
        <v>0</v>
      </c>
      <c r="M122" s="448">
        <f>SUM(M123:M127)</f>
        <v>0</v>
      </c>
      <c r="N122" s="449">
        <f t="shared" ref="N122:O122" si="154">SUM(N123:N127)</f>
        <v>0</v>
      </c>
      <c r="O122" s="319">
        <f t="shared" si="154"/>
        <v>0</v>
      </c>
      <c r="P122" s="322"/>
      <c r="U122" s="534"/>
    </row>
    <row r="123" spans="1:21" ht="12" hidden="1" customHeight="1" x14ac:dyDescent="0.25">
      <c r="A123" s="315">
        <v>2272</v>
      </c>
      <c r="B123" s="458" t="s">
        <v>142</v>
      </c>
      <c r="C123" s="354">
        <f t="shared" si="102"/>
        <v>0</v>
      </c>
      <c r="D123" s="453"/>
      <c r="E123" s="454"/>
      <c r="F123" s="319">
        <f t="shared" ref="F123:F127" si="155">D123+E123</f>
        <v>0</v>
      </c>
      <c r="G123" s="317"/>
      <c r="H123" s="320"/>
      <c r="I123" s="319">
        <f t="shared" ref="I123:I127" si="156">G123+H123</f>
        <v>0</v>
      </c>
      <c r="J123" s="317"/>
      <c r="K123" s="320"/>
      <c r="L123" s="319">
        <f t="shared" ref="L123:L127" si="157">K123+J123</f>
        <v>0</v>
      </c>
      <c r="M123" s="317"/>
      <c r="N123" s="320"/>
      <c r="O123" s="319">
        <f t="shared" ref="O123:O127" si="158">N123+M123</f>
        <v>0</v>
      </c>
      <c r="P123" s="322"/>
      <c r="U123" s="534"/>
    </row>
    <row r="124" spans="1:21" ht="24" hidden="1" customHeight="1" x14ac:dyDescent="0.25">
      <c r="A124" s="315">
        <v>2274</v>
      </c>
      <c r="B124" s="459" t="s">
        <v>143</v>
      </c>
      <c r="C124" s="354">
        <f t="shared" si="102"/>
        <v>0</v>
      </c>
      <c r="D124" s="453"/>
      <c r="E124" s="454"/>
      <c r="F124" s="319">
        <f t="shared" si="155"/>
        <v>0</v>
      </c>
      <c r="G124" s="317"/>
      <c r="H124" s="320"/>
      <c r="I124" s="319">
        <f t="shared" si="156"/>
        <v>0</v>
      </c>
      <c r="J124" s="317"/>
      <c r="K124" s="320"/>
      <c r="L124" s="319">
        <f t="shared" si="157"/>
        <v>0</v>
      </c>
      <c r="M124" s="317"/>
      <c r="N124" s="320"/>
      <c r="O124" s="319">
        <f t="shared" si="158"/>
        <v>0</v>
      </c>
      <c r="P124" s="322"/>
      <c r="U124" s="534"/>
    </row>
    <row r="125" spans="1:21" ht="24" customHeight="1" x14ac:dyDescent="0.25">
      <c r="A125" s="315">
        <v>2275</v>
      </c>
      <c r="B125" s="353" t="s">
        <v>144</v>
      </c>
      <c r="C125" s="354">
        <f t="shared" si="102"/>
        <v>149675</v>
      </c>
      <c r="D125" s="453">
        <v>159366</v>
      </c>
      <c r="E125" s="454">
        <f>-241-9450</f>
        <v>-9691</v>
      </c>
      <c r="F125" s="319">
        <f t="shared" si="155"/>
        <v>149675</v>
      </c>
      <c r="G125" s="317"/>
      <c r="H125" s="320"/>
      <c r="I125" s="319">
        <f t="shared" si="156"/>
        <v>0</v>
      </c>
      <c r="J125" s="317"/>
      <c r="K125" s="320"/>
      <c r="L125" s="319">
        <f t="shared" si="157"/>
        <v>0</v>
      </c>
      <c r="M125" s="317"/>
      <c r="N125" s="320"/>
      <c r="O125" s="319">
        <f t="shared" si="158"/>
        <v>0</v>
      </c>
      <c r="P125" s="322"/>
      <c r="U125" s="534"/>
    </row>
    <row r="126" spans="1:21" ht="36" hidden="1" customHeight="1" x14ac:dyDescent="0.25">
      <c r="A126" s="315">
        <v>2276</v>
      </c>
      <c r="B126" s="353" t="s">
        <v>145</v>
      </c>
      <c r="C126" s="354">
        <f t="shared" si="102"/>
        <v>0</v>
      </c>
      <c r="D126" s="453"/>
      <c r="E126" s="454"/>
      <c r="F126" s="319">
        <f t="shared" si="155"/>
        <v>0</v>
      </c>
      <c r="G126" s="317"/>
      <c r="H126" s="320"/>
      <c r="I126" s="319">
        <f t="shared" si="156"/>
        <v>0</v>
      </c>
      <c r="J126" s="317"/>
      <c r="K126" s="320"/>
      <c r="L126" s="319">
        <f t="shared" si="157"/>
        <v>0</v>
      </c>
      <c r="M126" s="317"/>
      <c r="N126" s="320"/>
      <c r="O126" s="319">
        <f t="shared" si="158"/>
        <v>0</v>
      </c>
      <c r="P126" s="322"/>
      <c r="U126" s="534"/>
    </row>
    <row r="127" spans="1:21" ht="24" hidden="1" customHeight="1" x14ac:dyDescent="0.25">
      <c r="A127" s="315">
        <v>2279</v>
      </c>
      <c r="B127" s="353" t="s">
        <v>146</v>
      </c>
      <c r="C127" s="354">
        <f t="shared" si="102"/>
        <v>0</v>
      </c>
      <c r="D127" s="453"/>
      <c r="E127" s="454"/>
      <c r="F127" s="319">
        <f t="shared" si="155"/>
        <v>0</v>
      </c>
      <c r="G127" s="317"/>
      <c r="H127" s="320"/>
      <c r="I127" s="319">
        <f t="shared" si="156"/>
        <v>0</v>
      </c>
      <c r="J127" s="317"/>
      <c r="K127" s="320"/>
      <c r="L127" s="319">
        <f t="shared" si="157"/>
        <v>0</v>
      </c>
      <c r="M127" s="317"/>
      <c r="N127" s="320"/>
      <c r="O127" s="319">
        <f t="shared" si="158"/>
        <v>0</v>
      </c>
      <c r="P127" s="322"/>
      <c r="U127" s="534"/>
    </row>
    <row r="128" spans="1:21" ht="48" hidden="1" x14ac:dyDescent="0.25">
      <c r="A128" s="450">
        <v>2280</v>
      </c>
      <c r="B128" s="346" t="s">
        <v>147</v>
      </c>
      <c r="C128" s="347">
        <f t="shared" si="102"/>
        <v>0</v>
      </c>
      <c r="D128" s="451">
        <f t="shared" ref="D128" si="159">SUM(D129)</f>
        <v>0</v>
      </c>
      <c r="E128" s="452">
        <f t="shared" ref="E128:O128" si="160">SUM(E129)</f>
        <v>0</v>
      </c>
      <c r="F128" s="398">
        <f t="shared" si="160"/>
        <v>0</v>
      </c>
      <c r="G128" s="451">
        <f t="shared" si="160"/>
        <v>0</v>
      </c>
      <c r="H128" s="452">
        <f t="shared" si="160"/>
        <v>0</v>
      </c>
      <c r="I128" s="398">
        <f t="shared" si="160"/>
        <v>0</v>
      </c>
      <c r="J128" s="451">
        <f t="shared" si="160"/>
        <v>0</v>
      </c>
      <c r="K128" s="452">
        <f t="shared" si="160"/>
        <v>0</v>
      </c>
      <c r="L128" s="398">
        <f t="shared" si="160"/>
        <v>0</v>
      </c>
      <c r="M128" s="451">
        <f t="shared" si="160"/>
        <v>0</v>
      </c>
      <c r="N128" s="452">
        <f t="shared" si="160"/>
        <v>0</v>
      </c>
      <c r="O128" s="398">
        <f t="shared" si="160"/>
        <v>0</v>
      </c>
      <c r="P128" s="313"/>
      <c r="U128" s="534"/>
    </row>
    <row r="129" spans="1:21" ht="24" hidden="1" customHeight="1" x14ac:dyDescent="0.25">
      <c r="A129" s="315">
        <v>2283</v>
      </c>
      <c r="B129" s="353" t="s">
        <v>148</v>
      </c>
      <c r="C129" s="354">
        <f t="shared" si="102"/>
        <v>0</v>
      </c>
      <c r="D129" s="453"/>
      <c r="E129" s="454"/>
      <c r="F129" s="319">
        <f>D129+E129</f>
        <v>0</v>
      </c>
      <c r="G129" s="317"/>
      <c r="H129" s="320"/>
      <c r="I129" s="319">
        <f>G129+H129</f>
        <v>0</v>
      </c>
      <c r="J129" s="317"/>
      <c r="K129" s="320"/>
      <c r="L129" s="319">
        <f>K129+J129</f>
        <v>0</v>
      </c>
      <c r="M129" s="317"/>
      <c r="N129" s="320"/>
      <c r="O129" s="319">
        <f>N129+M129</f>
        <v>0</v>
      </c>
      <c r="P129" s="322"/>
      <c r="U129" s="534"/>
    </row>
    <row r="130" spans="1:21" ht="38.25" hidden="1" customHeight="1" x14ac:dyDescent="0.25">
      <c r="A130" s="333">
        <v>2300</v>
      </c>
      <c r="B130" s="441" t="s">
        <v>149</v>
      </c>
      <c r="C130" s="334">
        <f t="shared" si="102"/>
        <v>0</v>
      </c>
      <c r="D130" s="442">
        <f>SUM(D131,D136,D140,D141,D144,D151,D159,D160,D163)</f>
        <v>0</v>
      </c>
      <c r="E130" s="443">
        <f t="shared" ref="E130:F130" si="161">SUM(E131,E136,E140,E141,E144,E151,E159,E160,E163)</f>
        <v>0</v>
      </c>
      <c r="F130" s="337">
        <f t="shared" si="161"/>
        <v>0</v>
      </c>
      <c r="G130" s="442">
        <f>SUM(G131,G136,G140,G141,G144,G151,G159,G160,G163)</f>
        <v>0</v>
      </c>
      <c r="H130" s="443">
        <f t="shared" ref="H130:I130" si="162">SUM(H131,H136,H140,H141,H144,H151,H159,H160,H163)</f>
        <v>0</v>
      </c>
      <c r="I130" s="337">
        <f t="shared" si="162"/>
        <v>0</v>
      </c>
      <c r="J130" s="442">
        <f>SUM(J131,J136,J140,J141,J144,J151,J159,J160,J163)</f>
        <v>0</v>
      </c>
      <c r="K130" s="443">
        <f t="shared" ref="K130:L130" si="163">SUM(K131,K136,K140,K141,K144,K151,K159,K160,K163)</f>
        <v>0</v>
      </c>
      <c r="L130" s="337">
        <f t="shared" si="163"/>
        <v>0</v>
      </c>
      <c r="M130" s="442">
        <f>SUM(M131,M136,M140,M141,M144,M151,M159,M160,M163)</f>
        <v>0</v>
      </c>
      <c r="N130" s="443">
        <f t="shared" ref="N130:O130" si="164">SUM(N131,N136,N140,N141,N144,N151,N159,N160,N163)</f>
        <v>0</v>
      </c>
      <c r="O130" s="337">
        <f t="shared" si="164"/>
        <v>0</v>
      </c>
      <c r="P130" s="341"/>
      <c r="U130" s="534"/>
    </row>
    <row r="131" spans="1:21" ht="24" hidden="1" x14ac:dyDescent="0.25">
      <c r="A131" s="450">
        <v>2310</v>
      </c>
      <c r="B131" s="346" t="s">
        <v>150</v>
      </c>
      <c r="C131" s="347">
        <f t="shared" si="102"/>
        <v>0</v>
      </c>
      <c r="D131" s="451">
        <f t="shared" ref="D131:O131" si="165">SUM(D132:D135)</f>
        <v>0</v>
      </c>
      <c r="E131" s="452">
        <f t="shared" si="165"/>
        <v>0</v>
      </c>
      <c r="F131" s="398">
        <f t="shared" si="165"/>
        <v>0</v>
      </c>
      <c r="G131" s="451">
        <f t="shared" si="165"/>
        <v>0</v>
      </c>
      <c r="H131" s="452">
        <f t="shared" si="165"/>
        <v>0</v>
      </c>
      <c r="I131" s="398">
        <f t="shared" si="165"/>
        <v>0</v>
      </c>
      <c r="J131" s="451">
        <f t="shared" si="165"/>
        <v>0</v>
      </c>
      <c r="K131" s="452">
        <f t="shared" si="165"/>
        <v>0</v>
      </c>
      <c r="L131" s="398">
        <f t="shared" si="165"/>
        <v>0</v>
      </c>
      <c r="M131" s="451">
        <f t="shared" si="165"/>
        <v>0</v>
      </c>
      <c r="N131" s="452">
        <f t="shared" si="165"/>
        <v>0</v>
      </c>
      <c r="O131" s="398">
        <f t="shared" si="165"/>
        <v>0</v>
      </c>
      <c r="P131" s="313"/>
      <c r="U131" s="534"/>
    </row>
    <row r="132" spans="1:21" ht="12" hidden="1" customHeight="1" x14ac:dyDescent="0.25">
      <c r="A132" s="315">
        <v>2311</v>
      </c>
      <c r="B132" s="353" t="s">
        <v>151</v>
      </c>
      <c r="C132" s="354">
        <f t="shared" si="102"/>
        <v>0</v>
      </c>
      <c r="D132" s="453"/>
      <c r="E132" s="454"/>
      <c r="F132" s="319">
        <f t="shared" ref="F132:F135" si="166">D132+E132</f>
        <v>0</v>
      </c>
      <c r="G132" s="317"/>
      <c r="H132" s="320"/>
      <c r="I132" s="319">
        <f t="shared" ref="I132:I135" si="167">G132+H132</f>
        <v>0</v>
      </c>
      <c r="J132" s="317"/>
      <c r="K132" s="320"/>
      <c r="L132" s="319">
        <f t="shared" ref="L132:L135" si="168">K132+J132</f>
        <v>0</v>
      </c>
      <c r="M132" s="317"/>
      <c r="N132" s="320"/>
      <c r="O132" s="319">
        <f t="shared" ref="O132:O135" si="169">N132+M132</f>
        <v>0</v>
      </c>
      <c r="P132" s="322"/>
      <c r="U132" s="534"/>
    </row>
    <row r="133" spans="1:21" ht="12" hidden="1" customHeight="1" x14ac:dyDescent="0.25">
      <c r="A133" s="315">
        <v>2312</v>
      </c>
      <c r="B133" s="353" t="s">
        <v>152</v>
      </c>
      <c r="C133" s="354">
        <f t="shared" si="102"/>
        <v>0</v>
      </c>
      <c r="D133" s="453"/>
      <c r="E133" s="454"/>
      <c r="F133" s="319">
        <f t="shared" si="166"/>
        <v>0</v>
      </c>
      <c r="G133" s="317"/>
      <c r="H133" s="320"/>
      <c r="I133" s="319">
        <f t="shared" si="167"/>
        <v>0</v>
      </c>
      <c r="J133" s="317"/>
      <c r="K133" s="320"/>
      <c r="L133" s="319">
        <f t="shared" si="168"/>
        <v>0</v>
      </c>
      <c r="M133" s="317"/>
      <c r="N133" s="320"/>
      <c r="O133" s="319">
        <f t="shared" si="169"/>
        <v>0</v>
      </c>
      <c r="P133" s="322"/>
      <c r="U133" s="534"/>
    </row>
    <row r="134" spans="1:21" ht="12" hidden="1" customHeight="1" x14ac:dyDescent="0.25">
      <c r="A134" s="315">
        <v>2313</v>
      </c>
      <c r="B134" s="353" t="s">
        <v>153</v>
      </c>
      <c r="C134" s="354">
        <f t="shared" si="102"/>
        <v>0</v>
      </c>
      <c r="D134" s="453"/>
      <c r="E134" s="454"/>
      <c r="F134" s="319">
        <f t="shared" si="166"/>
        <v>0</v>
      </c>
      <c r="G134" s="317"/>
      <c r="H134" s="320"/>
      <c r="I134" s="319">
        <f t="shared" si="167"/>
        <v>0</v>
      </c>
      <c r="J134" s="317"/>
      <c r="K134" s="320"/>
      <c r="L134" s="319">
        <f t="shared" si="168"/>
        <v>0</v>
      </c>
      <c r="M134" s="317"/>
      <c r="N134" s="320"/>
      <c r="O134" s="319">
        <f t="shared" si="169"/>
        <v>0</v>
      </c>
      <c r="P134" s="322"/>
      <c r="U134" s="534"/>
    </row>
    <row r="135" spans="1:21" ht="36" hidden="1" customHeight="1" x14ac:dyDescent="0.25">
      <c r="A135" s="315">
        <v>2314</v>
      </c>
      <c r="B135" s="353" t="s">
        <v>154</v>
      </c>
      <c r="C135" s="354">
        <f t="shared" si="102"/>
        <v>0</v>
      </c>
      <c r="D135" s="453"/>
      <c r="E135" s="454"/>
      <c r="F135" s="319">
        <f t="shared" si="166"/>
        <v>0</v>
      </c>
      <c r="G135" s="317"/>
      <c r="H135" s="320"/>
      <c r="I135" s="319">
        <f t="shared" si="167"/>
        <v>0</v>
      </c>
      <c r="J135" s="317"/>
      <c r="K135" s="320"/>
      <c r="L135" s="319">
        <f t="shared" si="168"/>
        <v>0</v>
      </c>
      <c r="M135" s="317"/>
      <c r="N135" s="320"/>
      <c r="O135" s="319">
        <f t="shared" si="169"/>
        <v>0</v>
      </c>
      <c r="P135" s="322"/>
      <c r="U135" s="534"/>
    </row>
    <row r="136" spans="1:21" hidden="1" x14ac:dyDescent="0.25">
      <c r="A136" s="447">
        <v>2320</v>
      </c>
      <c r="B136" s="353" t="s">
        <v>155</v>
      </c>
      <c r="C136" s="354">
        <f t="shared" si="102"/>
        <v>0</v>
      </c>
      <c r="D136" s="448">
        <f>SUM(D137:D139)</f>
        <v>0</v>
      </c>
      <c r="E136" s="449">
        <f t="shared" ref="E136:F136" si="170">SUM(E137:E139)</f>
        <v>0</v>
      </c>
      <c r="F136" s="319">
        <f t="shared" si="170"/>
        <v>0</v>
      </c>
      <c r="G136" s="448">
        <f>SUM(G137:G139)</f>
        <v>0</v>
      </c>
      <c r="H136" s="449">
        <f t="shared" ref="H136:I136" si="171">SUM(H137:H139)</f>
        <v>0</v>
      </c>
      <c r="I136" s="319">
        <f t="shared" si="171"/>
        <v>0</v>
      </c>
      <c r="J136" s="448">
        <f>SUM(J137:J139)</f>
        <v>0</v>
      </c>
      <c r="K136" s="449">
        <f t="shared" ref="K136:L136" si="172">SUM(K137:K139)</f>
        <v>0</v>
      </c>
      <c r="L136" s="319">
        <f t="shared" si="172"/>
        <v>0</v>
      </c>
      <c r="M136" s="448">
        <f>SUM(M137:M139)</f>
        <v>0</v>
      </c>
      <c r="N136" s="449">
        <f t="shared" ref="N136:O136" si="173">SUM(N137:N139)</f>
        <v>0</v>
      </c>
      <c r="O136" s="319">
        <f t="shared" si="173"/>
        <v>0</v>
      </c>
      <c r="P136" s="322"/>
      <c r="U136" s="534"/>
    </row>
    <row r="137" spans="1:21" ht="12" hidden="1" customHeight="1" x14ac:dyDescent="0.25">
      <c r="A137" s="315">
        <v>2321</v>
      </c>
      <c r="B137" s="353" t="s">
        <v>156</v>
      </c>
      <c r="C137" s="354">
        <f t="shared" si="102"/>
        <v>0</v>
      </c>
      <c r="D137" s="453"/>
      <c r="E137" s="454"/>
      <c r="F137" s="319">
        <f t="shared" ref="F137:F140" si="174">D137+E137</f>
        <v>0</v>
      </c>
      <c r="G137" s="317"/>
      <c r="H137" s="320"/>
      <c r="I137" s="319">
        <f t="shared" ref="I137:I140" si="175">G137+H137</f>
        <v>0</v>
      </c>
      <c r="J137" s="317"/>
      <c r="K137" s="320"/>
      <c r="L137" s="319">
        <f t="shared" ref="L137:L140" si="176">K137+J137</f>
        <v>0</v>
      </c>
      <c r="M137" s="317"/>
      <c r="N137" s="320"/>
      <c r="O137" s="319">
        <f t="shared" ref="O137:O140" si="177">N137+M137</f>
        <v>0</v>
      </c>
      <c r="P137" s="322"/>
      <c r="U137" s="534"/>
    </row>
    <row r="138" spans="1:21" ht="12" hidden="1" customHeight="1" x14ac:dyDescent="0.25">
      <c r="A138" s="315">
        <v>2322</v>
      </c>
      <c r="B138" s="353" t="s">
        <v>157</v>
      </c>
      <c r="C138" s="354">
        <f t="shared" si="102"/>
        <v>0</v>
      </c>
      <c r="D138" s="453"/>
      <c r="E138" s="454"/>
      <c r="F138" s="319">
        <f t="shared" si="174"/>
        <v>0</v>
      </c>
      <c r="G138" s="317"/>
      <c r="H138" s="320"/>
      <c r="I138" s="319">
        <f t="shared" si="175"/>
        <v>0</v>
      </c>
      <c r="J138" s="317"/>
      <c r="K138" s="320"/>
      <c r="L138" s="319">
        <f t="shared" si="176"/>
        <v>0</v>
      </c>
      <c r="M138" s="317"/>
      <c r="N138" s="320"/>
      <c r="O138" s="319">
        <f t="shared" si="177"/>
        <v>0</v>
      </c>
      <c r="P138" s="322"/>
      <c r="U138" s="534"/>
    </row>
    <row r="139" spans="1:21" ht="10.5" hidden="1" customHeight="1" x14ac:dyDescent="0.25">
      <c r="A139" s="315">
        <v>2329</v>
      </c>
      <c r="B139" s="353" t="s">
        <v>158</v>
      </c>
      <c r="C139" s="354">
        <f t="shared" si="102"/>
        <v>0</v>
      </c>
      <c r="D139" s="453"/>
      <c r="E139" s="454"/>
      <c r="F139" s="319">
        <f t="shared" si="174"/>
        <v>0</v>
      </c>
      <c r="G139" s="317"/>
      <c r="H139" s="320"/>
      <c r="I139" s="319">
        <f t="shared" si="175"/>
        <v>0</v>
      </c>
      <c r="J139" s="317"/>
      <c r="K139" s="320"/>
      <c r="L139" s="319">
        <f t="shared" si="176"/>
        <v>0</v>
      </c>
      <c r="M139" s="317"/>
      <c r="N139" s="320"/>
      <c r="O139" s="319">
        <f t="shared" si="177"/>
        <v>0</v>
      </c>
      <c r="P139" s="322"/>
      <c r="U139" s="534"/>
    </row>
    <row r="140" spans="1:21" ht="12" hidden="1" customHeight="1" x14ac:dyDescent="0.25">
      <c r="A140" s="447">
        <v>2330</v>
      </c>
      <c r="B140" s="353" t="s">
        <v>159</v>
      </c>
      <c r="C140" s="354">
        <f t="shared" si="102"/>
        <v>0</v>
      </c>
      <c r="D140" s="453"/>
      <c r="E140" s="454"/>
      <c r="F140" s="319">
        <f t="shared" si="174"/>
        <v>0</v>
      </c>
      <c r="G140" s="317"/>
      <c r="H140" s="320"/>
      <c r="I140" s="319">
        <f t="shared" si="175"/>
        <v>0</v>
      </c>
      <c r="J140" s="317"/>
      <c r="K140" s="320"/>
      <c r="L140" s="319">
        <f t="shared" si="176"/>
        <v>0</v>
      </c>
      <c r="M140" s="317"/>
      <c r="N140" s="320"/>
      <c r="O140" s="319">
        <f t="shared" si="177"/>
        <v>0</v>
      </c>
      <c r="P140" s="322"/>
      <c r="U140" s="534"/>
    </row>
    <row r="141" spans="1:21" ht="48" hidden="1" x14ac:dyDescent="0.25">
      <c r="A141" s="447">
        <v>2340</v>
      </c>
      <c r="B141" s="353" t="s">
        <v>160</v>
      </c>
      <c r="C141" s="354">
        <f t="shared" si="102"/>
        <v>0</v>
      </c>
      <c r="D141" s="448">
        <f>SUM(D142:D143)</f>
        <v>0</v>
      </c>
      <c r="E141" s="449">
        <f t="shared" ref="E141:F141" si="178">SUM(E142:E143)</f>
        <v>0</v>
      </c>
      <c r="F141" s="319">
        <f t="shared" si="178"/>
        <v>0</v>
      </c>
      <c r="G141" s="448">
        <f>SUM(G142:G143)</f>
        <v>0</v>
      </c>
      <c r="H141" s="449">
        <f t="shared" ref="H141:I141" si="179">SUM(H142:H143)</f>
        <v>0</v>
      </c>
      <c r="I141" s="319">
        <f t="shared" si="179"/>
        <v>0</v>
      </c>
      <c r="J141" s="448">
        <f>SUM(J142:J143)</f>
        <v>0</v>
      </c>
      <c r="K141" s="449">
        <f t="shared" ref="K141:L141" si="180">SUM(K142:K143)</f>
        <v>0</v>
      </c>
      <c r="L141" s="319">
        <f t="shared" si="180"/>
        <v>0</v>
      </c>
      <c r="M141" s="448">
        <f>SUM(M142:M143)</f>
        <v>0</v>
      </c>
      <c r="N141" s="449">
        <f t="shared" ref="N141:O141" si="181">SUM(N142:N143)</f>
        <v>0</v>
      </c>
      <c r="O141" s="319">
        <f t="shared" si="181"/>
        <v>0</v>
      </c>
      <c r="P141" s="322"/>
      <c r="U141" s="534"/>
    </row>
    <row r="142" spans="1:21" ht="12" hidden="1" customHeight="1" x14ac:dyDescent="0.25">
      <c r="A142" s="315">
        <v>2341</v>
      </c>
      <c r="B142" s="353" t="s">
        <v>161</v>
      </c>
      <c r="C142" s="354">
        <f t="shared" si="102"/>
        <v>0</v>
      </c>
      <c r="D142" s="453"/>
      <c r="E142" s="454"/>
      <c r="F142" s="319">
        <f t="shared" ref="F142:F143" si="182">D142+E142</f>
        <v>0</v>
      </c>
      <c r="G142" s="317"/>
      <c r="H142" s="320"/>
      <c r="I142" s="319">
        <f t="shared" ref="I142:I143" si="183">G142+H142</f>
        <v>0</v>
      </c>
      <c r="J142" s="317"/>
      <c r="K142" s="320"/>
      <c r="L142" s="319">
        <f t="shared" ref="L142:L143" si="184">K142+J142</f>
        <v>0</v>
      </c>
      <c r="M142" s="317"/>
      <c r="N142" s="320"/>
      <c r="O142" s="319">
        <f t="shared" ref="O142:O143" si="185">N142+M142</f>
        <v>0</v>
      </c>
      <c r="P142" s="322"/>
      <c r="U142" s="534"/>
    </row>
    <row r="143" spans="1:21" ht="24" hidden="1" customHeight="1" x14ac:dyDescent="0.25">
      <c r="A143" s="315">
        <v>2344</v>
      </c>
      <c r="B143" s="353" t="s">
        <v>162</v>
      </c>
      <c r="C143" s="354">
        <f t="shared" si="102"/>
        <v>0</v>
      </c>
      <c r="D143" s="453"/>
      <c r="E143" s="454"/>
      <c r="F143" s="319">
        <f t="shared" si="182"/>
        <v>0</v>
      </c>
      <c r="G143" s="317"/>
      <c r="H143" s="320"/>
      <c r="I143" s="319">
        <f t="shared" si="183"/>
        <v>0</v>
      </c>
      <c r="J143" s="317"/>
      <c r="K143" s="320"/>
      <c r="L143" s="319">
        <f t="shared" si="184"/>
        <v>0</v>
      </c>
      <c r="M143" s="317"/>
      <c r="N143" s="320"/>
      <c r="O143" s="319">
        <f t="shared" si="185"/>
        <v>0</v>
      </c>
      <c r="P143" s="322"/>
      <c r="U143" s="534"/>
    </row>
    <row r="144" spans="1:21" ht="24" hidden="1" x14ac:dyDescent="0.25">
      <c r="A144" s="444">
        <v>2350</v>
      </c>
      <c r="B144" s="402" t="s">
        <v>163</v>
      </c>
      <c r="C144" s="407">
        <f t="shared" si="102"/>
        <v>0</v>
      </c>
      <c r="D144" s="445">
        <f>SUM(D145:D150)</f>
        <v>0</v>
      </c>
      <c r="E144" s="446">
        <f t="shared" ref="E144:F144" si="186">SUM(E145:E150)</f>
        <v>0</v>
      </c>
      <c r="F144" s="405">
        <f t="shared" si="186"/>
        <v>0</v>
      </c>
      <c r="G144" s="445">
        <f>SUM(G145:G150)</f>
        <v>0</v>
      </c>
      <c r="H144" s="446">
        <f t="shared" ref="H144:I144" si="187">SUM(H145:H150)</f>
        <v>0</v>
      </c>
      <c r="I144" s="405">
        <f t="shared" si="187"/>
        <v>0</v>
      </c>
      <c r="J144" s="445">
        <f>SUM(J145:J150)</f>
        <v>0</v>
      </c>
      <c r="K144" s="446">
        <f t="shared" ref="K144:L144" si="188">SUM(K145:K150)</f>
        <v>0</v>
      </c>
      <c r="L144" s="405">
        <f t="shared" si="188"/>
        <v>0</v>
      </c>
      <c r="M144" s="445">
        <f>SUM(M145:M150)</f>
        <v>0</v>
      </c>
      <c r="N144" s="446">
        <f t="shared" ref="N144:O144" si="189">SUM(N145:N150)</f>
        <v>0</v>
      </c>
      <c r="O144" s="405">
        <f t="shared" si="189"/>
        <v>0</v>
      </c>
      <c r="P144" s="393"/>
      <c r="U144" s="534"/>
    </row>
    <row r="145" spans="1:21" ht="12" hidden="1" customHeight="1" x14ac:dyDescent="0.25">
      <c r="A145" s="308">
        <v>2351</v>
      </c>
      <c r="B145" s="346" t="s">
        <v>164</v>
      </c>
      <c r="C145" s="347">
        <f t="shared" si="102"/>
        <v>0</v>
      </c>
      <c r="D145" s="455"/>
      <c r="E145" s="456"/>
      <c r="F145" s="398">
        <f t="shared" ref="F145:F150" si="190">D145+E145</f>
        <v>0</v>
      </c>
      <c r="G145" s="310"/>
      <c r="H145" s="311"/>
      <c r="I145" s="398">
        <f t="shared" ref="I145:I150" si="191">G145+H145</f>
        <v>0</v>
      </c>
      <c r="J145" s="310"/>
      <c r="K145" s="311"/>
      <c r="L145" s="398">
        <f t="shared" ref="L145:L150" si="192">K145+J145</f>
        <v>0</v>
      </c>
      <c r="M145" s="310"/>
      <c r="N145" s="311"/>
      <c r="O145" s="398">
        <f t="shared" ref="O145:O150" si="193">N145+M145</f>
        <v>0</v>
      </c>
      <c r="P145" s="313"/>
      <c r="U145" s="534"/>
    </row>
    <row r="146" spans="1:21" ht="12" hidden="1" customHeight="1" x14ac:dyDescent="0.25">
      <c r="A146" s="315">
        <v>2352</v>
      </c>
      <c r="B146" s="353" t="s">
        <v>166</v>
      </c>
      <c r="C146" s="354">
        <f t="shared" si="102"/>
        <v>0</v>
      </c>
      <c r="D146" s="453"/>
      <c r="E146" s="454"/>
      <c r="F146" s="319">
        <f t="shared" si="190"/>
        <v>0</v>
      </c>
      <c r="G146" s="317"/>
      <c r="H146" s="320"/>
      <c r="I146" s="319">
        <f t="shared" si="191"/>
        <v>0</v>
      </c>
      <c r="J146" s="317"/>
      <c r="K146" s="320"/>
      <c r="L146" s="319">
        <f t="shared" si="192"/>
        <v>0</v>
      </c>
      <c r="M146" s="317"/>
      <c r="N146" s="320"/>
      <c r="O146" s="319">
        <f t="shared" si="193"/>
        <v>0</v>
      </c>
      <c r="P146" s="322"/>
      <c r="U146" s="534"/>
    </row>
    <row r="147" spans="1:21" ht="24" hidden="1" customHeight="1" x14ac:dyDescent="0.25">
      <c r="A147" s="315">
        <v>2353</v>
      </c>
      <c r="B147" s="353" t="s">
        <v>167</v>
      </c>
      <c r="C147" s="354">
        <f t="shared" si="102"/>
        <v>0</v>
      </c>
      <c r="D147" s="453"/>
      <c r="E147" s="454"/>
      <c r="F147" s="319">
        <f t="shared" si="190"/>
        <v>0</v>
      </c>
      <c r="G147" s="317"/>
      <c r="H147" s="320"/>
      <c r="I147" s="319">
        <f t="shared" si="191"/>
        <v>0</v>
      </c>
      <c r="J147" s="317"/>
      <c r="K147" s="320"/>
      <c r="L147" s="319">
        <f t="shared" si="192"/>
        <v>0</v>
      </c>
      <c r="M147" s="317"/>
      <c r="N147" s="320"/>
      <c r="O147" s="319">
        <f t="shared" si="193"/>
        <v>0</v>
      </c>
      <c r="P147" s="322"/>
      <c r="U147" s="534"/>
    </row>
    <row r="148" spans="1:21" ht="24" hidden="1" customHeight="1" x14ac:dyDescent="0.25">
      <c r="A148" s="315">
        <v>2354</v>
      </c>
      <c r="B148" s="353" t="s">
        <v>168</v>
      </c>
      <c r="C148" s="354">
        <f t="shared" ref="C148:C211" si="194">F148+I148+L148+O148</f>
        <v>0</v>
      </c>
      <c r="D148" s="453"/>
      <c r="E148" s="454"/>
      <c r="F148" s="319">
        <f t="shared" si="190"/>
        <v>0</v>
      </c>
      <c r="G148" s="317"/>
      <c r="H148" s="320"/>
      <c r="I148" s="319">
        <f t="shared" si="191"/>
        <v>0</v>
      </c>
      <c r="J148" s="317"/>
      <c r="K148" s="320"/>
      <c r="L148" s="319">
        <f t="shared" si="192"/>
        <v>0</v>
      </c>
      <c r="M148" s="317"/>
      <c r="N148" s="320"/>
      <c r="O148" s="319">
        <f t="shared" si="193"/>
        <v>0</v>
      </c>
      <c r="P148" s="322"/>
      <c r="U148" s="534"/>
    </row>
    <row r="149" spans="1:21" ht="24" hidden="1" customHeight="1" x14ac:dyDescent="0.25">
      <c r="A149" s="315">
        <v>2355</v>
      </c>
      <c r="B149" s="353" t="s">
        <v>169</v>
      </c>
      <c r="C149" s="354">
        <f t="shared" si="194"/>
        <v>0</v>
      </c>
      <c r="D149" s="453"/>
      <c r="E149" s="454"/>
      <c r="F149" s="319">
        <f t="shared" si="190"/>
        <v>0</v>
      </c>
      <c r="G149" s="317"/>
      <c r="H149" s="320"/>
      <c r="I149" s="319">
        <f t="shared" si="191"/>
        <v>0</v>
      </c>
      <c r="J149" s="317"/>
      <c r="K149" s="320"/>
      <c r="L149" s="319">
        <f t="shared" si="192"/>
        <v>0</v>
      </c>
      <c r="M149" s="317"/>
      <c r="N149" s="320"/>
      <c r="O149" s="319">
        <f t="shared" si="193"/>
        <v>0</v>
      </c>
      <c r="P149" s="322"/>
      <c r="U149" s="534"/>
    </row>
    <row r="150" spans="1:21" ht="24" hidden="1" customHeight="1" x14ac:dyDescent="0.25">
      <c r="A150" s="315">
        <v>2359</v>
      </c>
      <c r="B150" s="353" t="s">
        <v>170</v>
      </c>
      <c r="C150" s="354">
        <f t="shared" si="194"/>
        <v>0</v>
      </c>
      <c r="D150" s="453"/>
      <c r="E150" s="454"/>
      <c r="F150" s="319">
        <f t="shared" si="190"/>
        <v>0</v>
      </c>
      <c r="G150" s="317"/>
      <c r="H150" s="320"/>
      <c r="I150" s="319">
        <f t="shared" si="191"/>
        <v>0</v>
      </c>
      <c r="J150" s="317"/>
      <c r="K150" s="320"/>
      <c r="L150" s="319">
        <f t="shared" si="192"/>
        <v>0</v>
      </c>
      <c r="M150" s="317"/>
      <c r="N150" s="320"/>
      <c r="O150" s="319">
        <f t="shared" si="193"/>
        <v>0</v>
      </c>
      <c r="P150" s="322"/>
      <c r="U150" s="534"/>
    </row>
    <row r="151" spans="1:21" ht="24.75" hidden="1" customHeight="1" x14ac:dyDescent="0.25">
      <c r="A151" s="447">
        <v>2360</v>
      </c>
      <c r="B151" s="353" t="s">
        <v>171</v>
      </c>
      <c r="C151" s="354">
        <f t="shared" si="194"/>
        <v>0</v>
      </c>
      <c r="D151" s="448">
        <f>SUM(D152:D158)</f>
        <v>0</v>
      </c>
      <c r="E151" s="449">
        <f t="shared" ref="E151:F151" si="195">SUM(E152:E158)</f>
        <v>0</v>
      </c>
      <c r="F151" s="319">
        <f t="shared" si="195"/>
        <v>0</v>
      </c>
      <c r="G151" s="448">
        <f>SUM(G152:G158)</f>
        <v>0</v>
      </c>
      <c r="H151" s="449">
        <f t="shared" ref="H151:I151" si="196">SUM(H152:H158)</f>
        <v>0</v>
      </c>
      <c r="I151" s="319">
        <f t="shared" si="196"/>
        <v>0</v>
      </c>
      <c r="J151" s="448">
        <f>SUM(J152:J158)</f>
        <v>0</v>
      </c>
      <c r="K151" s="449">
        <f t="shared" ref="K151:L151" si="197">SUM(K152:K158)</f>
        <v>0</v>
      </c>
      <c r="L151" s="319">
        <f t="shared" si="197"/>
        <v>0</v>
      </c>
      <c r="M151" s="448">
        <f>SUM(M152:M158)</f>
        <v>0</v>
      </c>
      <c r="N151" s="449">
        <f t="shared" ref="N151:O151" si="198">SUM(N152:N158)</f>
        <v>0</v>
      </c>
      <c r="O151" s="319">
        <f t="shared" si="198"/>
        <v>0</v>
      </c>
      <c r="P151" s="322"/>
      <c r="U151" s="534"/>
    </row>
    <row r="152" spans="1:21" ht="12" hidden="1" customHeight="1" x14ac:dyDescent="0.25">
      <c r="A152" s="314">
        <v>2361</v>
      </c>
      <c r="B152" s="353" t="s">
        <v>172</v>
      </c>
      <c r="C152" s="354">
        <f t="shared" si="194"/>
        <v>0</v>
      </c>
      <c r="D152" s="453"/>
      <c r="E152" s="454"/>
      <c r="F152" s="319">
        <f t="shared" ref="F152:F159" si="199">D152+E152</f>
        <v>0</v>
      </c>
      <c r="G152" s="317"/>
      <c r="H152" s="320"/>
      <c r="I152" s="319">
        <f t="shared" ref="I152:I159" si="200">G152+H152</f>
        <v>0</v>
      </c>
      <c r="J152" s="317"/>
      <c r="K152" s="320"/>
      <c r="L152" s="319">
        <f t="shared" ref="L152:L159" si="201">K152+J152</f>
        <v>0</v>
      </c>
      <c r="M152" s="317"/>
      <c r="N152" s="320"/>
      <c r="O152" s="319">
        <f t="shared" ref="O152:O159" si="202">N152+M152</f>
        <v>0</v>
      </c>
      <c r="P152" s="322"/>
      <c r="U152" s="534"/>
    </row>
    <row r="153" spans="1:21" ht="24" hidden="1" customHeight="1" x14ac:dyDescent="0.25">
      <c r="A153" s="314">
        <v>2362</v>
      </c>
      <c r="B153" s="353" t="s">
        <v>173</v>
      </c>
      <c r="C153" s="354">
        <f t="shared" si="194"/>
        <v>0</v>
      </c>
      <c r="D153" s="453"/>
      <c r="E153" s="454"/>
      <c r="F153" s="319">
        <f t="shared" si="199"/>
        <v>0</v>
      </c>
      <c r="G153" s="317"/>
      <c r="H153" s="320"/>
      <c r="I153" s="319">
        <f t="shared" si="200"/>
        <v>0</v>
      </c>
      <c r="J153" s="317"/>
      <c r="K153" s="320"/>
      <c r="L153" s="319">
        <f t="shared" si="201"/>
        <v>0</v>
      </c>
      <c r="M153" s="317"/>
      <c r="N153" s="320"/>
      <c r="O153" s="319">
        <f t="shared" si="202"/>
        <v>0</v>
      </c>
      <c r="P153" s="322"/>
      <c r="U153" s="534"/>
    </row>
    <row r="154" spans="1:21" ht="12" hidden="1" customHeight="1" x14ac:dyDescent="0.25">
      <c r="A154" s="314">
        <v>2363</v>
      </c>
      <c r="B154" s="353" t="s">
        <v>174</v>
      </c>
      <c r="C154" s="354">
        <f t="shared" si="194"/>
        <v>0</v>
      </c>
      <c r="D154" s="453"/>
      <c r="E154" s="454"/>
      <c r="F154" s="319">
        <f t="shared" si="199"/>
        <v>0</v>
      </c>
      <c r="G154" s="317"/>
      <c r="H154" s="320"/>
      <c r="I154" s="319">
        <f t="shared" si="200"/>
        <v>0</v>
      </c>
      <c r="J154" s="317"/>
      <c r="K154" s="320"/>
      <c r="L154" s="319">
        <f t="shared" si="201"/>
        <v>0</v>
      </c>
      <c r="M154" s="317"/>
      <c r="N154" s="320"/>
      <c r="O154" s="319">
        <f t="shared" si="202"/>
        <v>0</v>
      </c>
      <c r="P154" s="322"/>
      <c r="U154" s="534"/>
    </row>
    <row r="155" spans="1:21" ht="12" hidden="1" customHeight="1" x14ac:dyDescent="0.25">
      <c r="A155" s="314">
        <v>2364</v>
      </c>
      <c r="B155" s="353" t="s">
        <v>175</v>
      </c>
      <c r="C155" s="354">
        <f t="shared" si="194"/>
        <v>0</v>
      </c>
      <c r="D155" s="453"/>
      <c r="E155" s="454"/>
      <c r="F155" s="319">
        <f t="shared" si="199"/>
        <v>0</v>
      </c>
      <c r="G155" s="317"/>
      <c r="H155" s="320"/>
      <c r="I155" s="319">
        <f t="shared" si="200"/>
        <v>0</v>
      </c>
      <c r="J155" s="317"/>
      <c r="K155" s="320"/>
      <c r="L155" s="319">
        <f t="shared" si="201"/>
        <v>0</v>
      </c>
      <c r="M155" s="317"/>
      <c r="N155" s="320"/>
      <c r="O155" s="319">
        <f t="shared" si="202"/>
        <v>0</v>
      </c>
      <c r="P155" s="322"/>
      <c r="U155" s="534"/>
    </row>
    <row r="156" spans="1:21" ht="12.75" hidden="1" customHeight="1" x14ac:dyDescent="0.25">
      <c r="A156" s="314">
        <v>2365</v>
      </c>
      <c r="B156" s="353" t="s">
        <v>176</v>
      </c>
      <c r="C156" s="354">
        <f t="shared" si="194"/>
        <v>0</v>
      </c>
      <c r="D156" s="453"/>
      <c r="E156" s="454"/>
      <c r="F156" s="319">
        <f t="shared" si="199"/>
        <v>0</v>
      </c>
      <c r="G156" s="317"/>
      <c r="H156" s="320"/>
      <c r="I156" s="319">
        <f t="shared" si="200"/>
        <v>0</v>
      </c>
      <c r="J156" s="317"/>
      <c r="K156" s="320"/>
      <c r="L156" s="319">
        <f t="shared" si="201"/>
        <v>0</v>
      </c>
      <c r="M156" s="317"/>
      <c r="N156" s="320"/>
      <c r="O156" s="319">
        <f t="shared" si="202"/>
        <v>0</v>
      </c>
      <c r="P156" s="322"/>
      <c r="U156" s="534"/>
    </row>
    <row r="157" spans="1:21" ht="36" hidden="1" customHeight="1" x14ac:dyDescent="0.25">
      <c r="A157" s="314">
        <v>2366</v>
      </c>
      <c r="B157" s="353" t="s">
        <v>177</v>
      </c>
      <c r="C157" s="354">
        <f t="shared" si="194"/>
        <v>0</v>
      </c>
      <c r="D157" s="453"/>
      <c r="E157" s="454"/>
      <c r="F157" s="319">
        <f t="shared" si="199"/>
        <v>0</v>
      </c>
      <c r="G157" s="317"/>
      <c r="H157" s="320"/>
      <c r="I157" s="319">
        <f t="shared" si="200"/>
        <v>0</v>
      </c>
      <c r="J157" s="317"/>
      <c r="K157" s="320"/>
      <c r="L157" s="319">
        <f t="shared" si="201"/>
        <v>0</v>
      </c>
      <c r="M157" s="317"/>
      <c r="N157" s="320"/>
      <c r="O157" s="319">
        <f t="shared" si="202"/>
        <v>0</v>
      </c>
      <c r="P157" s="322"/>
      <c r="U157" s="534"/>
    </row>
    <row r="158" spans="1:21" ht="48" hidden="1" customHeight="1" x14ac:dyDescent="0.25">
      <c r="A158" s="314">
        <v>2369</v>
      </c>
      <c r="B158" s="353" t="s">
        <v>178</v>
      </c>
      <c r="C158" s="354">
        <f t="shared" si="194"/>
        <v>0</v>
      </c>
      <c r="D158" s="453"/>
      <c r="E158" s="454"/>
      <c r="F158" s="319">
        <f t="shared" si="199"/>
        <v>0</v>
      </c>
      <c r="G158" s="317"/>
      <c r="H158" s="320"/>
      <c r="I158" s="319">
        <f t="shared" si="200"/>
        <v>0</v>
      </c>
      <c r="J158" s="317"/>
      <c r="K158" s="320"/>
      <c r="L158" s="319">
        <f t="shared" si="201"/>
        <v>0</v>
      </c>
      <c r="M158" s="317"/>
      <c r="N158" s="320"/>
      <c r="O158" s="319">
        <f t="shared" si="202"/>
        <v>0</v>
      </c>
      <c r="P158" s="322"/>
      <c r="U158" s="534"/>
    </row>
    <row r="159" spans="1:21" ht="12" hidden="1" customHeight="1" x14ac:dyDescent="0.25">
      <c r="A159" s="444">
        <v>2370</v>
      </c>
      <c r="B159" s="402" t="s">
        <v>179</v>
      </c>
      <c r="C159" s="407">
        <f t="shared" si="194"/>
        <v>0</v>
      </c>
      <c r="D159" s="460"/>
      <c r="E159" s="461"/>
      <c r="F159" s="405">
        <f t="shared" si="199"/>
        <v>0</v>
      </c>
      <c r="G159" s="408"/>
      <c r="H159" s="409"/>
      <c r="I159" s="405">
        <f t="shared" si="200"/>
        <v>0</v>
      </c>
      <c r="J159" s="408"/>
      <c r="K159" s="409"/>
      <c r="L159" s="405">
        <f t="shared" si="201"/>
        <v>0</v>
      </c>
      <c r="M159" s="408"/>
      <c r="N159" s="409"/>
      <c r="O159" s="405">
        <f t="shared" si="202"/>
        <v>0</v>
      </c>
      <c r="P159" s="393"/>
      <c r="U159" s="534"/>
    </row>
    <row r="160" spans="1:21" hidden="1" x14ac:dyDescent="0.25">
      <c r="A160" s="444">
        <v>2380</v>
      </c>
      <c r="B160" s="402" t="s">
        <v>180</v>
      </c>
      <c r="C160" s="407">
        <f t="shared" si="194"/>
        <v>0</v>
      </c>
      <c r="D160" s="445">
        <f>SUM(D161:D162)</f>
        <v>0</v>
      </c>
      <c r="E160" s="446">
        <f t="shared" ref="E160:F160" si="203">SUM(E161:E162)</f>
        <v>0</v>
      </c>
      <c r="F160" s="405">
        <f t="shared" si="203"/>
        <v>0</v>
      </c>
      <c r="G160" s="445">
        <f>SUM(G161:G162)</f>
        <v>0</v>
      </c>
      <c r="H160" s="446">
        <f t="shared" ref="H160:I160" si="204">SUM(H161:H162)</f>
        <v>0</v>
      </c>
      <c r="I160" s="405">
        <f t="shared" si="204"/>
        <v>0</v>
      </c>
      <c r="J160" s="445">
        <f>SUM(J161:J162)</f>
        <v>0</v>
      </c>
      <c r="K160" s="446">
        <f t="shared" ref="K160:L160" si="205">SUM(K161:K162)</f>
        <v>0</v>
      </c>
      <c r="L160" s="405">
        <f t="shared" si="205"/>
        <v>0</v>
      </c>
      <c r="M160" s="445">
        <f>SUM(M161:M162)</f>
        <v>0</v>
      </c>
      <c r="N160" s="446">
        <f t="shared" ref="N160:O160" si="206">SUM(N161:N162)</f>
        <v>0</v>
      </c>
      <c r="O160" s="405">
        <f t="shared" si="206"/>
        <v>0</v>
      </c>
      <c r="P160" s="393"/>
      <c r="U160" s="534"/>
    </row>
    <row r="161" spans="1:21" ht="12" hidden="1" customHeight="1" x14ac:dyDescent="0.25">
      <c r="A161" s="307">
        <v>2381</v>
      </c>
      <c r="B161" s="346" t="s">
        <v>181</v>
      </c>
      <c r="C161" s="347">
        <f t="shared" si="194"/>
        <v>0</v>
      </c>
      <c r="D161" s="455"/>
      <c r="E161" s="456"/>
      <c r="F161" s="398">
        <f t="shared" ref="F161:F164" si="207">D161+E161</f>
        <v>0</v>
      </c>
      <c r="G161" s="310"/>
      <c r="H161" s="311"/>
      <c r="I161" s="398">
        <f t="shared" ref="I161:I164" si="208">G161+H161</f>
        <v>0</v>
      </c>
      <c r="J161" s="310"/>
      <c r="K161" s="311"/>
      <c r="L161" s="398">
        <f t="shared" ref="L161:L164" si="209">K161+J161</f>
        <v>0</v>
      </c>
      <c r="M161" s="310"/>
      <c r="N161" s="311"/>
      <c r="O161" s="398">
        <f t="shared" ref="O161:O164" si="210">N161+M161</f>
        <v>0</v>
      </c>
      <c r="P161" s="313"/>
      <c r="U161" s="534"/>
    </row>
    <row r="162" spans="1:21" ht="24" hidden="1" customHeight="1" x14ac:dyDescent="0.25">
      <c r="A162" s="314">
        <v>2389</v>
      </c>
      <c r="B162" s="353" t="s">
        <v>182</v>
      </c>
      <c r="C162" s="354">
        <f t="shared" si="194"/>
        <v>0</v>
      </c>
      <c r="D162" s="453"/>
      <c r="E162" s="454"/>
      <c r="F162" s="319">
        <f t="shared" si="207"/>
        <v>0</v>
      </c>
      <c r="G162" s="317"/>
      <c r="H162" s="320"/>
      <c r="I162" s="319">
        <f t="shared" si="208"/>
        <v>0</v>
      </c>
      <c r="J162" s="317"/>
      <c r="K162" s="320"/>
      <c r="L162" s="319">
        <f t="shared" si="209"/>
        <v>0</v>
      </c>
      <c r="M162" s="317"/>
      <c r="N162" s="320"/>
      <c r="O162" s="319">
        <f t="shared" si="210"/>
        <v>0</v>
      </c>
      <c r="P162" s="322"/>
      <c r="U162" s="534"/>
    </row>
    <row r="163" spans="1:21" ht="12" hidden="1" customHeight="1" x14ac:dyDescent="0.25">
      <c r="A163" s="444">
        <v>2390</v>
      </c>
      <c r="B163" s="402" t="s">
        <v>183</v>
      </c>
      <c r="C163" s="407">
        <f t="shared" si="194"/>
        <v>0</v>
      </c>
      <c r="D163" s="460"/>
      <c r="E163" s="461"/>
      <c r="F163" s="405">
        <f t="shared" si="207"/>
        <v>0</v>
      </c>
      <c r="G163" s="408"/>
      <c r="H163" s="409"/>
      <c r="I163" s="405">
        <f t="shared" si="208"/>
        <v>0</v>
      </c>
      <c r="J163" s="408"/>
      <c r="K163" s="409"/>
      <c r="L163" s="405">
        <f t="shared" si="209"/>
        <v>0</v>
      </c>
      <c r="M163" s="408"/>
      <c r="N163" s="409"/>
      <c r="O163" s="405">
        <f t="shared" si="210"/>
        <v>0</v>
      </c>
      <c r="P163" s="393"/>
      <c r="U163" s="534"/>
    </row>
    <row r="164" spans="1:21" ht="12" hidden="1" customHeight="1" x14ac:dyDescent="0.25">
      <c r="A164" s="333">
        <v>2400</v>
      </c>
      <c r="B164" s="441" t="s">
        <v>184</v>
      </c>
      <c r="C164" s="334">
        <f t="shared" si="194"/>
        <v>0</v>
      </c>
      <c r="D164" s="462"/>
      <c r="E164" s="463"/>
      <c r="F164" s="337">
        <f t="shared" si="207"/>
        <v>0</v>
      </c>
      <c r="G164" s="335"/>
      <c r="H164" s="336"/>
      <c r="I164" s="337">
        <f t="shared" si="208"/>
        <v>0</v>
      </c>
      <c r="J164" s="335"/>
      <c r="K164" s="336"/>
      <c r="L164" s="337">
        <f t="shared" si="209"/>
        <v>0</v>
      </c>
      <c r="M164" s="335"/>
      <c r="N164" s="336"/>
      <c r="O164" s="337">
        <f t="shared" si="210"/>
        <v>0</v>
      </c>
      <c r="P164" s="341"/>
      <c r="U164" s="534"/>
    </row>
    <row r="165" spans="1:21" ht="24" hidden="1" x14ac:dyDescent="0.25">
      <c r="A165" s="333">
        <v>2500</v>
      </c>
      <c r="B165" s="441" t="s">
        <v>185</v>
      </c>
      <c r="C165" s="334">
        <f t="shared" si="194"/>
        <v>0</v>
      </c>
      <c r="D165" s="442">
        <f>SUM(D166,D171)</f>
        <v>0</v>
      </c>
      <c r="E165" s="443">
        <f t="shared" ref="E165:O165" si="211">SUM(E166,E171)</f>
        <v>0</v>
      </c>
      <c r="F165" s="337">
        <f t="shared" si="211"/>
        <v>0</v>
      </c>
      <c r="G165" s="442">
        <f t="shared" si="211"/>
        <v>0</v>
      </c>
      <c r="H165" s="443">
        <f t="shared" si="211"/>
        <v>0</v>
      </c>
      <c r="I165" s="337">
        <f t="shared" si="211"/>
        <v>0</v>
      </c>
      <c r="J165" s="442">
        <f t="shared" si="211"/>
        <v>0</v>
      </c>
      <c r="K165" s="443">
        <f t="shared" si="211"/>
        <v>0</v>
      </c>
      <c r="L165" s="337">
        <f t="shared" si="211"/>
        <v>0</v>
      </c>
      <c r="M165" s="442">
        <f t="shared" si="211"/>
        <v>0</v>
      </c>
      <c r="N165" s="443">
        <f t="shared" si="211"/>
        <v>0</v>
      </c>
      <c r="O165" s="337">
        <f t="shared" si="211"/>
        <v>0</v>
      </c>
      <c r="P165" s="341"/>
      <c r="U165" s="534"/>
    </row>
    <row r="166" spans="1:21" ht="16.5" hidden="1" customHeight="1" x14ac:dyDescent="0.25">
      <c r="A166" s="450">
        <v>2510</v>
      </c>
      <c r="B166" s="346" t="s">
        <v>186</v>
      </c>
      <c r="C166" s="347">
        <f t="shared" si="194"/>
        <v>0</v>
      </c>
      <c r="D166" s="451">
        <f>SUM(D167:D170)</f>
        <v>0</v>
      </c>
      <c r="E166" s="452">
        <f t="shared" ref="E166:O166" si="212">SUM(E167:E170)</f>
        <v>0</v>
      </c>
      <c r="F166" s="398">
        <f t="shared" si="212"/>
        <v>0</v>
      </c>
      <c r="G166" s="451">
        <f t="shared" si="212"/>
        <v>0</v>
      </c>
      <c r="H166" s="452">
        <f t="shared" si="212"/>
        <v>0</v>
      </c>
      <c r="I166" s="398">
        <f t="shared" si="212"/>
        <v>0</v>
      </c>
      <c r="J166" s="451">
        <f t="shared" si="212"/>
        <v>0</v>
      </c>
      <c r="K166" s="452">
        <f t="shared" si="212"/>
        <v>0</v>
      </c>
      <c r="L166" s="398">
        <f t="shared" si="212"/>
        <v>0</v>
      </c>
      <c r="M166" s="451">
        <f t="shared" si="212"/>
        <v>0</v>
      </c>
      <c r="N166" s="452">
        <f t="shared" si="212"/>
        <v>0</v>
      </c>
      <c r="O166" s="398">
        <f t="shared" si="212"/>
        <v>0</v>
      </c>
      <c r="P166" s="313"/>
      <c r="U166" s="534"/>
    </row>
    <row r="167" spans="1:21" ht="24" hidden="1" customHeight="1" x14ac:dyDescent="0.25">
      <c r="A167" s="315">
        <v>2512</v>
      </c>
      <c r="B167" s="353" t="s">
        <v>187</v>
      </c>
      <c r="C167" s="354">
        <f t="shared" si="194"/>
        <v>0</v>
      </c>
      <c r="D167" s="453"/>
      <c r="E167" s="454"/>
      <c r="F167" s="319">
        <f t="shared" ref="F167:F172" si="213">D167+E167</f>
        <v>0</v>
      </c>
      <c r="G167" s="317"/>
      <c r="H167" s="320"/>
      <c r="I167" s="319">
        <f t="shared" ref="I167:I172" si="214">G167+H167</f>
        <v>0</v>
      </c>
      <c r="J167" s="317"/>
      <c r="K167" s="320"/>
      <c r="L167" s="319">
        <f t="shared" ref="L167:L172" si="215">K167+J167</f>
        <v>0</v>
      </c>
      <c r="M167" s="317"/>
      <c r="N167" s="320"/>
      <c r="O167" s="319">
        <f t="shared" ref="O167:O172" si="216">N167+M167</f>
        <v>0</v>
      </c>
      <c r="P167" s="322"/>
      <c r="U167" s="534"/>
    </row>
    <row r="168" spans="1:21" ht="36" hidden="1" customHeight="1" x14ac:dyDescent="0.25">
      <c r="A168" s="315">
        <v>2513</v>
      </c>
      <c r="B168" s="353" t="s">
        <v>188</v>
      </c>
      <c r="C168" s="354">
        <f t="shared" si="194"/>
        <v>0</v>
      </c>
      <c r="D168" s="453"/>
      <c r="E168" s="454"/>
      <c r="F168" s="319">
        <f t="shared" si="213"/>
        <v>0</v>
      </c>
      <c r="G168" s="317"/>
      <c r="H168" s="320"/>
      <c r="I168" s="319">
        <f t="shared" si="214"/>
        <v>0</v>
      </c>
      <c r="J168" s="317"/>
      <c r="K168" s="320"/>
      <c r="L168" s="319">
        <f t="shared" si="215"/>
        <v>0</v>
      </c>
      <c r="M168" s="317"/>
      <c r="N168" s="320"/>
      <c r="O168" s="319">
        <f t="shared" si="216"/>
        <v>0</v>
      </c>
      <c r="P168" s="322"/>
      <c r="U168" s="534"/>
    </row>
    <row r="169" spans="1:21" ht="24" hidden="1" customHeight="1" x14ac:dyDescent="0.25">
      <c r="A169" s="315">
        <v>2515</v>
      </c>
      <c r="B169" s="353" t="s">
        <v>189</v>
      </c>
      <c r="C169" s="354">
        <f t="shared" si="194"/>
        <v>0</v>
      </c>
      <c r="D169" s="453"/>
      <c r="E169" s="454"/>
      <c r="F169" s="319">
        <f t="shared" si="213"/>
        <v>0</v>
      </c>
      <c r="G169" s="317"/>
      <c r="H169" s="320"/>
      <c r="I169" s="319">
        <f t="shared" si="214"/>
        <v>0</v>
      </c>
      <c r="J169" s="317"/>
      <c r="K169" s="320"/>
      <c r="L169" s="319">
        <f t="shared" si="215"/>
        <v>0</v>
      </c>
      <c r="M169" s="317"/>
      <c r="N169" s="320"/>
      <c r="O169" s="319">
        <f t="shared" si="216"/>
        <v>0</v>
      </c>
      <c r="P169" s="322"/>
      <c r="U169" s="534"/>
    </row>
    <row r="170" spans="1:21" ht="24" hidden="1" customHeight="1" x14ac:dyDescent="0.25">
      <c r="A170" s="315">
        <v>2519</v>
      </c>
      <c r="B170" s="353" t="s">
        <v>190</v>
      </c>
      <c r="C170" s="354">
        <f t="shared" si="194"/>
        <v>0</v>
      </c>
      <c r="D170" s="453"/>
      <c r="E170" s="454"/>
      <c r="F170" s="319">
        <f t="shared" si="213"/>
        <v>0</v>
      </c>
      <c r="G170" s="317"/>
      <c r="H170" s="320"/>
      <c r="I170" s="319">
        <f t="shared" si="214"/>
        <v>0</v>
      </c>
      <c r="J170" s="317"/>
      <c r="K170" s="320"/>
      <c r="L170" s="319">
        <f t="shared" si="215"/>
        <v>0</v>
      </c>
      <c r="M170" s="317"/>
      <c r="N170" s="320"/>
      <c r="O170" s="319">
        <f t="shared" si="216"/>
        <v>0</v>
      </c>
      <c r="P170" s="322"/>
      <c r="U170" s="534"/>
    </row>
    <row r="171" spans="1:21" ht="24" hidden="1" customHeight="1" x14ac:dyDescent="0.25">
      <c r="A171" s="447">
        <v>2520</v>
      </c>
      <c r="B171" s="353" t="s">
        <v>191</v>
      </c>
      <c r="C171" s="354">
        <f t="shared" si="194"/>
        <v>0</v>
      </c>
      <c r="D171" s="453"/>
      <c r="E171" s="454"/>
      <c r="F171" s="319">
        <f t="shared" si="213"/>
        <v>0</v>
      </c>
      <c r="G171" s="317"/>
      <c r="H171" s="320"/>
      <c r="I171" s="319">
        <f t="shared" si="214"/>
        <v>0</v>
      </c>
      <c r="J171" s="317"/>
      <c r="K171" s="320"/>
      <c r="L171" s="319">
        <f t="shared" si="215"/>
        <v>0</v>
      </c>
      <c r="M171" s="317"/>
      <c r="N171" s="320"/>
      <c r="O171" s="319">
        <f t="shared" si="216"/>
        <v>0</v>
      </c>
      <c r="P171" s="322"/>
      <c r="U171" s="534"/>
    </row>
    <row r="172" spans="1:21" s="464" customFormat="1" ht="36" hidden="1" customHeight="1" x14ac:dyDescent="0.25">
      <c r="A172" s="287">
        <v>2800</v>
      </c>
      <c r="B172" s="346" t="s">
        <v>192</v>
      </c>
      <c r="C172" s="347">
        <f t="shared" si="194"/>
        <v>0</v>
      </c>
      <c r="D172" s="310"/>
      <c r="E172" s="311"/>
      <c r="F172" s="398">
        <f t="shared" si="213"/>
        <v>0</v>
      </c>
      <c r="G172" s="310"/>
      <c r="H172" s="311"/>
      <c r="I172" s="398">
        <f t="shared" si="214"/>
        <v>0</v>
      </c>
      <c r="J172" s="310"/>
      <c r="K172" s="311"/>
      <c r="L172" s="398">
        <f t="shared" si="215"/>
        <v>0</v>
      </c>
      <c r="M172" s="310"/>
      <c r="N172" s="311"/>
      <c r="O172" s="398">
        <f t="shared" si="216"/>
        <v>0</v>
      </c>
      <c r="P172" s="313"/>
      <c r="U172" s="534"/>
    </row>
    <row r="173" spans="1:21" hidden="1" x14ac:dyDescent="0.25">
      <c r="A173" s="436">
        <v>3000</v>
      </c>
      <c r="B173" s="436" t="s">
        <v>193</v>
      </c>
      <c r="C173" s="437">
        <f t="shared" si="194"/>
        <v>0</v>
      </c>
      <c r="D173" s="438">
        <f>SUM(D174,D184)</f>
        <v>0</v>
      </c>
      <c r="E173" s="439">
        <f t="shared" ref="E173:F173" si="217">SUM(E174,E184)</f>
        <v>0</v>
      </c>
      <c r="F173" s="440">
        <f t="shared" si="217"/>
        <v>0</v>
      </c>
      <c r="G173" s="438">
        <f>SUM(G174,G184)</f>
        <v>0</v>
      </c>
      <c r="H173" s="439">
        <f t="shared" ref="H173:I173" si="218">SUM(H174,H184)</f>
        <v>0</v>
      </c>
      <c r="I173" s="440">
        <f t="shared" si="218"/>
        <v>0</v>
      </c>
      <c r="J173" s="438">
        <f>SUM(J174,J184)</f>
        <v>0</v>
      </c>
      <c r="K173" s="439">
        <f t="shared" ref="K173:L173" si="219">SUM(K174,K184)</f>
        <v>0</v>
      </c>
      <c r="L173" s="440">
        <f t="shared" si="219"/>
        <v>0</v>
      </c>
      <c r="M173" s="438">
        <f>SUM(M174,M184)</f>
        <v>0</v>
      </c>
      <c r="N173" s="439">
        <f t="shared" ref="N173:O173" si="220">SUM(N174,N184)</f>
        <v>0</v>
      </c>
      <c r="O173" s="440">
        <f t="shared" si="220"/>
        <v>0</v>
      </c>
      <c r="P173" s="163"/>
      <c r="U173" s="534"/>
    </row>
    <row r="174" spans="1:21" ht="24" hidden="1" x14ac:dyDescent="0.25">
      <c r="A174" s="333">
        <v>3200</v>
      </c>
      <c r="B174" s="465" t="s">
        <v>194</v>
      </c>
      <c r="C174" s="334">
        <f t="shared" si="194"/>
        <v>0</v>
      </c>
      <c r="D174" s="442">
        <f>SUM(D175,D179)</f>
        <v>0</v>
      </c>
      <c r="E174" s="443">
        <f t="shared" ref="E174:O174" si="221">SUM(E175,E179)</f>
        <v>0</v>
      </c>
      <c r="F174" s="337">
        <f t="shared" si="221"/>
        <v>0</v>
      </c>
      <c r="G174" s="442">
        <f t="shared" si="221"/>
        <v>0</v>
      </c>
      <c r="H174" s="443">
        <f t="shared" si="221"/>
        <v>0</v>
      </c>
      <c r="I174" s="337">
        <f t="shared" si="221"/>
        <v>0</v>
      </c>
      <c r="J174" s="442">
        <f t="shared" si="221"/>
        <v>0</v>
      </c>
      <c r="K174" s="443">
        <f t="shared" si="221"/>
        <v>0</v>
      </c>
      <c r="L174" s="337">
        <f t="shared" si="221"/>
        <v>0</v>
      </c>
      <c r="M174" s="442">
        <f t="shared" si="221"/>
        <v>0</v>
      </c>
      <c r="N174" s="443">
        <f t="shared" si="221"/>
        <v>0</v>
      </c>
      <c r="O174" s="337">
        <f t="shared" si="221"/>
        <v>0</v>
      </c>
      <c r="P174" s="341"/>
      <c r="U174" s="534"/>
    </row>
    <row r="175" spans="1:21" ht="36" hidden="1" x14ac:dyDescent="0.25">
      <c r="A175" s="450">
        <v>3260</v>
      </c>
      <c r="B175" s="346" t="s">
        <v>195</v>
      </c>
      <c r="C175" s="347">
        <f t="shared" si="194"/>
        <v>0</v>
      </c>
      <c r="D175" s="451">
        <f>SUM(D176:D178)</f>
        <v>0</v>
      </c>
      <c r="E175" s="452">
        <f t="shared" ref="E175:F175" si="222">SUM(E176:E178)</f>
        <v>0</v>
      </c>
      <c r="F175" s="398">
        <f t="shared" si="222"/>
        <v>0</v>
      </c>
      <c r="G175" s="451">
        <f>SUM(G176:G178)</f>
        <v>0</v>
      </c>
      <c r="H175" s="452">
        <f t="shared" ref="H175:I175" si="223">SUM(H176:H178)</f>
        <v>0</v>
      </c>
      <c r="I175" s="398">
        <f t="shared" si="223"/>
        <v>0</v>
      </c>
      <c r="J175" s="451">
        <f>SUM(J176:J178)</f>
        <v>0</v>
      </c>
      <c r="K175" s="452">
        <f t="shared" ref="K175:L175" si="224">SUM(K176:K178)</f>
        <v>0</v>
      </c>
      <c r="L175" s="398">
        <f t="shared" si="224"/>
        <v>0</v>
      </c>
      <c r="M175" s="451">
        <f>SUM(M176:M178)</f>
        <v>0</v>
      </c>
      <c r="N175" s="452">
        <f t="shared" ref="N175:O175" si="225">SUM(N176:N178)</f>
        <v>0</v>
      </c>
      <c r="O175" s="398">
        <f t="shared" si="225"/>
        <v>0</v>
      </c>
      <c r="P175" s="313"/>
      <c r="U175" s="534"/>
    </row>
    <row r="176" spans="1:21" ht="24" hidden="1" customHeight="1" x14ac:dyDescent="0.25">
      <c r="A176" s="315">
        <v>3261</v>
      </c>
      <c r="B176" s="353" t="s">
        <v>196</v>
      </c>
      <c r="C176" s="354">
        <f t="shared" si="194"/>
        <v>0</v>
      </c>
      <c r="D176" s="453"/>
      <c r="E176" s="454"/>
      <c r="F176" s="319">
        <f t="shared" ref="F176:F178" si="226">D176+E176</f>
        <v>0</v>
      </c>
      <c r="G176" s="317"/>
      <c r="H176" s="320"/>
      <c r="I176" s="319">
        <f t="shared" ref="I176:I178" si="227">G176+H176</f>
        <v>0</v>
      </c>
      <c r="J176" s="317"/>
      <c r="K176" s="320"/>
      <c r="L176" s="319">
        <f t="shared" ref="L176:L178" si="228">K176+J176</f>
        <v>0</v>
      </c>
      <c r="M176" s="317"/>
      <c r="N176" s="320"/>
      <c r="O176" s="319">
        <f t="shared" ref="O176:O178" si="229">N176+M176</f>
        <v>0</v>
      </c>
      <c r="P176" s="322"/>
      <c r="U176" s="534"/>
    </row>
    <row r="177" spans="1:21" ht="36" hidden="1" customHeight="1" x14ac:dyDescent="0.25">
      <c r="A177" s="315">
        <v>3262</v>
      </c>
      <c r="B177" s="353" t="s">
        <v>197</v>
      </c>
      <c r="C177" s="354">
        <f t="shared" si="194"/>
        <v>0</v>
      </c>
      <c r="D177" s="453"/>
      <c r="E177" s="454"/>
      <c r="F177" s="319">
        <f t="shared" si="226"/>
        <v>0</v>
      </c>
      <c r="G177" s="317"/>
      <c r="H177" s="320"/>
      <c r="I177" s="319">
        <f t="shared" si="227"/>
        <v>0</v>
      </c>
      <c r="J177" s="317"/>
      <c r="K177" s="320"/>
      <c r="L177" s="319">
        <f t="shared" si="228"/>
        <v>0</v>
      </c>
      <c r="M177" s="317"/>
      <c r="N177" s="320"/>
      <c r="O177" s="319">
        <f t="shared" si="229"/>
        <v>0</v>
      </c>
      <c r="P177" s="322"/>
      <c r="U177" s="534"/>
    </row>
    <row r="178" spans="1:21" ht="24" hidden="1" customHeight="1" x14ac:dyDescent="0.25">
      <c r="A178" s="315">
        <v>3263</v>
      </c>
      <c r="B178" s="353" t="s">
        <v>198</v>
      </c>
      <c r="C178" s="354">
        <f t="shared" si="194"/>
        <v>0</v>
      </c>
      <c r="D178" s="453"/>
      <c r="E178" s="454"/>
      <c r="F178" s="319">
        <f t="shared" si="226"/>
        <v>0</v>
      </c>
      <c r="G178" s="317"/>
      <c r="H178" s="320"/>
      <c r="I178" s="319">
        <f t="shared" si="227"/>
        <v>0</v>
      </c>
      <c r="J178" s="317"/>
      <c r="K178" s="320"/>
      <c r="L178" s="319">
        <f t="shared" si="228"/>
        <v>0</v>
      </c>
      <c r="M178" s="317"/>
      <c r="N178" s="320"/>
      <c r="O178" s="319">
        <f t="shared" si="229"/>
        <v>0</v>
      </c>
      <c r="P178" s="322"/>
      <c r="U178" s="534"/>
    </row>
    <row r="179" spans="1:21" ht="84" hidden="1" x14ac:dyDescent="0.25">
      <c r="A179" s="450">
        <v>3290</v>
      </c>
      <c r="B179" s="346" t="s">
        <v>199</v>
      </c>
      <c r="C179" s="466">
        <f t="shared" si="194"/>
        <v>0</v>
      </c>
      <c r="D179" s="451">
        <f>SUM(D180:D183)</f>
        <v>0</v>
      </c>
      <c r="E179" s="452">
        <f t="shared" ref="E179:O179" si="230">SUM(E180:E183)</f>
        <v>0</v>
      </c>
      <c r="F179" s="398">
        <f t="shared" si="230"/>
        <v>0</v>
      </c>
      <c r="G179" s="451">
        <f t="shared" si="230"/>
        <v>0</v>
      </c>
      <c r="H179" s="452">
        <f t="shared" si="230"/>
        <v>0</v>
      </c>
      <c r="I179" s="398">
        <f t="shared" si="230"/>
        <v>0</v>
      </c>
      <c r="J179" s="451">
        <f t="shared" si="230"/>
        <v>0</v>
      </c>
      <c r="K179" s="452">
        <f t="shared" si="230"/>
        <v>0</v>
      </c>
      <c r="L179" s="398">
        <f t="shared" si="230"/>
        <v>0</v>
      </c>
      <c r="M179" s="451">
        <f t="shared" si="230"/>
        <v>0</v>
      </c>
      <c r="N179" s="452">
        <f t="shared" si="230"/>
        <v>0</v>
      </c>
      <c r="O179" s="398">
        <f t="shared" si="230"/>
        <v>0</v>
      </c>
      <c r="P179" s="313"/>
      <c r="U179" s="534"/>
    </row>
    <row r="180" spans="1:21" ht="72" hidden="1" customHeight="1" x14ac:dyDescent="0.25">
      <c r="A180" s="315">
        <v>3291</v>
      </c>
      <c r="B180" s="353" t="s">
        <v>200</v>
      </c>
      <c r="C180" s="354">
        <f t="shared" si="194"/>
        <v>0</v>
      </c>
      <c r="D180" s="453"/>
      <c r="E180" s="454"/>
      <c r="F180" s="319">
        <f t="shared" ref="F180:F183" si="231">D180+E180</f>
        <v>0</v>
      </c>
      <c r="G180" s="317"/>
      <c r="H180" s="320"/>
      <c r="I180" s="319">
        <f t="shared" ref="I180:I183" si="232">G180+H180</f>
        <v>0</v>
      </c>
      <c r="J180" s="317"/>
      <c r="K180" s="320"/>
      <c r="L180" s="319">
        <f t="shared" ref="L180:L183" si="233">K180+J180</f>
        <v>0</v>
      </c>
      <c r="M180" s="317"/>
      <c r="N180" s="320"/>
      <c r="O180" s="319">
        <f t="shared" ref="O180:O183" si="234">N180+M180</f>
        <v>0</v>
      </c>
      <c r="P180" s="322"/>
      <c r="U180" s="534"/>
    </row>
    <row r="181" spans="1:21" ht="72" hidden="1" customHeight="1" x14ac:dyDescent="0.25">
      <c r="A181" s="315">
        <v>3292</v>
      </c>
      <c r="B181" s="353" t="s">
        <v>201</v>
      </c>
      <c r="C181" s="354">
        <f t="shared" si="194"/>
        <v>0</v>
      </c>
      <c r="D181" s="453"/>
      <c r="E181" s="454"/>
      <c r="F181" s="319">
        <f t="shared" si="231"/>
        <v>0</v>
      </c>
      <c r="G181" s="317"/>
      <c r="H181" s="320"/>
      <c r="I181" s="319">
        <f t="shared" si="232"/>
        <v>0</v>
      </c>
      <c r="J181" s="317"/>
      <c r="K181" s="320"/>
      <c r="L181" s="319">
        <f t="shared" si="233"/>
        <v>0</v>
      </c>
      <c r="M181" s="317"/>
      <c r="N181" s="320"/>
      <c r="O181" s="319">
        <f t="shared" si="234"/>
        <v>0</v>
      </c>
      <c r="P181" s="322"/>
      <c r="U181" s="534"/>
    </row>
    <row r="182" spans="1:21" ht="72" hidden="1" customHeight="1" x14ac:dyDescent="0.25">
      <c r="A182" s="315">
        <v>3293</v>
      </c>
      <c r="B182" s="353" t="s">
        <v>202</v>
      </c>
      <c r="C182" s="354">
        <f t="shared" si="194"/>
        <v>0</v>
      </c>
      <c r="D182" s="453"/>
      <c r="E182" s="454"/>
      <c r="F182" s="319">
        <f t="shared" si="231"/>
        <v>0</v>
      </c>
      <c r="G182" s="317"/>
      <c r="H182" s="320"/>
      <c r="I182" s="319">
        <f t="shared" si="232"/>
        <v>0</v>
      </c>
      <c r="J182" s="317"/>
      <c r="K182" s="320"/>
      <c r="L182" s="319">
        <f t="shared" si="233"/>
        <v>0</v>
      </c>
      <c r="M182" s="317"/>
      <c r="N182" s="320"/>
      <c r="O182" s="319">
        <f t="shared" si="234"/>
        <v>0</v>
      </c>
      <c r="P182" s="322"/>
      <c r="U182" s="534"/>
    </row>
    <row r="183" spans="1:21" ht="60" hidden="1" customHeight="1" x14ac:dyDescent="0.25">
      <c r="A183" s="467">
        <v>3294</v>
      </c>
      <c r="B183" s="353" t="s">
        <v>203</v>
      </c>
      <c r="C183" s="466">
        <f t="shared" si="194"/>
        <v>0</v>
      </c>
      <c r="D183" s="468"/>
      <c r="E183" s="469"/>
      <c r="F183" s="470">
        <f t="shared" si="231"/>
        <v>0</v>
      </c>
      <c r="G183" s="471"/>
      <c r="H183" s="472"/>
      <c r="I183" s="470">
        <f t="shared" si="232"/>
        <v>0</v>
      </c>
      <c r="J183" s="471"/>
      <c r="K183" s="472"/>
      <c r="L183" s="470">
        <f t="shared" si="233"/>
        <v>0</v>
      </c>
      <c r="M183" s="471"/>
      <c r="N183" s="472"/>
      <c r="O183" s="470">
        <f t="shared" si="234"/>
        <v>0</v>
      </c>
      <c r="P183" s="473"/>
      <c r="U183" s="534"/>
    </row>
    <row r="184" spans="1:21" ht="48" hidden="1" x14ac:dyDescent="0.25">
      <c r="A184" s="474">
        <v>3300</v>
      </c>
      <c r="B184" s="465" t="s">
        <v>204</v>
      </c>
      <c r="C184" s="475">
        <f t="shared" si="194"/>
        <v>0</v>
      </c>
      <c r="D184" s="476">
        <f>SUM(D185:D186)</f>
        <v>0</v>
      </c>
      <c r="E184" s="477">
        <f t="shared" ref="E184:O184" si="235">SUM(E185:E186)</f>
        <v>0</v>
      </c>
      <c r="F184" s="478">
        <f t="shared" si="235"/>
        <v>0</v>
      </c>
      <c r="G184" s="476">
        <f t="shared" si="235"/>
        <v>0</v>
      </c>
      <c r="H184" s="477">
        <f t="shared" si="235"/>
        <v>0</v>
      </c>
      <c r="I184" s="478">
        <f t="shared" si="235"/>
        <v>0</v>
      </c>
      <c r="J184" s="476">
        <f t="shared" si="235"/>
        <v>0</v>
      </c>
      <c r="K184" s="477">
        <f t="shared" si="235"/>
        <v>0</v>
      </c>
      <c r="L184" s="478">
        <f t="shared" si="235"/>
        <v>0</v>
      </c>
      <c r="M184" s="476">
        <f t="shared" si="235"/>
        <v>0</v>
      </c>
      <c r="N184" s="477">
        <f t="shared" si="235"/>
        <v>0</v>
      </c>
      <c r="O184" s="478">
        <f t="shared" si="235"/>
        <v>0</v>
      </c>
      <c r="P184" s="479"/>
      <c r="U184" s="534"/>
    </row>
    <row r="185" spans="1:21" ht="48" hidden="1" customHeight="1" x14ac:dyDescent="0.25">
      <c r="A185" s="401">
        <v>3310</v>
      </c>
      <c r="B185" s="402" t="s">
        <v>205</v>
      </c>
      <c r="C185" s="407">
        <f t="shared" si="194"/>
        <v>0</v>
      </c>
      <c r="D185" s="460"/>
      <c r="E185" s="461"/>
      <c r="F185" s="405">
        <f t="shared" ref="F185:F186" si="236">D185+E185</f>
        <v>0</v>
      </c>
      <c r="G185" s="408"/>
      <c r="H185" s="409"/>
      <c r="I185" s="405">
        <f t="shared" ref="I185:I186" si="237">G185+H185</f>
        <v>0</v>
      </c>
      <c r="J185" s="408"/>
      <c r="K185" s="409"/>
      <c r="L185" s="405">
        <f t="shared" ref="L185:L186" si="238">K185+J185</f>
        <v>0</v>
      </c>
      <c r="M185" s="408"/>
      <c r="N185" s="409"/>
      <c r="O185" s="405">
        <f t="shared" ref="O185:O186" si="239">N185+M185</f>
        <v>0</v>
      </c>
      <c r="P185" s="393"/>
      <c r="U185" s="534"/>
    </row>
    <row r="186" spans="1:21" ht="48.75" hidden="1" customHeight="1" x14ac:dyDescent="0.25">
      <c r="A186" s="308">
        <v>3320</v>
      </c>
      <c r="B186" s="346" t="s">
        <v>206</v>
      </c>
      <c r="C186" s="347">
        <f t="shared" si="194"/>
        <v>0</v>
      </c>
      <c r="D186" s="455"/>
      <c r="E186" s="456"/>
      <c r="F186" s="398">
        <f t="shared" si="236"/>
        <v>0</v>
      </c>
      <c r="G186" s="310"/>
      <c r="H186" s="311"/>
      <c r="I186" s="398">
        <f t="shared" si="237"/>
        <v>0</v>
      </c>
      <c r="J186" s="310"/>
      <c r="K186" s="311"/>
      <c r="L186" s="398">
        <f t="shared" si="238"/>
        <v>0</v>
      </c>
      <c r="M186" s="310"/>
      <c r="N186" s="311"/>
      <c r="O186" s="398">
        <f t="shared" si="239"/>
        <v>0</v>
      </c>
      <c r="P186" s="313"/>
      <c r="U186" s="534"/>
    </row>
    <row r="187" spans="1:21" hidden="1" x14ac:dyDescent="0.25">
      <c r="A187" s="480">
        <v>4000</v>
      </c>
      <c r="B187" s="436" t="s">
        <v>207</v>
      </c>
      <c r="C187" s="437">
        <f t="shared" si="194"/>
        <v>0</v>
      </c>
      <c r="D187" s="438">
        <f>SUM(D188,D191)</f>
        <v>0</v>
      </c>
      <c r="E187" s="439">
        <f t="shared" ref="E187:F187" si="240">SUM(E188,E191)</f>
        <v>0</v>
      </c>
      <c r="F187" s="440">
        <f t="shared" si="240"/>
        <v>0</v>
      </c>
      <c r="G187" s="438">
        <f>SUM(G188,G191)</f>
        <v>0</v>
      </c>
      <c r="H187" s="439">
        <f t="shared" ref="H187:I187" si="241">SUM(H188,H191)</f>
        <v>0</v>
      </c>
      <c r="I187" s="440">
        <f t="shared" si="241"/>
        <v>0</v>
      </c>
      <c r="J187" s="438">
        <f>SUM(J188,J191)</f>
        <v>0</v>
      </c>
      <c r="K187" s="439">
        <f t="shared" ref="K187:L187" si="242">SUM(K188,K191)</f>
        <v>0</v>
      </c>
      <c r="L187" s="440">
        <f t="shared" si="242"/>
        <v>0</v>
      </c>
      <c r="M187" s="438">
        <f>SUM(M188,M191)</f>
        <v>0</v>
      </c>
      <c r="N187" s="439">
        <f t="shared" ref="N187:O187" si="243">SUM(N188,N191)</f>
        <v>0</v>
      </c>
      <c r="O187" s="440">
        <f t="shared" si="243"/>
        <v>0</v>
      </c>
      <c r="P187" s="163"/>
      <c r="U187" s="534"/>
    </row>
    <row r="188" spans="1:21" ht="24" hidden="1" x14ac:dyDescent="0.25">
      <c r="A188" s="481">
        <v>4200</v>
      </c>
      <c r="B188" s="441" t="s">
        <v>208</v>
      </c>
      <c r="C188" s="334">
        <f t="shared" si="194"/>
        <v>0</v>
      </c>
      <c r="D188" s="442">
        <f>SUM(D189,D190)</f>
        <v>0</v>
      </c>
      <c r="E188" s="443">
        <f t="shared" ref="E188:F188" si="244">SUM(E189,E190)</f>
        <v>0</v>
      </c>
      <c r="F188" s="337">
        <f t="shared" si="244"/>
        <v>0</v>
      </c>
      <c r="G188" s="442">
        <f>SUM(G189,G190)</f>
        <v>0</v>
      </c>
      <c r="H188" s="443">
        <f t="shared" ref="H188:I188" si="245">SUM(H189,H190)</f>
        <v>0</v>
      </c>
      <c r="I188" s="337">
        <f t="shared" si="245"/>
        <v>0</v>
      </c>
      <c r="J188" s="442">
        <f>SUM(J189,J190)</f>
        <v>0</v>
      </c>
      <c r="K188" s="443">
        <f t="shared" ref="K188:L188" si="246">SUM(K189,K190)</f>
        <v>0</v>
      </c>
      <c r="L188" s="337">
        <f t="shared" si="246"/>
        <v>0</v>
      </c>
      <c r="M188" s="442">
        <f>SUM(M189,M190)</f>
        <v>0</v>
      </c>
      <c r="N188" s="443">
        <f t="shared" ref="N188:O188" si="247">SUM(N189,N190)</f>
        <v>0</v>
      </c>
      <c r="O188" s="337">
        <f t="shared" si="247"/>
        <v>0</v>
      </c>
      <c r="P188" s="341"/>
      <c r="U188" s="534"/>
    </row>
    <row r="189" spans="1:21" ht="36" hidden="1" customHeight="1" x14ac:dyDescent="0.25">
      <c r="A189" s="450">
        <v>4240</v>
      </c>
      <c r="B189" s="346" t="s">
        <v>209</v>
      </c>
      <c r="C189" s="347">
        <f t="shared" si="194"/>
        <v>0</v>
      </c>
      <c r="D189" s="455"/>
      <c r="E189" s="456"/>
      <c r="F189" s="398">
        <f t="shared" ref="F189:F190" si="248">D189+E189</f>
        <v>0</v>
      </c>
      <c r="G189" s="310"/>
      <c r="H189" s="311"/>
      <c r="I189" s="398">
        <f t="shared" ref="I189:I190" si="249">G189+H189</f>
        <v>0</v>
      </c>
      <c r="J189" s="310"/>
      <c r="K189" s="311"/>
      <c r="L189" s="398">
        <f t="shared" ref="L189:L190" si="250">K189+J189</f>
        <v>0</v>
      </c>
      <c r="M189" s="310"/>
      <c r="N189" s="311"/>
      <c r="O189" s="398">
        <f t="shared" ref="O189:O190" si="251">N189+M189</f>
        <v>0</v>
      </c>
      <c r="P189" s="313"/>
      <c r="U189" s="534"/>
    </row>
    <row r="190" spans="1:21" ht="24" hidden="1" customHeight="1" x14ac:dyDescent="0.25">
      <c r="A190" s="447">
        <v>4250</v>
      </c>
      <c r="B190" s="353" t="s">
        <v>210</v>
      </c>
      <c r="C190" s="354">
        <f t="shared" si="194"/>
        <v>0</v>
      </c>
      <c r="D190" s="453"/>
      <c r="E190" s="454"/>
      <c r="F190" s="319">
        <f t="shared" si="248"/>
        <v>0</v>
      </c>
      <c r="G190" s="317"/>
      <c r="H190" s="320"/>
      <c r="I190" s="319">
        <f t="shared" si="249"/>
        <v>0</v>
      </c>
      <c r="J190" s="317"/>
      <c r="K190" s="320"/>
      <c r="L190" s="319">
        <f t="shared" si="250"/>
        <v>0</v>
      </c>
      <c r="M190" s="317"/>
      <c r="N190" s="320"/>
      <c r="O190" s="319">
        <f t="shared" si="251"/>
        <v>0</v>
      </c>
      <c r="P190" s="322"/>
      <c r="U190" s="534"/>
    </row>
    <row r="191" spans="1:21" hidden="1" x14ac:dyDescent="0.25">
      <c r="A191" s="333">
        <v>4300</v>
      </c>
      <c r="B191" s="441" t="s">
        <v>211</v>
      </c>
      <c r="C191" s="334">
        <f t="shared" si="194"/>
        <v>0</v>
      </c>
      <c r="D191" s="442">
        <f>SUM(D192)</f>
        <v>0</v>
      </c>
      <c r="E191" s="443">
        <f t="shared" ref="E191:F191" si="252">SUM(E192)</f>
        <v>0</v>
      </c>
      <c r="F191" s="337">
        <f t="shared" si="252"/>
        <v>0</v>
      </c>
      <c r="G191" s="442">
        <f>SUM(G192)</f>
        <v>0</v>
      </c>
      <c r="H191" s="443">
        <f t="shared" ref="H191:I191" si="253">SUM(H192)</f>
        <v>0</v>
      </c>
      <c r="I191" s="337">
        <f t="shared" si="253"/>
        <v>0</v>
      </c>
      <c r="J191" s="442">
        <f>SUM(J192)</f>
        <v>0</v>
      </c>
      <c r="K191" s="443">
        <f t="shared" ref="K191:L191" si="254">SUM(K192)</f>
        <v>0</v>
      </c>
      <c r="L191" s="337">
        <f t="shared" si="254"/>
        <v>0</v>
      </c>
      <c r="M191" s="442">
        <f>SUM(M192)</f>
        <v>0</v>
      </c>
      <c r="N191" s="443">
        <f t="shared" ref="N191:O191" si="255">SUM(N192)</f>
        <v>0</v>
      </c>
      <c r="O191" s="337">
        <f t="shared" si="255"/>
        <v>0</v>
      </c>
      <c r="P191" s="341"/>
      <c r="U191" s="534"/>
    </row>
    <row r="192" spans="1:21" ht="24" hidden="1" x14ac:dyDescent="0.25">
      <c r="A192" s="450">
        <v>4310</v>
      </c>
      <c r="B192" s="346" t="s">
        <v>212</v>
      </c>
      <c r="C192" s="347">
        <f t="shared" si="194"/>
        <v>0</v>
      </c>
      <c r="D192" s="451">
        <f>SUM(D193:D193)</f>
        <v>0</v>
      </c>
      <c r="E192" s="452">
        <f t="shared" ref="E192:F192" si="256">SUM(E193:E193)</f>
        <v>0</v>
      </c>
      <c r="F192" s="398">
        <f t="shared" si="256"/>
        <v>0</v>
      </c>
      <c r="G192" s="451">
        <f>SUM(G193:G193)</f>
        <v>0</v>
      </c>
      <c r="H192" s="452">
        <f t="shared" ref="H192:I192" si="257">SUM(H193:H193)</f>
        <v>0</v>
      </c>
      <c r="I192" s="398">
        <f t="shared" si="257"/>
        <v>0</v>
      </c>
      <c r="J192" s="451">
        <f>SUM(J193:J193)</f>
        <v>0</v>
      </c>
      <c r="K192" s="452">
        <f t="shared" ref="K192:L192" si="258">SUM(K193:K193)</f>
        <v>0</v>
      </c>
      <c r="L192" s="398">
        <f t="shared" si="258"/>
        <v>0</v>
      </c>
      <c r="M192" s="451">
        <f>SUM(M193:M193)</f>
        <v>0</v>
      </c>
      <c r="N192" s="452">
        <f t="shared" ref="N192:O192" si="259">SUM(N193:N193)</f>
        <v>0</v>
      </c>
      <c r="O192" s="398">
        <f t="shared" si="259"/>
        <v>0</v>
      </c>
      <c r="P192" s="313"/>
      <c r="U192" s="534"/>
    </row>
    <row r="193" spans="1:21" ht="36" hidden="1" customHeight="1" x14ac:dyDescent="0.25">
      <c r="A193" s="315">
        <v>4311</v>
      </c>
      <c r="B193" s="353" t="s">
        <v>213</v>
      </c>
      <c r="C193" s="354">
        <f t="shared" si="194"/>
        <v>0</v>
      </c>
      <c r="D193" s="453"/>
      <c r="E193" s="454"/>
      <c r="F193" s="319">
        <f>D193+E193</f>
        <v>0</v>
      </c>
      <c r="G193" s="317"/>
      <c r="H193" s="320"/>
      <c r="I193" s="319">
        <f>G193+H193</f>
        <v>0</v>
      </c>
      <c r="J193" s="317"/>
      <c r="K193" s="320"/>
      <c r="L193" s="319">
        <f>K193+J193</f>
        <v>0</v>
      </c>
      <c r="M193" s="317"/>
      <c r="N193" s="320"/>
      <c r="O193" s="319">
        <f>N193+M193</f>
        <v>0</v>
      </c>
      <c r="P193" s="322"/>
      <c r="U193" s="534"/>
    </row>
    <row r="194" spans="1:21" s="292" customFormat="1" ht="24" hidden="1" x14ac:dyDescent="0.25">
      <c r="A194" s="482"/>
      <c r="B194" s="287" t="s">
        <v>214</v>
      </c>
      <c r="C194" s="431">
        <f t="shared" si="194"/>
        <v>0</v>
      </c>
      <c r="D194" s="432">
        <f t="shared" ref="D194:O194" si="260">SUM(D195,D230,D269,D283)</f>
        <v>0</v>
      </c>
      <c r="E194" s="433">
        <f t="shared" si="260"/>
        <v>0</v>
      </c>
      <c r="F194" s="434">
        <f t="shared" si="260"/>
        <v>0</v>
      </c>
      <c r="G194" s="432">
        <f t="shared" si="260"/>
        <v>0</v>
      </c>
      <c r="H194" s="433">
        <f t="shared" si="260"/>
        <v>0</v>
      </c>
      <c r="I194" s="434">
        <f t="shared" si="260"/>
        <v>0</v>
      </c>
      <c r="J194" s="432">
        <f t="shared" si="260"/>
        <v>0</v>
      </c>
      <c r="K194" s="433">
        <f t="shared" si="260"/>
        <v>0</v>
      </c>
      <c r="L194" s="434">
        <f t="shared" si="260"/>
        <v>0</v>
      </c>
      <c r="M194" s="432">
        <f t="shared" si="260"/>
        <v>0</v>
      </c>
      <c r="N194" s="433">
        <f t="shared" si="260"/>
        <v>0</v>
      </c>
      <c r="O194" s="434">
        <f t="shared" si="260"/>
        <v>0</v>
      </c>
      <c r="P194" s="435"/>
      <c r="U194" s="534"/>
    </row>
    <row r="195" spans="1:21" hidden="1" x14ac:dyDescent="0.25">
      <c r="A195" s="436">
        <v>5000</v>
      </c>
      <c r="B195" s="436" t="s">
        <v>215</v>
      </c>
      <c r="C195" s="437">
        <f t="shared" si="194"/>
        <v>0</v>
      </c>
      <c r="D195" s="438">
        <f>D196+D204</f>
        <v>0</v>
      </c>
      <c r="E195" s="439">
        <f t="shared" ref="E195:F195" si="261">E196+E204</f>
        <v>0</v>
      </c>
      <c r="F195" s="440">
        <f t="shared" si="261"/>
        <v>0</v>
      </c>
      <c r="G195" s="438">
        <f>G196+G204</f>
        <v>0</v>
      </c>
      <c r="H195" s="439">
        <f t="shared" ref="H195:I195" si="262">H196+H204</f>
        <v>0</v>
      </c>
      <c r="I195" s="440">
        <f t="shared" si="262"/>
        <v>0</v>
      </c>
      <c r="J195" s="438">
        <f>J196+J204</f>
        <v>0</v>
      </c>
      <c r="K195" s="439">
        <f t="shared" ref="K195:L195" si="263">K196+K204</f>
        <v>0</v>
      </c>
      <c r="L195" s="440">
        <f t="shared" si="263"/>
        <v>0</v>
      </c>
      <c r="M195" s="438">
        <f>M196+M204</f>
        <v>0</v>
      </c>
      <c r="N195" s="439">
        <f t="shared" ref="N195:O195" si="264">N196+N204</f>
        <v>0</v>
      </c>
      <c r="O195" s="440">
        <f t="shared" si="264"/>
        <v>0</v>
      </c>
      <c r="P195" s="163"/>
      <c r="U195" s="534"/>
    </row>
    <row r="196" spans="1:21" hidden="1" x14ac:dyDescent="0.25">
      <c r="A196" s="333">
        <v>5100</v>
      </c>
      <c r="B196" s="441" t="s">
        <v>216</v>
      </c>
      <c r="C196" s="334">
        <f t="shared" si="194"/>
        <v>0</v>
      </c>
      <c r="D196" s="442">
        <f>D197+D198+D201+D202+D203</f>
        <v>0</v>
      </c>
      <c r="E196" s="443">
        <f t="shared" ref="E196:F196" si="265">E197+E198+E201+E202+E203</f>
        <v>0</v>
      </c>
      <c r="F196" s="337">
        <f t="shared" si="265"/>
        <v>0</v>
      </c>
      <c r="G196" s="442">
        <f>G197+G198+G201+G202+G203</f>
        <v>0</v>
      </c>
      <c r="H196" s="443">
        <f t="shared" ref="H196:I196" si="266">H197+H198+H201+H202+H203</f>
        <v>0</v>
      </c>
      <c r="I196" s="337">
        <f t="shared" si="266"/>
        <v>0</v>
      </c>
      <c r="J196" s="442">
        <f>J197+J198+J201+J202+J203</f>
        <v>0</v>
      </c>
      <c r="K196" s="443">
        <f t="shared" ref="K196:L196" si="267">K197+K198+K201+K202+K203</f>
        <v>0</v>
      </c>
      <c r="L196" s="337">
        <f t="shared" si="267"/>
        <v>0</v>
      </c>
      <c r="M196" s="442">
        <f>M197+M198+M201+M202+M203</f>
        <v>0</v>
      </c>
      <c r="N196" s="443">
        <f t="shared" ref="N196:O196" si="268">N197+N198+N201+N202+N203</f>
        <v>0</v>
      </c>
      <c r="O196" s="337">
        <f t="shared" si="268"/>
        <v>0</v>
      </c>
      <c r="P196" s="341"/>
      <c r="U196" s="534"/>
    </row>
    <row r="197" spans="1:21" ht="12" hidden="1" customHeight="1" x14ac:dyDescent="0.25">
      <c r="A197" s="450">
        <v>5110</v>
      </c>
      <c r="B197" s="346" t="s">
        <v>217</v>
      </c>
      <c r="C197" s="347">
        <f t="shared" si="194"/>
        <v>0</v>
      </c>
      <c r="D197" s="455"/>
      <c r="E197" s="456"/>
      <c r="F197" s="398">
        <f>D197+E197</f>
        <v>0</v>
      </c>
      <c r="G197" s="310"/>
      <c r="H197" s="311"/>
      <c r="I197" s="398">
        <f>G197+H197</f>
        <v>0</v>
      </c>
      <c r="J197" s="310"/>
      <c r="K197" s="311"/>
      <c r="L197" s="398">
        <f>K197+J197</f>
        <v>0</v>
      </c>
      <c r="M197" s="310"/>
      <c r="N197" s="311"/>
      <c r="O197" s="398">
        <f>N197+M197</f>
        <v>0</v>
      </c>
      <c r="P197" s="313"/>
      <c r="U197" s="534"/>
    </row>
    <row r="198" spans="1:21" ht="24" hidden="1" x14ac:dyDescent="0.25">
      <c r="A198" s="447">
        <v>5120</v>
      </c>
      <c r="B198" s="353" t="s">
        <v>218</v>
      </c>
      <c r="C198" s="354">
        <f t="shared" si="194"/>
        <v>0</v>
      </c>
      <c r="D198" s="448">
        <f>D199+D200</f>
        <v>0</v>
      </c>
      <c r="E198" s="449">
        <f t="shared" ref="E198:F198" si="269">E199+E200</f>
        <v>0</v>
      </c>
      <c r="F198" s="319">
        <f t="shared" si="269"/>
        <v>0</v>
      </c>
      <c r="G198" s="448">
        <f>G199+G200</f>
        <v>0</v>
      </c>
      <c r="H198" s="449">
        <f t="shared" ref="H198:I198" si="270">H199+H200</f>
        <v>0</v>
      </c>
      <c r="I198" s="319">
        <f t="shared" si="270"/>
        <v>0</v>
      </c>
      <c r="J198" s="448">
        <f>J199+J200</f>
        <v>0</v>
      </c>
      <c r="K198" s="449">
        <f t="shared" ref="K198:L198" si="271">K199+K200</f>
        <v>0</v>
      </c>
      <c r="L198" s="319">
        <f t="shared" si="271"/>
        <v>0</v>
      </c>
      <c r="M198" s="448">
        <f>M199+M200</f>
        <v>0</v>
      </c>
      <c r="N198" s="449">
        <f t="shared" ref="N198:O198" si="272">N199+N200</f>
        <v>0</v>
      </c>
      <c r="O198" s="319">
        <f t="shared" si="272"/>
        <v>0</v>
      </c>
      <c r="P198" s="322"/>
      <c r="U198" s="534"/>
    </row>
    <row r="199" spans="1:21" ht="12" hidden="1" customHeight="1" x14ac:dyDescent="0.25">
      <c r="A199" s="315">
        <v>5121</v>
      </c>
      <c r="B199" s="353" t="s">
        <v>219</v>
      </c>
      <c r="C199" s="354">
        <f t="shared" si="194"/>
        <v>0</v>
      </c>
      <c r="D199" s="453"/>
      <c r="E199" s="454"/>
      <c r="F199" s="319">
        <f t="shared" ref="F199:F203" si="273">D199+E199</f>
        <v>0</v>
      </c>
      <c r="G199" s="317"/>
      <c r="H199" s="320"/>
      <c r="I199" s="319">
        <f t="shared" ref="I199:I203" si="274">G199+H199</f>
        <v>0</v>
      </c>
      <c r="J199" s="317"/>
      <c r="K199" s="320"/>
      <c r="L199" s="319">
        <f t="shared" ref="L199:L203" si="275">K199+J199</f>
        <v>0</v>
      </c>
      <c r="M199" s="317"/>
      <c r="N199" s="320"/>
      <c r="O199" s="319">
        <f t="shared" ref="O199:O203" si="276">N199+M199</f>
        <v>0</v>
      </c>
      <c r="P199" s="322"/>
      <c r="U199" s="534"/>
    </row>
    <row r="200" spans="1:21" ht="24" hidden="1" customHeight="1" x14ac:dyDescent="0.25">
      <c r="A200" s="315">
        <v>5129</v>
      </c>
      <c r="B200" s="353" t="s">
        <v>220</v>
      </c>
      <c r="C200" s="354">
        <f t="shared" si="194"/>
        <v>0</v>
      </c>
      <c r="D200" s="453"/>
      <c r="E200" s="454"/>
      <c r="F200" s="319">
        <f t="shared" si="273"/>
        <v>0</v>
      </c>
      <c r="G200" s="317"/>
      <c r="H200" s="320"/>
      <c r="I200" s="319">
        <f t="shared" si="274"/>
        <v>0</v>
      </c>
      <c r="J200" s="317"/>
      <c r="K200" s="320"/>
      <c r="L200" s="319">
        <f t="shared" si="275"/>
        <v>0</v>
      </c>
      <c r="M200" s="317"/>
      <c r="N200" s="320"/>
      <c r="O200" s="319">
        <f t="shared" si="276"/>
        <v>0</v>
      </c>
      <c r="P200" s="322"/>
      <c r="U200" s="534"/>
    </row>
    <row r="201" spans="1:21" ht="12" hidden="1" customHeight="1" x14ac:dyDescent="0.25">
      <c r="A201" s="447">
        <v>5130</v>
      </c>
      <c r="B201" s="353" t="s">
        <v>221</v>
      </c>
      <c r="C201" s="354">
        <f t="shared" si="194"/>
        <v>0</v>
      </c>
      <c r="D201" s="453"/>
      <c r="E201" s="454"/>
      <c r="F201" s="319">
        <f t="shared" si="273"/>
        <v>0</v>
      </c>
      <c r="G201" s="317"/>
      <c r="H201" s="320"/>
      <c r="I201" s="319">
        <f t="shared" si="274"/>
        <v>0</v>
      </c>
      <c r="J201" s="317"/>
      <c r="K201" s="320"/>
      <c r="L201" s="319">
        <f t="shared" si="275"/>
        <v>0</v>
      </c>
      <c r="M201" s="317"/>
      <c r="N201" s="320"/>
      <c r="O201" s="319">
        <f t="shared" si="276"/>
        <v>0</v>
      </c>
      <c r="P201" s="322"/>
      <c r="U201" s="534"/>
    </row>
    <row r="202" spans="1:21" ht="12" hidden="1" customHeight="1" x14ac:dyDescent="0.25">
      <c r="A202" s="447">
        <v>5140</v>
      </c>
      <c r="B202" s="353" t="s">
        <v>222</v>
      </c>
      <c r="C202" s="354">
        <f t="shared" si="194"/>
        <v>0</v>
      </c>
      <c r="D202" s="453"/>
      <c r="E202" s="454"/>
      <c r="F202" s="319">
        <f t="shared" si="273"/>
        <v>0</v>
      </c>
      <c r="G202" s="317"/>
      <c r="H202" s="320"/>
      <c r="I202" s="319">
        <f t="shared" si="274"/>
        <v>0</v>
      </c>
      <c r="J202" s="317"/>
      <c r="K202" s="320"/>
      <c r="L202" s="319">
        <f t="shared" si="275"/>
        <v>0</v>
      </c>
      <c r="M202" s="317"/>
      <c r="N202" s="320"/>
      <c r="O202" s="319">
        <f t="shared" si="276"/>
        <v>0</v>
      </c>
      <c r="P202" s="322"/>
      <c r="U202" s="534"/>
    </row>
    <row r="203" spans="1:21" ht="24" hidden="1" customHeight="1" x14ac:dyDescent="0.25">
      <c r="A203" s="447">
        <v>5170</v>
      </c>
      <c r="B203" s="353" t="s">
        <v>223</v>
      </c>
      <c r="C203" s="354">
        <f t="shared" si="194"/>
        <v>0</v>
      </c>
      <c r="D203" s="453"/>
      <c r="E203" s="454"/>
      <c r="F203" s="319">
        <f t="shared" si="273"/>
        <v>0</v>
      </c>
      <c r="G203" s="317"/>
      <c r="H203" s="320"/>
      <c r="I203" s="319">
        <f t="shared" si="274"/>
        <v>0</v>
      </c>
      <c r="J203" s="317"/>
      <c r="K203" s="320"/>
      <c r="L203" s="319">
        <f t="shared" si="275"/>
        <v>0</v>
      </c>
      <c r="M203" s="317"/>
      <c r="N203" s="320"/>
      <c r="O203" s="319">
        <f t="shared" si="276"/>
        <v>0</v>
      </c>
      <c r="P203" s="322"/>
      <c r="U203" s="534"/>
    </row>
    <row r="204" spans="1:21" hidden="1" x14ac:dyDescent="0.25">
      <c r="A204" s="333">
        <v>5200</v>
      </c>
      <c r="B204" s="441" t="s">
        <v>224</v>
      </c>
      <c r="C204" s="334">
        <f t="shared" si="194"/>
        <v>0</v>
      </c>
      <c r="D204" s="442">
        <f>D205+D215+D216+D225+D226+D227+D229</f>
        <v>0</v>
      </c>
      <c r="E204" s="443">
        <f t="shared" ref="E204:F204" si="277">E205+E215+E216+E225+E226+E227+E229</f>
        <v>0</v>
      </c>
      <c r="F204" s="337">
        <f t="shared" si="277"/>
        <v>0</v>
      </c>
      <c r="G204" s="442">
        <f>G205+G215+G216+G225+G226+G227+G229</f>
        <v>0</v>
      </c>
      <c r="H204" s="443">
        <f t="shared" ref="H204:I204" si="278">H205+H215+H216+H225+H226+H227+H229</f>
        <v>0</v>
      </c>
      <c r="I204" s="337">
        <f t="shared" si="278"/>
        <v>0</v>
      </c>
      <c r="J204" s="442">
        <f>J205+J215+J216+J225+J226+J227+J229</f>
        <v>0</v>
      </c>
      <c r="K204" s="443">
        <f t="shared" ref="K204:L204" si="279">K205+K215+K216+K225+K226+K227+K229</f>
        <v>0</v>
      </c>
      <c r="L204" s="337">
        <f t="shared" si="279"/>
        <v>0</v>
      </c>
      <c r="M204" s="442">
        <f>M205+M215+M216+M225+M226+M227+M229</f>
        <v>0</v>
      </c>
      <c r="N204" s="443">
        <f t="shared" ref="N204:O204" si="280">N205+N215+N216+N225+N226+N227+N229</f>
        <v>0</v>
      </c>
      <c r="O204" s="337">
        <f t="shared" si="280"/>
        <v>0</v>
      </c>
      <c r="P204" s="341"/>
      <c r="U204" s="534"/>
    </row>
    <row r="205" spans="1:21" hidden="1" x14ac:dyDescent="0.25">
      <c r="A205" s="444">
        <v>5210</v>
      </c>
      <c r="B205" s="402" t="s">
        <v>225</v>
      </c>
      <c r="C205" s="407">
        <f t="shared" si="194"/>
        <v>0</v>
      </c>
      <c r="D205" s="445">
        <f>SUM(D206:D214)</f>
        <v>0</v>
      </c>
      <c r="E205" s="446">
        <f t="shared" ref="E205:F205" si="281">SUM(E206:E214)</f>
        <v>0</v>
      </c>
      <c r="F205" s="405">
        <f t="shared" si="281"/>
        <v>0</v>
      </c>
      <c r="G205" s="445">
        <f>SUM(G206:G214)</f>
        <v>0</v>
      </c>
      <c r="H205" s="446">
        <f t="shared" ref="H205:I205" si="282">SUM(H206:H214)</f>
        <v>0</v>
      </c>
      <c r="I205" s="405">
        <f t="shared" si="282"/>
        <v>0</v>
      </c>
      <c r="J205" s="445">
        <f>SUM(J206:J214)</f>
        <v>0</v>
      </c>
      <c r="K205" s="446">
        <f t="shared" ref="K205:L205" si="283">SUM(K206:K214)</f>
        <v>0</v>
      </c>
      <c r="L205" s="405">
        <f t="shared" si="283"/>
        <v>0</v>
      </c>
      <c r="M205" s="445">
        <f>SUM(M206:M214)</f>
        <v>0</v>
      </c>
      <c r="N205" s="446">
        <f t="shared" ref="N205:O205" si="284">SUM(N206:N214)</f>
        <v>0</v>
      </c>
      <c r="O205" s="405">
        <f t="shared" si="284"/>
        <v>0</v>
      </c>
      <c r="P205" s="393"/>
      <c r="U205" s="534"/>
    </row>
    <row r="206" spans="1:21" ht="12" hidden="1" customHeight="1" x14ac:dyDescent="0.25">
      <c r="A206" s="308">
        <v>5211</v>
      </c>
      <c r="B206" s="346" t="s">
        <v>226</v>
      </c>
      <c r="C206" s="347">
        <f t="shared" si="194"/>
        <v>0</v>
      </c>
      <c r="D206" s="455"/>
      <c r="E206" s="456"/>
      <c r="F206" s="398">
        <f t="shared" ref="F206:F215" si="285">D206+E206</f>
        <v>0</v>
      </c>
      <c r="G206" s="310"/>
      <c r="H206" s="311"/>
      <c r="I206" s="398">
        <f t="shared" ref="I206:I215" si="286">G206+H206</f>
        <v>0</v>
      </c>
      <c r="J206" s="310"/>
      <c r="K206" s="311"/>
      <c r="L206" s="398">
        <f t="shared" ref="L206:L215" si="287">K206+J206</f>
        <v>0</v>
      </c>
      <c r="M206" s="310"/>
      <c r="N206" s="311"/>
      <c r="O206" s="398">
        <f t="shared" ref="O206:O215" si="288">N206+M206</f>
        <v>0</v>
      </c>
      <c r="P206" s="313"/>
      <c r="U206" s="534"/>
    </row>
    <row r="207" spans="1:21" ht="12" hidden="1" customHeight="1" x14ac:dyDescent="0.25">
      <c r="A207" s="315">
        <v>5212</v>
      </c>
      <c r="B207" s="353" t="s">
        <v>227</v>
      </c>
      <c r="C207" s="354">
        <f t="shared" si="194"/>
        <v>0</v>
      </c>
      <c r="D207" s="453"/>
      <c r="E207" s="454"/>
      <c r="F207" s="319">
        <f t="shared" si="285"/>
        <v>0</v>
      </c>
      <c r="G207" s="317"/>
      <c r="H207" s="320"/>
      <c r="I207" s="319">
        <f t="shared" si="286"/>
        <v>0</v>
      </c>
      <c r="J207" s="317"/>
      <c r="K207" s="320"/>
      <c r="L207" s="319">
        <f t="shared" si="287"/>
        <v>0</v>
      </c>
      <c r="M207" s="317"/>
      <c r="N207" s="320"/>
      <c r="O207" s="319">
        <f t="shared" si="288"/>
        <v>0</v>
      </c>
      <c r="P207" s="322"/>
      <c r="U207" s="534"/>
    </row>
    <row r="208" spans="1:21" ht="12" hidden="1" customHeight="1" x14ac:dyDescent="0.25">
      <c r="A208" s="315">
        <v>5213</v>
      </c>
      <c r="B208" s="353" t="s">
        <v>228</v>
      </c>
      <c r="C208" s="354">
        <f t="shared" si="194"/>
        <v>0</v>
      </c>
      <c r="D208" s="453"/>
      <c r="E208" s="454"/>
      <c r="F208" s="319">
        <f t="shared" si="285"/>
        <v>0</v>
      </c>
      <c r="G208" s="317"/>
      <c r="H208" s="320"/>
      <c r="I208" s="319">
        <f t="shared" si="286"/>
        <v>0</v>
      </c>
      <c r="J208" s="317"/>
      <c r="K208" s="320"/>
      <c r="L208" s="319">
        <f t="shared" si="287"/>
        <v>0</v>
      </c>
      <c r="M208" s="317"/>
      <c r="N208" s="320"/>
      <c r="O208" s="319">
        <f t="shared" si="288"/>
        <v>0</v>
      </c>
      <c r="P208" s="322"/>
      <c r="U208" s="534"/>
    </row>
    <row r="209" spans="1:21" ht="12" hidden="1" customHeight="1" x14ac:dyDescent="0.25">
      <c r="A209" s="315">
        <v>5214</v>
      </c>
      <c r="B209" s="353" t="s">
        <v>229</v>
      </c>
      <c r="C209" s="354">
        <f t="shared" si="194"/>
        <v>0</v>
      </c>
      <c r="D209" s="453"/>
      <c r="E209" s="454"/>
      <c r="F209" s="319">
        <f t="shared" si="285"/>
        <v>0</v>
      </c>
      <c r="G209" s="317"/>
      <c r="H209" s="320"/>
      <c r="I209" s="319">
        <f t="shared" si="286"/>
        <v>0</v>
      </c>
      <c r="J209" s="317"/>
      <c r="K209" s="320"/>
      <c r="L209" s="319">
        <f t="shared" si="287"/>
        <v>0</v>
      </c>
      <c r="M209" s="317"/>
      <c r="N209" s="320"/>
      <c r="O209" s="319">
        <f t="shared" si="288"/>
        <v>0</v>
      </c>
      <c r="P209" s="322"/>
      <c r="U209" s="534"/>
    </row>
    <row r="210" spans="1:21" ht="12" hidden="1" customHeight="1" x14ac:dyDescent="0.25">
      <c r="A210" s="315">
        <v>5215</v>
      </c>
      <c r="B210" s="353" t="s">
        <v>230</v>
      </c>
      <c r="C210" s="354">
        <f t="shared" si="194"/>
        <v>0</v>
      </c>
      <c r="D210" s="453"/>
      <c r="E210" s="454"/>
      <c r="F210" s="319">
        <f t="shared" si="285"/>
        <v>0</v>
      </c>
      <c r="G210" s="317"/>
      <c r="H210" s="320"/>
      <c r="I210" s="319">
        <f t="shared" si="286"/>
        <v>0</v>
      </c>
      <c r="J210" s="317"/>
      <c r="K210" s="320"/>
      <c r="L210" s="319">
        <f t="shared" si="287"/>
        <v>0</v>
      </c>
      <c r="M210" s="317"/>
      <c r="N210" s="320"/>
      <c r="O210" s="319">
        <f t="shared" si="288"/>
        <v>0</v>
      </c>
      <c r="P210" s="322"/>
      <c r="U210" s="534"/>
    </row>
    <row r="211" spans="1:21" ht="14.25" hidden="1" customHeight="1" x14ac:dyDescent="0.25">
      <c r="A211" s="315">
        <v>5216</v>
      </c>
      <c r="B211" s="353" t="s">
        <v>231</v>
      </c>
      <c r="C211" s="354">
        <f t="shared" si="194"/>
        <v>0</v>
      </c>
      <c r="D211" s="453"/>
      <c r="E211" s="454"/>
      <c r="F211" s="319">
        <f t="shared" si="285"/>
        <v>0</v>
      </c>
      <c r="G211" s="317"/>
      <c r="H211" s="320"/>
      <c r="I211" s="319">
        <f t="shared" si="286"/>
        <v>0</v>
      </c>
      <c r="J211" s="317"/>
      <c r="K211" s="320"/>
      <c r="L211" s="319">
        <f t="shared" si="287"/>
        <v>0</v>
      </c>
      <c r="M211" s="317"/>
      <c r="N211" s="320"/>
      <c r="O211" s="319">
        <f t="shared" si="288"/>
        <v>0</v>
      </c>
      <c r="P211" s="322"/>
      <c r="U211" s="534"/>
    </row>
    <row r="212" spans="1:21" ht="12" hidden="1" customHeight="1" x14ac:dyDescent="0.25">
      <c r="A212" s="315">
        <v>5217</v>
      </c>
      <c r="B212" s="353" t="s">
        <v>232</v>
      </c>
      <c r="C212" s="354">
        <f t="shared" ref="C212:C275" si="289">F212+I212+L212+O212</f>
        <v>0</v>
      </c>
      <c r="D212" s="453"/>
      <c r="E212" s="454"/>
      <c r="F212" s="319">
        <f t="shared" si="285"/>
        <v>0</v>
      </c>
      <c r="G212" s="317"/>
      <c r="H212" s="320"/>
      <c r="I212" s="319">
        <f t="shared" si="286"/>
        <v>0</v>
      </c>
      <c r="J212" s="317"/>
      <c r="K212" s="320"/>
      <c r="L212" s="319">
        <f t="shared" si="287"/>
        <v>0</v>
      </c>
      <c r="M212" s="317"/>
      <c r="N212" s="320"/>
      <c r="O212" s="319">
        <f t="shared" si="288"/>
        <v>0</v>
      </c>
      <c r="P212" s="322"/>
      <c r="U212" s="534"/>
    </row>
    <row r="213" spans="1:21" ht="12" hidden="1" customHeight="1" x14ac:dyDescent="0.25">
      <c r="A213" s="315">
        <v>5218</v>
      </c>
      <c r="B213" s="353" t="s">
        <v>233</v>
      </c>
      <c r="C213" s="354">
        <f t="shared" si="289"/>
        <v>0</v>
      </c>
      <c r="D213" s="453"/>
      <c r="E213" s="454"/>
      <c r="F213" s="319">
        <f t="shared" si="285"/>
        <v>0</v>
      </c>
      <c r="G213" s="317"/>
      <c r="H213" s="320"/>
      <c r="I213" s="319">
        <f t="shared" si="286"/>
        <v>0</v>
      </c>
      <c r="J213" s="317"/>
      <c r="K213" s="320"/>
      <c r="L213" s="319">
        <f t="shared" si="287"/>
        <v>0</v>
      </c>
      <c r="M213" s="317"/>
      <c r="N213" s="320"/>
      <c r="O213" s="319">
        <f t="shared" si="288"/>
        <v>0</v>
      </c>
      <c r="P213" s="322"/>
      <c r="U213" s="534"/>
    </row>
    <row r="214" spans="1:21" ht="12" hidden="1" customHeight="1" x14ac:dyDescent="0.25">
      <c r="A214" s="315">
        <v>5219</v>
      </c>
      <c r="B214" s="353" t="s">
        <v>234</v>
      </c>
      <c r="C214" s="354">
        <f t="shared" si="289"/>
        <v>0</v>
      </c>
      <c r="D214" s="453"/>
      <c r="E214" s="454"/>
      <c r="F214" s="319">
        <f t="shared" si="285"/>
        <v>0</v>
      </c>
      <c r="G214" s="317"/>
      <c r="H214" s="320"/>
      <c r="I214" s="319">
        <f t="shared" si="286"/>
        <v>0</v>
      </c>
      <c r="J214" s="317"/>
      <c r="K214" s="320"/>
      <c r="L214" s="319">
        <f t="shared" si="287"/>
        <v>0</v>
      </c>
      <c r="M214" s="317"/>
      <c r="N214" s="320"/>
      <c r="O214" s="319">
        <f t="shared" si="288"/>
        <v>0</v>
      </c>
      <c r="P214" s="322"/>
      <c r="U214" s="534"/>
    </row>
    <row r="215" spans="1:21" ht="13.5" hidden="1" customHeight="1" x14ac:dyDescent="0.25">
      <c r="A215" s="447">
        <v>5220</v>
      </c>
      <c r="B215" s="353" t="s">
        <v>235</v>
      </c>
      <c r="C215" s="354">
        <f t="shared" si="289"/>
        <v>0</v>
      </c>
      <c r="D215" s="453"/>
      <c r="E215" s="454"/>
      <c r="F215" s="319">
        <f t="shared" si="285"/>
        <v>0</v>
      </c>
      <c r="G215" s="317"/>
      <c r="H215" s="320"/>
      <c r="I215" s="319">
        <f t="shared" si="286"/>
        <v>0</v>
      </c>
      <c r="J215" s="317"/>
      <c r="K215" s="320"/>
      <c r="L215" s="319">
        <f t="shared" si="287"/>
        <v>0</v>
      </c>
      <c r="M215" s="317"/>
      <c r="N215" s="320"/>
      <c r="O215" s="319">
        <f t="shared" si="288"/>
        <v>0</v>
      </c>
      <c r="P215" s="322"/>
      <c r="U215" s="534"/>
    </row>
    <row r="216" spans="1:21" hidden="1" x14ac:dyDescent="0.25">
      <c r="A216" s="447">
        <v>5230</v>
      </c>
      <c r="B216" s="353" t="s">
        <v>236</v>
      </c>
      <c r="C216" s="354">
        <f t="shared" si="289"/>
        <v>0</v>
      </c>
      <c r="D216" s="448">
        <f>SUM(D217:D224)</f>
        <v>0</v>
      </c>
      <c r="E216" s="449">
        <f t="shared" ref="E216:F216" si="290">SUM(E217:E224)</f>
        <v>0</v>
      </c>
      <c r="F216" s="319">
        <f t="shared" si="290"/>
        <v>0</v>
      </c>
      <c r="G216" s="448">
        <f>SUM(G217:G224)</f>
        <v>0</v>
      </c>
      <c r="H216" s="449">
        <f t="shared" ref="H216:I216" si="291">SUM(H217:H224)</f>
        <v>0</v>
      </c>
      <c r="I216" s="319">
        <f t="shared" si="291"/>
        <v>0</v>
      </c>
      <c r="J216" s="448">
        <f>SUM(J217:J224)</f>
        <v>0</v>
      </c>
      <c r="K216" s="449">
        <f t="shared" ref="K216:L216" si="292">SUM(K217:K224)</f>
        <v>0</v>
      </c>
      <c r="L216" s="319">
        <f t="shared" si="292"/>
        <v>0</v>
      </c>
      <c r="M216" s="448">
        <f>SUM(M217:M224)</f>
        <v>0</v>
      </c>
      <c r="N216" s="449">
        <f t="shared" ref="N216:O216" si="293">SUM(N217:N224)</f>
        <v>0</v>
      </c>
      <c r="O216" s="319">
        <f t="shared" si="293"/>
        <v>0</v>
      </c>
      <c r="P216" s="322"/>
      <c r="U216" s="534"/>
    </row>
    <row r="217" spans="1:21" ht="12" hidden="1" customHeight="1" x14ac:dyDescent="0.25">
      <c r="A217" s="315">
        <v>5231</v>
      </c>
      <c r="B217" s="353" t="s">
        <v>237</v>
      </c>
      <c r="C217" s="354">
        <f t="shared" si="289"/>
        <v>0</v>
      </c>
      <c r="D217" s="453"/>
      <c r="E217" s="454"/>
      <c r="F217" s="319">
        <f t="shared" ref="F217:F226" si="294">D217+E217</f>
        <v>0</v>
      </c>
      <c r="G217" s="317"/>
      <c r="H217" s="320"/>
      <c r="I217" s="319">
        <f t="shared" ref="I217:I226" si="295">G217+H217</f>
        <v>0</v>
      </c>
      <c r="J217" s="317"/>
      <c r="K217" s="320"/>
      <c r="L217" s="319">
        <f t="shared" ref="L217:L226" si="296">K217+J217</f>
        <v>0</v>
      </c>
      <c r="M217" s="317"/>
      <c r="N217" s="320"/>
      <c r="O217" s="319">
        <f t="shared" ref="O217:O226" si="297">N217+M217</f>
        <v>0</v>
      </c>
      <c r="P217" s="322"/>
      <c r="U217" s="534"/>
    </row>
    <row r="218" spans="1:21" ht="12" hidden="1" customHeight="1" x14ac:dyDescent="0.25">
      <c r="A218" s="315">
        <v>5232</v>
      </c>
      <c r="B218" s="353" t="s">
        <v>238</v>
      </c>
      <c r="C218" s="354">
        <f t="shared" si="289"/>
        <v>0</v>
      </c>
      <c r="D218" s="453"/>
      <c r="E218" s="454"/>
      <c r="F218" s="319">
        <f t="shared" si="294"/>
        <v>0</v>
      </c>
      <c r="G218" s="317"/>
      <c r="H218" s="320"/>
      <c r="I218" s="319">
        <f t="shared" si="295"/>
        <v>0</v>
      </c>
      <c r="J218" s="317"/>
      <c r="K218" s="320"/>
      <c r="L218" s="319">
        <f t="shared" si="296"/>
        <v>0</v>
      </c>
      <c r="M218" s="317"/>
      <c r="N218" s="320"/>
      <c r="O218" s="319">
        <f t="shared" si="297"/>
        <v>0</v>
      </c>
      <c r="P218" s="322"/>
      <c r="U218" s="534"/>
    </row>
    <row r="219" spans="1:21" ht="12" hidden="1" customHeight="1" x14ac:dyDescent="0.25">
      <c r="A219" s="315">
        <v>5233</v>
      </c>
      <c r="B219" s="353" t="s">
        <v>239</v>
      </c>
      <c r="C219" s="354">
        <f t="shared" si="289"/>
        <v>0</v>
      </c>
      <c r="D219" s="453"/>
      <c r="E219" s="454"/>
      <c r="F219" s="319">
        <f t="shared" si="294"/>
        <v>0</v>
      </c>
      <c r="G219" s="317"/>
      <c r="H219" s="320"/>
      <c r="I219" s="319">
        <f t="shared" si="295"/>
        <v>0</v>
      </c>
      <c r="J219" s="317"/>
      <c r="K219" s="320"/>
      <c r="L219" s="319">
        <f t="shared" si="296"/>
        <v>0</v>
      </c>
      <c r="M219" s="317"/>
      <c r="N219" s="320"/>
      <c r="O219" s="319">
        <f t="shared" si="297"/>
        <v>0</v>
      </c>
      <c r="P219" s="322"/>
      <c r="U219" s="534"/>
    </row>
    <row r="220" spans="1:21" ht="24" hidden="1" customHeight="1" x14ac:dyDescent="0.25">
      <c r="A220" s="315">
        <v>5234</v>
      </c>
      <c r="B220" s="353" t="s">
        <v>240</v>
      </c>
      <c r="C220" s="354">
        <f t="shared" si="289"/>
        <v>0</v>
      </c>
      <c r="D220" s="453"/>
      <c r="E220" s="454"/>
      <c r="F220" s="319">
        <f t="shared" si="294"/>
        <v>0</v>
      </c>
      <c r="G220" s="317"/>
      <c r="H220" s="320"/>
      <c r="I220" s="319">
        <f t="shared" si="295"/>
        <v>0</v>
      </c>
      <c r="J220" s="317"/>
      <c r="K220" s="320"/>
      <c r="L220" s="319">
        <f t="shared" si="296"/>
        <v>0</v>
      </c>
      <c r="M220" s="317"/>
      <c r="N220" s="320"/>
      <c r="O220" s="319">
        <f t="shared" si="297"/>
        <v>0</v>
      </c>
      <c r="P220" s="322"/>
      <c r="U220" s="534"/>
    </row>
    <row r="221" spans="1:21" ht="14.25" hidden="1" customHeight="1" x14ac:dyDescent="0.25">
      <c r="A221" s="315">
        <v>5236</v>
      </c>
      <c r="B221" s="353" t="s">
        <v>241</v>
      </c>
      <c r="C221" s="354">
        <f t="shared" si="289"/>
        <v>0</v>
      </c>
      <c r="D221" s="453"/>
      <c r="E221" s="454"/>
      <c r="F221" s="319">
        <f t="shared" si="294"/>
        <v>0</v>
      </c>
      <c r="G221" s="317"/>
      <c r="H221" s="320"/>
      <c r="I221" s="319">
        <f t="shared" si="295"/>
        <v>0</v>
      </c>
      <c r="J221" s="317"/>
      <c r="K221" s="320"/>
      <c r="L221" s="319">
        <f t="shared" si="296"/>
        <v>0</v>
      </c>
      <c r="M221" s="317"/>
      <c r="N221" s="320"/>
      <c r="O221" s="319">
        <f t="shared" si="297"/>
        <v>0</v>
      </c>
      <c r="P221" s="322"/>
      <c r="U221" s="534"/>
    </row>
    <row r="222" spans="1:21" ht="14.25" hidden="1" customHeight="1" x14ac:dyDescent="0.25">
      <c r="A222" s="315">
        <v>5237</v>
      </c>
      <c r="B222" s="353" t="s">
        <v>242</v>
      </c>
      <c r="C222" s="354">
        <f t="shared" si="289"/>
        <v>0</v>
      </c>
      <c r="D222" s="453"/>
      <c r="E222" s="454"/>
      <c r="F222" s="319">
        <f t="shared" si="294"/>
        <v>0</v>
      </c>
      <c r="G222" s="317"/>
      <c r="H222" s="320"/>
      <c r="I222" s="319">
        <f t="shared" si="295"/>
        <v>0</v>
      </c>
      <c r="J222" s="317"/>
      <c r="K222" s="320"/>
      <c r="L222" s="319">
        <f t="shared" si="296"/>
        <v>0</v>
      </c>
      <c r="M222" s="317"/>
      <c r="N222" s="320"/>
      <c r="O222" s="319">
        <f t="shared" si="297"/>
        <v>0</v>
      </c>
      <c r="P222" s="322"/>
      <c r="U222" s="534"/>
    </row>
    <row r="223" spans="1:21" ht="24" hidden="1" customHeight="1" x14ac:dyDescent="0.25">
      <c r="A223" s="315">
        <v>5238</v>
      </c>
      <c r="B223" s="353" t="s">
        <v>243</v>
      </c>
      <c r="C223" s="354">
        <f t="shared" si="289"/>
        <v>0</v>
      </c>
      <c r="D223" s="453"/>
      <c r="E223" s="454"/>
      <c r="F223" s="319">
        <f t="shared" si="294"/>
        <v>0</v>
      </c>
      <c r="G223" s="317"/>
      <c r="H223" s="320"/>
      <c r="I223" s="319">
        <f t="shared" si="295"/>
        <v>0</v>
      </c>
      <c r="J223" s="317"/>
      <c r="K223" s="320"/>
      <c r="L223" s="319">
        <f t="shared" si="296"/>
        <v>0</v>
      </c>
      <c r="M223" s="317"/>
      <c r="N223" s="320"/>
      <c r="O223" s="319">
        <f t="shared" si="297"/>
        <v>0</v>
      </c>
      <c r="P223" s="322"/>
      <c r="U223" s="534"/>
    </row>
    <row r="224" spans="1:21" ht="24" hidden="1" customHeight="1" x14ac:dyDescent="0.25">
      <c r="A224" s="315">
        <v>5239</v>
      </c>
      <c r="B224" s="353" t="s">
        <v>244</v>
      </c>
      <c r="C224" s="354">
        <f t="shared" si="289"/>
        <v>0</v>
      </c>
      <c r="D224" s="453"/>
      <c r="E224" s="454"/>
      <c r="F224" s="319">
        <f t="shared" si="294"/>
        <v>0</v>
      </c>
      <c r="G224" s="317"/>
      <c r="H224" s="320"/>
      <c r="I224" s="319">
        <f t="shared" si="295"/>
        <v>0</v>
      </c>
      <c r="J224" s="317"/>
      <c r="K224" s="320"/>
      <c r="L224" s="319">
        <f t="shared" si="296"/>
        <v>0</v>
      </c>
      <c r="M224" s="317"/>
      <c r="N224" s="320"/>
      <c r="O224" s="319">
        <f t="shared" si="297"/>
        <v>0</v>
      </c>
      <c r="P224" s="322"/>
      <c r="U224" s="534"/>
    </row>
    <row r="225" spans="1:21" ht="24" hidden="1" customHeight="1" x14ac:dyDescent="0.25">
      <c r="A225" s="447">
        <v>5240</v>
      </c>
      <c r="B225" s="353" t="s">
        <v>245</v>
      </c>
      <c r="C225" s="354">
        <f t="shared" si="289"/>
        <v>0</v>
      </c>
      <c r="D225" s="453"/>
      <c r="E225" s="454"/>
      <c r="F225" s="319">
        <f t="shared" si="294"/>
        <v>0</v>
      </c>
      <c r="G225" s="317"/>
      <c r="H225" s="320"/>
      <c r="I225" s="319">
        <f t="shared" si="295"/>
        <v>0</v>
      </c>
      <c r="J225" s="317"/>
      <c r="K225" s="320"/>
      <c r="L225" s="319">
        <f t="shared" si="296"/>
        <v>0</v>
      </c>
      <c r="M225" s="317"/>
      <c r="N225" s="320"/>
      <c r="O225" s="319">
        <f t="shared" si="297"/>
        <v>0</v>
      </c>
      <c r="P225" s="322"/>
      <c r="U225" s="534"/>
    </row>
    <row r="226" spans="1:21" ht="12" hidden="1" customHeight="1" x14ac:dyDescent="0.25">
      <c r="A226" s="447">
        <v>5250</v>
      </c>
      <c r="B226" s="353" t="s">
        <v>246</v>
      </c>
      <c r="C226" s="354">
        <f t="shared" si="289"/>
        <v>0</v>
      </c>
      <c r="D226" s="453"/>
      <c r="E226" s="454"/>
      <c r="F226" s="319">
        <f t="shared" si="294"/>
        <v>0</v>
      </c>
      <c r="G226" s="317"/>
      <c r="H226" s="320"/>
      <c r="I226" s="319">
        <f t="shared" si="295"/>
        <v>0</v>
      </c>
      <c r="J226" s="317"/>
      <c r="K226" s="320"/>
      <c r="L226" s="319">
        <f t="shared" si="296"/>
        <v>0</v>
      </c>
      <c r="M226" s="317"/>
      <c r="N226" s="320"/>
      <c r="O226" s="319">
        <f t="shared" si="297"/>
        <v>0</v>
      </c>
      <c r="P226" s="322"/>
      <c r="U226" s="534"/>
    </row>
    <row r="227" spans="1:21" hidden="1" x14ac:dyDescent="0.25">
      <c r="A227" s="447">
        <v>5260</v>
      </c>
      <c r="B227" s="353" t="s">
        <v>247</v>
      </c>
      <c r="C227" s="354">
        <f t="shared" si="289"/>
        <v>0</v>
      </c>
      <c r="D227" s="448">
        <f>SUM(D228)</f>
        <v>0</v>
      </c>
      <c r="E227" s="449">
        <f t="shared" ref="E227:F227" si="298">SUM(E228)</f>
        <v>0</v>
      </c>
      <c r="F227" s="319">
        <f t="shared" si="298"/>
        <v>0</v>
      </c>
      <c r="G227" s="448">
        <f>SUM(G228)</f>
        <v>0</v>
      </c>
      <c r="H227" s="449">
        <f t="shared" ref="H227:I227" si="299">SUM(H228)</f>
        <v>0</v>
      </c>
      <c r="I227" s="319">
        <f t="shared" si="299"/>
        <v>0</v>
      </c>
      <c r="J227" s="448">
        <f>SUM(J228)</f>
        <v>0</v>
      </c>
      <c r="K227" s="449">
        <f t="shared" ref="K227:L227" si="300">SUM(K228)</f>
        <v>0</v>
      </c>
      <c r="L227" s="319">
        <f t="shared" si="300"/>
        <v>0</v>
      </c>
      <c r="M227" s="448">
        <f>SUM(M228)</f>
        <v>0</v>
      </c>
      <c r="N227" s="449">
        <f t="shared" ref="N227:O227" si="301">SUM(N228)</f>
        <v>0</v>
      </c>
      <c r="O227" s="319">
        <f t="shared" si="301"/>
        <v>0</v>
      </c>
      <c r="P227" s="322"/>
      <c r="U227" s="534"/>
    </row>
    <row r="228" spans="1:21" ht="24" hidden="1" customHeight="1" x14ac:dyDescent="0.25">
      <c r="A228" s="315">
        <v>5269</v>
      </c>
      <c r="B228" s="353" t="s">
        <v>248</v>
      </c>
      <c r="C228" s="354">
        <f t="shared" si="289"/>
        <v>0</v>
      </c>
      <c r="D228" s="453"/>
      <c r="E228" s="454"/>
      <c r="F228" s="319">
        <f t="shared" ref="F228:F229" si="302">D228+E228</f>
        <v>0</v>
      </c>
      <c r="G228" s="317"/>
      <c r="H228" s="320"/>
      <c r="I228" s="319">
        <f t="shared" ref="I228:I229" si="303">G228+H228</f>
        <v>0</v>
      </c>
      <c r="J228" s="317"/>
      <c r="K228" s="320"/>
      <c r="L228" s="319">
        <f t="shared" ref="L228:L229" si="304">K228+J228</f>
        <v>0</v>
      </c>
      <c r="M228" s="317"/>
      <c r="N228" s="320"/>
      <c r="O228" s="319">
        <f t="shared" ref="O228:O229" si="305">N228+M228</f>
        <v>0</v>
      </c>
      <c r="P228" s="322"/>
      <c r="U228" s="534"/>
    </row>
    <row r="229" spans="1:21" ht="24" hidden="1" customHeight="1" x14ac:dyDescent="0.25">
      <c r="A229" s="444">
        <v>5270</v>
      </c>
      <c r="B229" s="402" t="s">
        <v>249</v>
      </c>
      <c r="C229" s="407">
        <f t="shared" si="289"/>
        <v>0</v>
      </c>
      <c r="D229" s="460"/>
      <c r="E229" s="461"/>
      <c r="F229" s="405">
        <f t="shared" si="302"/>
        <v>0</v>
      </c>
      <c r="G229" s="408"/>
      <c r="H229" s="409"/>
      <c r="I229" s="405">
        <f t="shared" si="303"/>
        <v>0</v>
      </c>
      <c r="J229" s="408"/>
      <c r="K229" s="409"/>
      <c r="L229" s="405">
        <f t="shared" si="304"/>
        <v>0</v>
      </c>
      <c r="M229" s="408"/>
      <c r="N229" s="409"/>
      <c r="O229" s="405">
        <f t="shared" si="305"/>
        <v>0</v>
      </c>
      <c r="P229" s="393"/>
      <c r="U229" s="534"/>
    </row>
    <row r="230" spans="1:21" hidden="1" x14ac:dyDescent="0.25">
      <c r="A230" s="436">
        <v>6000</v>
      </c>
      <c r="B230" s="436" t="s">
        <v>250</v>
      </c>
      <c r="C230" s="437">
        <f t="shared" si="289"/>
        <v>0</v>
      </c>
      <c r="D230" s="438">
        <f>D231+D251+D259</f>
        <v>0</v>
      </c>
      <c r="E230" s="439">
        <f t="shared" ref="E230:F230" si="306">E231+E251+E259</f>
        <v>0</v>
      </c>
      <c r="F230" s="440">
        <f t="shared" si="306"/>
        <v>0</v>
      </c>
      <c r="G230" s="438">
        <f>G231+G251+G259</f>
        <v>0</v>
      </c>
      <c r="H230" s="439">
        <f t="shared" ref="H230:I230" si="307">H231+H251+H259</f>
        <v>0</v>
      </c>
      <c r="I230" s="440">
        <f t="shared" si="307"/>
        <v>0</v>
      </c>
      <c r="J230" s="438">
        <f>J231+J251+J259</f>
        <v>0</v>
      </c>
      <c r="K230" s="439">
        <f t="shared" ref="K230:L230" si="308">K231+K251+K259</f>
        <v>0</v>
      </c>
      <c r="L230" s="440">
        <f t="shared" si="308"/>
        <v>0</v>
      </c>
      <c r="M230" s="438">
        <f>M231+M251+M259</f>
        <v>0</v>
      </c>
      <c r="N230" s="439">
        <f t="shared" ref="N230:O230" si="309">N231+N251+N259</f>
        <v>0</v>
      </c>
      <c r="O230" s="440">
        <f t="shared" si="309"/>
        <v>0</v>
      </c>
      <c r="P230" s="163"/>
      <c r="U230" s="534"/>
    </row>
    <row r="231" spans="1:21" ht="14.25" hidden="1" customHeight="1" x14ac:dyDescent="0.25">
      <c r="A231" s="474">
        <v>6200</v>
      </c>
      <c r="B231" s="465" t="s">
        <v>251</v>
      </c>
      <c r="C231" s="475">
        <f t="shared" si="289"/>
        <v>0</v>
      </c>
      <c r="D231" s="476">
        <f>SUM(D232,D233,D235,D238,D244,D245,D246)</f>
        <v>0</v>
      </c>
      <c r="E231" s="477">
        <f t="shared" ref="E231:F231" si="310">SUM(E232,E233,E235,E238,E244,E245,E246)</f>
        <v>0</v>
      </c>
      <c r="F231" s="478">
        <f t="shared" si="310"/>
        <v>0</v>
      </c>
      <c r="G231" s="476">
        <f>SUM(G232,G233,G235,G238,G244,G245,G246)</f>
        <v>0</v>
      </c>
      <c r="H231" s="477">
        <f t="shared" ref="H231:I231" si="311">SUM(H232,H233,H235,H238,H244,H245,H246)</f>
        <v>0</v>
      </c>
      <c r="I231" s="478">
        <f t="shared" si="311"/>
        <v>0</v>
      </c>
      <c r="J231" s="476">
        <f>SUM(J232,J233,J235,J238,J244,J245,J246)</f>
        <v>0</v>
      </c>
      <c r="K231" s="477">
        <f t="shared" ref="K231:L231" si="312">SUM(K232,K233,K235,K238,K244,K245,K246)</f>
        <v>0</v>
      </c>
      <c r="L231" s="478">
        <f t="shared" si="312"/>
        <v>0</v>
      </c>
      <c r="M231" s="476">
        <f>SUM(M232,M233,M235,M238,M244,M245,M246)</f>
        <v>0</v>
      </c>
      <c r="N231" s="477">
        <f t="shared" ref="N231:O231" si="313">SUM(N232,N233,N235,N238,N244,N245,N246)</f>
        <v>0</v>
      </c>
      <c r="O231" s="478">
        <f t="shared" si="313"/>
        <v>0</v>
      </c>
      <c r="P231" s="479"/>
      <c r="U231" s="534"/>
    </row>
    <row r="232" spans="1:21" ht="24" hidden="1" customHeight="1" x14ac:dyDescent="0.25">
      <c r="A232" s="450">
        <v>6220</v>
      </c>
      <c r="B232" s="346" t="s">
        <v>252</v>
      </c>
      <c r="C232" s="347">
        <f t="shared" si="289"/>
        <v>0</v>
      </c>
      <c r="D232" s="455"/>
      <c r="E232" s="456"/>
      <c r="F232" s="398">
        <f>D232+E232</f>
        <v>0</v>
      </c>
      <c r="G232" s="310"/>
      <c r="H232" s="311"/>
      <c r="I232" s="398">
        <f>G232+H232</f>
        <v>0</v>
      </c>
      <c r="J232" s="310"/>
      <c r="K232" s="311"/>
      <c r="L232" s="398">
        <f>K232+J232</f>
        <v>0</v>
      </c>
      <c r="M232" s="310"/>
      <c r="N232" s="311"/>
      <c r="O232" s="398">
        <f>N232+M232</f>
        <v>0</v>
      </c>
      <c r="P232" s="313"/>
      <c r="U232" s="534"/>
    </row>
    <row r="233" spans="1:21" hidden="1" x14ac:dyDescent="0.25">
      <c r="A233" s="447">
        <v>6230</v>
      </c>
      <c r="B233" s="353" t="s">
        <v>253</v>
      </c>
      <c r="C233" s="354">
        <f t="shared" si="289"/>
        <v>0</v>
      </c>
      <c r="D233" s="448">
        <f t="shared" ref="D233:O233" si="314">SUM(D234)</f>
        <v>0</v>
      </c>
      <c r="E233" s="449">
        <f t="shared" si="314"/>
        <v>0</v>
      </c>
      <c r="F233" s="319">
        <f t="shared" si="314"/>
        <v>0</v>
      </c>
      <c r="G233" s="448">
        <f t="shared" si="314"/>
        <v>0</v>
      </c>
      <c r="H233" s="449">
        <f t="shared" si="314"/>
        <v>0</v>
      </c>
      <c r="I233" s="319">
        <f t="shared" si="314"/>
        <v>0</v>
      </c>
      <c r="J233" s="448">
        <f t="shared" si="314"/>
        <v>0</v>
      </c>
      <c r="K233" s="449">
        <f t="shared" si="314"/>
        <v>0</v>
      </c>
      <c r="L233" s="319">
        <f t="shared" si="314"/>
        <v>0</v>
      </c>
      <c r="M233" s="448">
        <f t="shared" si="314"/>
        <v>0</v>
      </c>
      <c r="N233" s="449">
        <f t="shared" si="314"/>
        <v>0</v>
      </c>
      <c r="O233" s="319">
        <f t="shared" si="314"/>
        <v>0</v>
      </c>
      <c r="P233" s="322"/>
      <c r="U233" s="534"/>
    </row>
    <row r="234" spans="1:21" ht="24" hidden="1" customHeight="1" x14ac:dyDescent="0.25">
      <c r="A234" s="315">
        <v>6239</v>
      </c>
      <c r="B234" s="346" t="s">
        <v>254</v>
      </c>
      <c r="C234" s="354">
        <f t="shared" si="289"/>
        <v>0</v>
      </c>
      <c r="D234" s="455"/>
      <c r="E234" s="456"/>
      <c r="F234" s="398">
        <f>D234+E234</f>
        <v>0</v>
      </c>
      <c r="G234" s="310"/>
      <c r="H234" s="311"/>
      <c r="I234" s="398">
        <f>G234+H234</f>
        <v>0</v>
      </c>
      <c r="J234" s="310"/>
      <c r="K234" s="311"/>
      <c r="L234" s="398">
        <f>K234+J234</f>
        <v>0</v>
      </c>
      <c r="M234" s="310"/>
      <c r="N234" s="311"/>
      <c r="O234" s="398">
        <f>N234+M234</f>
        <v>0</v>
      </c>
      <c r="P234" s="313"/>
      <c r="U234" s="534"/>
    </row>
    <row r="235" spans="1:21" ht="24" hidden="1" x14ac:dyDescent="0.25">
      <c r="A235" s="447">
        <v>6240</v>
      </c>
      <c r="B235" s="353" t="s">
        <v>255</v>
      </c>
      <c r="C235" s="354">
        <f t="shared" si="289"/>
        <v>0</v>
      </c>
      <c r="D235" s="448">
        <f>SUM(D236:D237)</f>
        <v>0</v>
      </c>
      <c r="E235" s="449">
        <f t="shared" ref="E235:F235" si="315">SUM(E236:E237)</f>
        <v>0</v>
      </c>
      <c r="F235" s="319">
        <f t="shared" si="315"/>
        <v>0</v>
      </c>
      <c r="G235" s="448">
        <f>SUM(G236:G237)</f>
        <v>0</v>
      </c>
      <c r="H235" s="449">
        <f t="shared" ref="H235:I235" si="316">SUM(H236:H237)</f>
        <v>0</v>
      </c>
      <c r="I235" s="319">
        <f t="shared" si="316"/>
        <v>0</v>
      </c>
      <c r="J235" s="448">
        <f>SUM(J236:J237)</f>
        <v>0</v>
      </c>
      <c r="K235" s="449">
        <f t="shared" ref="K235:L235" si="317">SUM(K236:K237)</f>
        <v>0</v>
      </c>
      <c r="L235" s="319">
        <f t="shared" si="317"/>
        <v>0</v>
      </c>
      <c r="M235" s="448">
        <f>SUM(M236:M237)</f>
        <v>0</v>
      </c>
      <c r="N235" s="449">
        <f t="shared" ref="N235:O235" si="318">SUM(N236:N237)</f>
        <v>0</v>
      </c>
      <c r="O235" s="319">
        <f t="shared" si="318"/>
        <v>0</v>
      </c>
      <c r="P235" s="322"/>
      <c r="U235" s="534"/>
    </row>
    <row r="236" spans="1:21" ht="12" hidden="1" customHeight="1" x14ac:dyDescent="0.25">
      <c r="A236" s="315">
        <v>6241</v>
      </c>
      <c r="B236" s="353" t="s">
        <v>256</v>
      </c>
      <c r="C236" s="354">
        <f t="shared" si="289"/>
        <v>0</v>
      </c>
      <c r="D236" s="453"/>
      <c r="E236" s="454"/>
      <c r="F236" s="319">
        <f t="shared" ref="F236:F237" si="319">D236+E236</f>
        <v>0</v>
      </c>
      <c r="G236" s="317"/>
      <c r="H236" s="320"/>
      <c r="I236" s="319">
        <f t="shared" ref="I236:I237" si="320">G236+H236</f>
        <v>0</v>
      </c>
      <c r="J236" s="317"/>
      <c r="K236" s="320"/>
      <c r="L236" s="319">
        <f t="shared" ref="L236:L237" si="321">K236+J236</f>
        <v>0</v>
      </c>
      <c r="M236" s="317"/>
      <c r="N236" s="320"/>
      <c r="O236" s="319">
        <f t="shared" ref="O236:O237" si="322">N236+M236</f>
        <v>0</v>
      </c>
      <c r="P236" s="322"/>
      <c r="U236" s="534"/>
    </row>
    <row r="237" spans="1:21" ht="12" hidden="1" customHeight="1" x14ac:dyDescent="0.25">
      <c r="A237" s="315">
        <v>6242</v>
      </c>
      <c r="B237" s="353" t="s">
        <v>257</v>
      </c>
      <c r="C237" s="354">
        <f t="shared" si="289"/>
        <v>0</v>
      </c>
      <c r="D237" s="453"/>
      <c r="E237" s="454"/>
      <c r="F237" s="319">
        <f t="shared" si="319"/>
        <v>0</v>
      </c>
      <c r="G237" s="317"/>
      <c r="H237" s="320"/>
      <c r="I237" s="319">
        <f t="shared" si="320"/>
        <v>0</v>
      </c>
      <c r="J237" s="317"/>
      <c r="K237" s="320"/>
      <c r="L237" s="319">
        <f t="shared" si="321"/>
        <v>0</v>
      </c>
      <c r="M237" s="317"/>
      <c r="N237" s="320"/>
      <c r="O237" s="319">
        <f t="shared" si="322"/>
        <v>0</v>
      </c>
      <c r="P237" s="322"/>
      <c r="U237" s="534"/>
    </row>
    <row r="238" spans="1:21" ht="25.5" hidden="1" customHeight="1" x14ac:dyDescent="0.25">
      <c r="A238" s="447">
        <v>6250</v>
      </c>
      <c r="B238" s="353" t="s">
        <v>258</v>
      </c>
      <c r="C238" s="354">
        <f t="shared" si="289"/>
        <v>0</v>
      </c>
      <c r="D238" s="448">
        <f>SUM(D239:D243)</f>
        <v>0</v>
      </c>
      <c r="E238" s="449">
        <f t="shared" ref="E238:F238" si="323">SUM(E239:E243)</f>
        <v>0</v>
      </c>
      <c r="F238" s="319">
        <f t="shared" si="323"/>
        <v>0</v>
      </c>
      <c r="G238" s="448">
        <f>SUM(G239:G243)</f>
        <v>0</v>
      </c>
      <c r="H238" s="449">
        <f t="shared" ref="H238:I238" si="324">SUM(H239:H243)</f>
        <v>0</v>
      </c>
      <c r="I238" s="319">
        <f t="shared" si="324"/>
        <v>0</v>
      </c>
      <c r="J238" s="448">
        <f>SUM(J239:J243)</f>
        <v>0</v>
      </c>
      <c r="K238" s="449">
        <f t="shared" ref="K238:L238" si="325">SUM(K239:K243)</f>
        <v>0</v>
      </c>
      <c r="L238" s="319">
        <f t="shared" si="325"/>
        <v>0</v>
      </c>
      <c r="M238" s="448">
        <f>SUM(M239:M243)</f>
        <v>0</v>
      </c>
      <c r="N238" s="449">
        <f t="shared" ref="N238:O238" si="326">SUM(N239:N243)</f>
        <v>0</v>
      </c>
      <c r="O238" s="319">
        <f t="shared" si="326"/>
        <v>0</v>
      </c>
      <c r="P238" s="322"/>
      <c r="U238" s="534"/>
    </row>
    <row r="239" spans="1:21" ht="14.25" hidden="1" customHeight="1" x14ac:dyDescent="0.25">
      <c r="A239" s="315">
        <v>6252</v>
      </c>
      <c r="B239" s="353" t="s">
        <v>259</v>
      </c>
      <c r="C239" s="354">
        <f t="shared" si="289"/>
        <v>0</v>
      </c>
      <c r="D239" s="453"/>
      <c r="E239" s="454"/>
      <c r="F239" s="319">
        <f t="shared" ref="F239:F245" si="327">D239+E239</f>
        <v>0</v>
      </c>
      <c r="G239" s="317"/>
      <c r="H239" s="320"/>
      <c r="I239" s="319">
        <f t="shared" ref="I239:I245" si="328">G239+H239</f>
        <v>0</v>
      </c>
      <c r="J239" s="317"/>
      <c r="K239" s="320"/>
      <c r="L239" s="319">
        <f t="shared" ref="L239:L245" si="329">K239+J239</f>
        <v>0</v>
      </c>
      <c r="M239" s="317"/>
      <c r="N239" s="320"/>
      <c r="O239" s="319">
        <f t="shared" ref="O239:O245" si="330">N239+M239</f>
        <v>0</v>
      </c>
      <c r="P239" s="322"/>
      <c r="U239" s="534"/>
    </row>
    <row r="240" spans="1:21" ht="14.25" hidden="1" customHeight="1" x14ac:dyDescent="0.25">
      <c r="A240" s="315">
        <v>6253</v>
      </c>
      <c r="B240" s="353" t="s">
        <v>260</v>
      </c>
      <c r="C240" s="354">
        <f t="shared" si="289"/>
        <v>0</v>
      </c>
      <c r="D240" s="453"/>
      <c r="E240" s="454"/>
      <c r="F240" s="319">
        <f t="shared" si="327"/>
        <v>0</v>
      </c>
      <c r="G240" s="317"/>
      <c r="H240" s="320"/>
      <c r="I240" s="319">
        <f t="shared" si="328"/>
        <v>0</v>
      </c>
      <c r="J240" s="317"/>
      <c r="K240" s="320"/>
      <c r="L240" s="319">
        <f t="shared" si="329"/>
        <v>0</v>
      </c>
      <c r="M240" s="317"/>
      <c r="N240" s="320"/>
      <c r="O240" s="319">
        <f t="shared" si="330"/>
        <v>0</v>
      </c>
      <c r="P240" s="322"/>
      <c r="U240" s="534"/>
    </row>
    <row r="241" spans="1:21" ht="24" hidden="1" customHeight="1" x14ac:dyDescent="0.25">
      <c r="A241" s="315">
        <v>6254</v>
      </c>
      <c r="B241" s="353" t="s">
        <v>261</v>
      </c>
      <c r="C241" s="354">
        <f t="shared" si="289"/>
        <v>0</v>
      </c>
      <c r="D241" s="453"/>
      <c r="E241" s="454"/>
      <c r="F241" s="319">
        <f t="shared" si="327"/>
        <v>0</v>
      </c>
      <c r="G241" s="317"/>
      <c r="H241" s="320"/>
      <c r="I241" s="319">
        <f t="shared" si="328"/>
        <v>0</v>
      </c>
      <c r="J241" s="317"/>
      <c r="K241" s="320"/>
      <c r="L241" s="319">
        <f t="shared" si="329"/>
        <v>0</v>
      </c>
      <c r="M241" s="317"/>
      <c r="N241" s="320"/>
      <c r="O241" s="319">
        <f t="shared" si="330"/>
        <v>0</v>
      </c>
      <c r="P241" s="322"/>
      <c r="U241" s="534"/>
    </row>
    <row r="242" spans="1:21" ht="24" hidden="1" customHeight="1" x14ac:dyDescent="0.25">
      <c r="A242" s="315">
        <v>6255</v>
      </c>
      <c r="B242" s="353" t="s">
        <v>262</v>
      </c>
      <c r="C242" s="354">
        <f t="shared" si="289"/>
        <v>0</v>
      </c>
      <c r="D242" s="453"/>
      <c r="E242" s="454"/>
      <c r="F242" s="319">
        <f t="shared" si="327"/>
        <v>0</v>
      </c>
      <c r="G242" s="317"/>
      <c r="H242" s="320"/>
      <c r="I242" s="319">
        <f t="shared" si="328"/>
        <v>0</v>
      </c>
      <c r="J242" s="317"/>
      <c r="K242" s="320"/>
      <c r="L242" s="319">
        <f t="shared" si="329"/>
        <v>0</v>
      </c>
      <c r="M242" s="317"/>
      <c r="N242" s="320"/>
      <c r="O242" s="319">
        <f t="shared" si="330"/>
        <v>0</v>
      </c>
      <c r="P242" s="322"/>
      <c r="U242" s="534"/>
    </row>
    <row r="243" spans="1:21" ht="12" hidden="1" customHeight="1" x14ac:dyDescent="0.25">
      <c r="A243" s="315">
        <v>6259</v>
      </c>
      <c r="B243" s="353" t="s">
        <v>263</v>
      </c>
      <c r="C243" s="354">
        <f t="shared" si="289"/>
        <v>0</v>
      </c>
      <c r="D243" s="453"/>
      <c r="E243" s="454"/>
      <c r="F243" s="319">
        <f t="shared" si="327"/>
        <v>0</v>
      </c>
      <c r="G243" s="317"/>
      <c r="H243" s="320"/>
      <c r="I243" s="319">
        <f t="shared" si="328"/>
        <v>0</v>
      </c>
      <c r="J243" s="317"/>
      <c r="K243" s="320"/>
      <c r="L243" s="319">
        <f t="shared" si="329"/>
        <v>0</v>
      </c>
      <c r="M243" s="317"/>
      <c r="N243" s="320"/>
      <c r="O243" s="319">
        <f t="shared" si="330"/>
        <v>0</v>
      </c>
      <c r="P243" s="322"/>
      <c r="U243" s="534"/>
    </row>
    <row r="244" spans="1:21" ht="24" hidden="1" customHeight="1" x14ac:dyDescent="0.25">
      <c r="A244" s="447">
        <v>6260</v>
      </c>
      <c r="B244" s="353" t="s">
        <v>264</v>
      </c>
      <c r="C244" s="354">
        <f t="shared" si="289"/>
        <v>0</v>
      </c>
      <c r="D244" s="453"/>
      <c r="E244" s="454"/>
      <c r="F244" s="319">
        <f t="shared" si="327"/>
        <v>0</v>
      </c>
      <c r="G244" s="317"/>
      <c r="H244" s="320"/>
      <c r="I244" s="319">
        <f t="shared" si="328"/>
        <v>0</v>
      </c>
      <c r="J244" s="317"/>
      <c r="K244" s="320"/>
      <c r="L244" s="319">
        <f t="shared" si="329"/>
        <v>0</v>
      </c>
      <c r="M244" s="317"/>
      <c r="N244" s="320"/>
      <c r="O244" s="319">
        <f t="shared" si="330"/>
        <v>0</v>
      </c>
      <c r="P244" s="322"/>
      <c r="U244" s="534"/>
    </row>
    <row r="245" spans="1:21" ht="12" hidden="1" customHeight="1" x14ac:dyDescent="0.25">
      <c r="A245" s="447">
        <v>6270</v>
      </c>
      <c r="B245" s="353" t="s">
        <v>265</v>
      </c>
      <c r="C245" s="354">
        <f t="shared" si="289"/>
        <v>0</v>
      </c>
      <c r="D245" s="453"/>
      <c r="E245" s="454"/>
      <c r="F245" s="319">
        <f t="shared" si="327"/>
        <v>0</v>
      </c>
      <c r="G245" s="317"/>
      <c r="H245" s="320"/>
      <c r="I245" s="319">
        <f t="shared" si="328"/>
        <v>0</v>
      </c>
      <c r="J245" s="317"/>
      <c r="K245" s="320"/>
      <c r="L245" s="319">
        <f t="shared" si="329"/>
        <v>0</v>
      </c>
      <c r="M245" s="317"/>
      <c r="N245" s="320"/>
      <c r="O245" s="319">
        <f t="shared" si="330"/>
        <v>0</v>
      </c>
      <c r="P245" s="322"/>
      <c r="U245" s="534"/>
    </row>
    <row r="246" spans="1:21" ht="24" hidden="1" x14ac:dyDescent="0.25">
      <c r="A246" s="450">
        <v>6290</v>
      </c>
      <c r="B246" s="346" t="s">
        <v>266</v>
      </c>
      <c r="C246" s="466">
        <f t="shared" si="289"/>
        <v>0</v>
      </c>
      <c r="D246" s="451">
        <f>SUM(D247:D250)</f>
        <v>0</v>
      </c>
      <c r="E246" s="452">
        <f t="shared" ref="E246:O246" si="331">SUM(E247:E250)</f>
        <v>0</v>
      </c>
      <c r="F246" s="398">
        <f t="shared" si="331"/>
        <v>0</v>
      </c>
      <c r="G246" s="451">
        <f t="shared" si="331"/>
        <v>0</v>
      </c>
      <c r="H246" s="452">
        <f t="shared" si="331"/>
        <v>0</v>
      </c>
      <c r="I246" s="398">
        <f t="shared" si="331"/>
        <v>0</v>
      </c>
      <c r="J246" s="451">
        <f t="shared" si="331"/>
        <v>0</v>
      </c>
      <c r="K246" s="452">
        <f t="shared" si="331"/>
        <v>0</v>
      </c>
      <c r="L246" s="398">
        <f t="shared" si="331"/>
        <v>0</v>
      </c>
      <c r="M246" s="451">
        <f t="shared" si="331"/>
        <v>0</v>
      </c>
      <c r="N246" s="452">
        <f t="shared" si="331"/>
        <v>0</v>
      </c>
      <c r="O246" s="398">
        <f t="shared" si="331"/>
        <v>0</v>
      </c>
      <c r="P246" s="313"/>
      <c r="U246" s="534"/>
    </row>
    <row r="247" spans="1:21" ht="12" hidden="1" customHeight="1" x14ac:dyDescent="0.25">
      <c r="A247" s="315">
        <v>6291</v>
      </c>
      <c r="B247" s="353" t="s">
        <v>267</v>
      </c>
      <c r="C247" s="354">
        <f t="shared" si="289"/>
        <v>0</v>
      </c>
      <c r="D247" s="453"/>
      <c r="E247" s="454"/>
      <c r="F247" s="319">
        <f t="shared" ref="F247:F250" si="332">D247+E247</f>
        <v>0</v>
      </c>
      <c r="G247" s="317"/>
      <c r="H247" s="320"/>
      <c r="I247" s="319">
        <f t="shared" ref="I247:I250" si="333">G247+H247</f>
        <v>0</v>
      </c>
      <c r="J247" s="317"/>
      <c r="K247" s="320"/>
      <c r="L247" s="319">
        <f t="shared" ref="L247:L250" si="334">K247+J247</f>
        <v>0</v>
      </c>
      <c r="M247" s="317"/>
      <c r="N247" s="320"/>
      <c r="O247" s="319">
        <f t="shared" ref="O247:O250" si="335">N247+M247</f>
        <v>0</v>
      </c>
      <c r="P247" s="322"/>
      <c r="U247" s="534"/>
    </row>
    <row r="248" spans="1:21" ht="12" hidden="1" customHeight="1" x14ac:dyDescent="0.25">
      <c r="A248" s="315">
        <v>6292</v>
      </c>
      <c r="B248" s="353" t="s">
        <v>268</v>
      </c>
      <c r="C248" s="354">
        <f t="shared" si="289"/>
        <v>0</v>
      </c>
      <c r="D248" s="453"/>
      <c r="E248" s="454"/>
      <c r="F248" s="319">
        <f t="shared" si="332"/>
        <v>0</v>
      </c>
      <c r="G248" s="317"/>
      <c r="H248" s="320"/>
      <c r="I248" s="319">
        <f t="shared" si="333"/>
        <v>0</v>
      </c>
      <c r="J248" s="317"/>
      <c r="K248" s="320"/>
      <c r="L248" s="319">
        <f t="shared" si="334"/>
        <v>0</v>
      </c>
      <c r="M248" s="317"/>
      <c r="N248" s="320"/>
      <c r="O248" s="319">
        <f t="shared" si="335"/>
        <v>0</v>
      </c>
      <c r="P248" s="322"/>
      <c r="U248" s="534"/>
    </row>
    <row r="249" spans="1:21" ht="72" hidden="1" customHeight="1" x14ac:dyDescent="0.25">
      <c r="A249" s="315">
        <v>6296</v>
      </c>
      <c r="B249" s="353" t="s">
        <v>269</v>
      </c>
      <c r="C249" s="354">
        <f t="shared" si="289"/>
        <v>0</v>
      </c>
      <c r="D249" s="453"/>
      <c r="E249" s="454"/>
      <c r="F249" s="319">
        <f t="shared" si="332"/>
        <v>0</v>
      </c>
      <c r="G249" s="317"/>
      <c r="H249" s="320"/>
      <c r="I249" s="319">
        <f t="shared" si="333"/>
        <v>0</v>
      </c>
      <c r="J249" s="317"/>
      <c r="K249" s="320"/>
      <c r="L249" s="319">
        <f t="shared" si="334"/>
        <v>0</v>
      </c>
      <c r="M249" s="317"/>
      <c r="N249" s="320"/>
      <c r="O249" s="319">
        <f t="shared" si="335"/>
        <v>0</v>
      </c>
      <c r="P249" s="322"/>
      <c r="U249" s="534"/>
    </row>
    <row r="250" spans="1:21" ht="39.75" hidden="1" customHeight="1" x14ac:dyDescent="0.25">
      <c r="A250" s="315">
        <v>6299</v>
      </c>
      <c r="B250" s="353" t="s">
        <v>270</v>
      </c>
      <c r="C250" s="354">
        <f t="shared" si="289"/>
        <v>0</v>
      </c>
      <c r="D250" s="453"/>
      <c r="E250" s="454"/>
      <c r="F250" s="319">
        <f t="shared" si="332"/>
        <v>0</v>
      </c>
      <c r="G250" s="317"/>
      <c r="H250" s="320"/>
      <c r="I250" s="319">
        <f t="shared" si="333"/>
        <v>0</v>
      </c>
      <c r="J250" s="317"/>
      <c r="K250" s="320"/>
      <c r="L250" s="319">
        <f t="shared" si="334"/>
        <v>0</v>
      </c>
      <c r="M250" s="317"/>
      <c r="N250" s="320"/>
      <c r="O250" s="319">
        <f t="shared" si="335"/>
        <v>0</v>
      </c>
      <c r="P250" s="322"/>
      <c r="U250" s="534"/>
    </row>
    <row r="251" spans="1:21" hidden="1" x14ac:dyDescent="0.25">
      <c r="A251" s="333">
        <v>6300</v>
      </c>
      <c r="B251" s="441" t="s">
        <v>271</v>
      </c>
      <c r="C251" s="334">
        <f t="shared" si="289"/>
        <v>0</v>
      </c>
      <c r="D251" s="442">
        <f>SUM(D252,D257,D258)</f>
        <v>0</v>
      </c>
      <c r="E251" s="443">
        <f t="shared" ref="E251:O251" si="336">SUM(E252,E257,E258)</f>
        <v>0</v>
      </c>
      <c r="F251" s="337">
        <f t="shared" si="336"/>
        <v>0</v>
      </c>
      <c r="G251" s="442">
        <f t="shared" si="336"/>
        <v>0</v>
      </c>
      <c r="H251" s="443">
        <f t="shared" si="336"/>
        <v>0</v>
      </c>
      <c r="I251" s="337">
        <f t="shared" si="336"/>
        <v>0</v>
      </c>
      <c r="J251" s="442">
        <f t="shared" si="336"/>
        <v>0</v>
      </c>
      <c r="K251" s="443">
        <f t="shared" si="336"/>
        <v>0</v>
      </c>
      <c r="L251" s="337">
        <f t="shared" si="336"/>
        <v>0</v>
      </c>
      <c r="M251" s="442">
        <f t="shared" si="336"/>
        <v>0</v>
      </c>
      <c r="N251" s="443">
        <f t="shared" si="336"/>
        <v>0</v>
      </c>
      <c r="O251" s="337">
        <f t="shared" si="336"/>
        <v>0</v>
      </c>
      <c r="P251" s="341"/>
      <c r="U251" s="534"/>
    </row>
    <row r="252" spans="1:21" ht="24" hidden="1" x14ac:dyDescent="0.25">
      <c r="A252" s="450">
        <v>6320</v>
      </c>
      <c r="B252" s="346" t="s">
        <v>272</v>
      </c>
      <c r="C252" s="466">
        <f t="shared" si="289"/>
        <v>0</v>
      </c>
      <c r="D252" s="451">
        <f>SUM(D253:D256)</f>
        <v>0</v>
      </c>
      <c r="E252" s="452">
        <f t="shared" ref="E252:O252" si="337">SUM(E253:E256)</f>
        <v>0</v>
      </c>
      <c r="F252" s="398">
        <f t="shared" si="337"/>
        <v>0</v>
      </c>
      <c r="G252" s="451">
        <f t="shared" si="337"/>
        <v>0</v>
      </c>
      <c r="H252" s="452">
        <f t="shared" si="337"/>
        <v>0</v>
      </c>
      <c r="I252" s="398">
        <f t="shared" si="337"/>
        <v>0</v>
      </c>
      <c r="J252" s="451">
        <f t="shared" si="337"/>
        <v>0</v>
      </c>
      <c r="K252" s="452">
        <f t="shared" si="337"/>
        <v>0</v>
      </c>
      <c r="L252" s="398">
        <f t="shared" si="337"/>
        <v>0</v>
      </c>
      <c r="M252" s="451">
        <f t="shared" si="337"/>
        <v>0</v>
      </c>
      <c r="N252" s="452">
        <f t="shared" si="337"/>
        <v>0</v>
      </c>
      <c r="O252" s="398">
        <f t="shared" si="337"/>
        <v>0</v>
      </c>
      <c r="P252" s="313"/>
      <c r="U252" s="534"/>
    </row>
    <row r="253" spans="1:21" ht="12" hidden="1" customHeight="1" x14ac:dyDescent="0.25">
      <c r="A253" s="315">
        <v>6322</v>
      </c>
      <c r="B253" s="353" t="s">
        <v>273</v>
      </c>
      <c r="C253" s="354">
        <f t="shared" si="289"/>
        <v>0</v>
      </c>
      <c r="D253" s="453"/>
      <c r="E253" s="454"/>
      <c r="F253" s="319">
        <f t="shared" ref="F253:F258" si="338">D253+E253</f>
        <v>0</v>
      </c>
      <c r="G253" s="317"/>
      <c r="H253" s="320"/>
      <c r="I253" s="319">
        <f t="shared" ref="I253:I258" si="339">G253+H253</f>
        <v>0</v>
      </c>
      <c r="J253" s="317"/>
      <c r="K253" s="320"/>
      <c r="L253" s="319">
        <f t="shared" ref="L253:L258" si="340">K253+J253</f>
        <v>0</v>
      </c>
      <c r="M253" s="317"/>
      <c r="N253" s="320"/>
      <c r="O253" s="319">
        <f t="shared" ref="O253:O258" si="341">N253+M253</f>
        <v>0</v>
      </c>
      <c r="P253" s="322"/>
      <c r="U253" s="534"/>
    </row>
    <row r="254" spans="1:21" ht="24" hidden="1" customHeight="1" x14ac:dyDescent="0.25">
      <c r="A254" s="315">
        <v>6323</v>
      </c>
      <c r="B254" s="353" t="s">
        <v>274</v>
      </c>
      <c r="C254" s="354">
        <f t="shared" si="289"/>
        <v>0</v>
      </c>
      <c r="D254" s="453"/>
      <c r="E254" s="454"/>
      <c r="F254" s="319">
        <f t="shared" si="338"/>
        <v>0</v>
      </c>
      <c r="G254" s="317"/>
      <c r="H254" s="320"/>
      <c r="I254" s="319">
        <f t="shared" si="339"/>
        <v>0</v>
      </c>
      <c r="J254" s="317"/>
      <c r="K254" s="320"/>
      <c r="L254" s="319">
        <f t="shared" si="340"/>
        <v>0</v>
      </c>
      <c r="M254" s="317"/>
      <c r="N254" s="320"/>
      <c r="O254" s="319">
        <f t="shared" si="341"/>
        <v>0</v>
      </c>
      <c r="P254" s="322"/>
      <c r="U254" s="534"/>
    </row>
    <row r="255" spans="1:21" ht="24" hidden="1" customHeight="1" x14ac:dyDescent="0.25">
      <c r="A255" s="315">
        <v>6324</v>
      </c>
      <c r="B255" s="353" t="s">
        <v>275</v>
      </c>
      <c r="C255" s="354">
        <f t="shared" si="289"/>
        <v>0</v>
      </c>
      <c r="D255" s="453"/>
      <c r="E255" s="454"/>
      <c r="F255" s="319">
        <f t="shared" si="338"/>
        <v>0</v>
      </c>
      <c r="G255" s="317"/>
      <c r="H255" s="320"/>
      <c r="I255" s="319">
        <f t="shared" si="339"/>
        <v>0</v>
      </c>
      <c r="J255" s="317"/>
      <c r="K255" s="320"/>
      <c r="L255" s="319">
        <f t="shared" si="340"/>
        <v>0</v>
      </c>
      <c r="M255" s="317"/>
      <c r="N255" s="320"/>
      <c r="O255" s="319">
        <f t="shared" si="341"/>
        <v>0</v>
      </c>
      <c r="P255" s="322"/>
      <c r="U255" s="534"/>
    </row>
    <row r="256" spans="1:21" ht="12" hidden="1" customHeight="1" x14ac:dyDescent="0.25">
      <c r="A256" s="308">
        <v>6329</v>
      </c>
      <c r="B256" s="346" t="s">
        <v>276</v>
      </c>
      <c r="C256" s="347">
        <f t="shared" si="289"/>
        <v>0</v>
      </c>
      <c r="D256" s="455"/>
      <c r="E256" s="456"/>
      <c r="F256" s="398">
        <f t="shared" si="338"/>
        <v>0</v>
      </c>
      <c r="G256" s="310"/>
      <c r="H256" s="311"/>
      <c r="I256" s="398">
        <f t="shared" si="339"/>
        <v>0</v>
      </c>
      <c r="J256" s="310"/>
      <c r="K256" s="311"/>
      <c r="L256" s="398">
        <f t="shared" si="340"/>
        <v>0</v>
      </c>
      <c r="M256" s="310"/>
      <c r="N256" s="311"/>
      <c r="O256" s="398">
        <f t="shared" si="341"/>
        <v>0</v>
      </c>
      <c r="P256" s="313"/>
      <c r="U256" s="534"/>
    </row>
    <row r="257" spans="1:21" ht="24" hidden="1" customHeight="1" x14ac:dyDescent="0.25">
      <c r="A257" s="483">
        <v>6330</v>
      </c>
      <c r="B257" s="484" t="s">
        <v>277</v>
      </c>
      <c r="C257" s="466">
        <f t="shared" si="289"/>
        <v>0</v>
      </c>
      <c r="D257" s="468"/>
      <c r="E257" s="469"/>
      <c r="F257" s="470">
        <f t="shared" si="338"/>
        <v>0</v>
      </c>
      <c r="G257" s="471"/>
      <c r="H257" s="472"/>
      <c r="I257" s="470">
        <f t="shared" si="339"/>
        <v>0</v>
      </c>
      <c r="J257" s="471"/>
      <c r="K257" s="472"/>
      <c r="L257" s="470">
        <f t="shared" si="340"/>
        <v>0</v>
      </c>
      <c r="M257" s="471"/>
      <c r="N257" s="472"/>
      <c r="O257" s="470">
        <f t="shared" si="341"/>
        <v>0</v>
      </c>
      <c r="P257" s="473"/>
      <c r="U257" s="534"/>
    </row>
    <row r="258" spans="1:21" ht="12" hidden="1" customHeight="1" x14ac:dyDescent="0.25">
      <c r="A258" s="447">
        <v>6360</v>
      </c>
      <c r="B258" s="353" t="s">
        <v>278</v>
      </c>
      <c r="C258" s="354">
        <f t="shared" si="289"/>
        <v>0</v>
      </c>
      <c r="D258" s="453"/>
      <c r="E258" s="454"/>
      <c r="F258" s="319">
        <f t="shared" si="338"/>
        <v>0</v>
      </c>
      <c r="G258" s="317"/>
      <c r="H258" s="320"/>
      <c r="I258" s="319">
        <f t="shared" si="339"/>
        <v>0</v>
      </c>
      <c r="J258" s="317"/>
      <c r="K258" s="320"/>
      <c r="L258" s="319">
        <f t="shared" si="340"/>
        <v>0</v>
      </c>
      <c r="M258" s="317"/>
      <c r="N258" s="320"/>
      <c r="O258" s="319">
        <f t="shared" si="341"/>
        <v>0</v>
      </c>
      <c r="P258" s="322"/>
      <c r="U258" s="534"/>
    </row>
    <row r="259" spans="1:21" ht="36" hidden="1" x14ac:dyDescent="0.25">
      <c r="A259" s="333">
        <v>6400</v>
      </c>
      <c r="B259" s="441" t="s">
        <v>279</v>
      </c>
      <c r="C259" s="334">
        <f t="shared" si="289"/>
        <v>0</v>
      </c>
      <c r="D259" s="442">
        <f>SUM(D260,D264)</f>
        <v>0</v>
      </c>
      <c r="E259" s="443">
        <f t="shared" ref="E259:O259" si="342">SUM(E260,E264)</f>
        <v>0</v>
      </c>
      <c r="F259" s="337">
        <f t="shared" si="342"/>
        <v>0</v>
      </c>
      <c r="G259" s="442">
        <f t="shared" si="342"/>
        <v>0</v>
      </c>
      <c r="H259" s="443">
        <f t="shared" si="342"/>
        <v>0</v>
      </c>
      <c r="I259" s="337">
        <f t="shared" si="342"/>
        <v>0</v>
      </c>
      <c r="J259" s="442">
        <f t="shared" si="342"/>
        <v>0</v>
      </c>
      <c r="K259" s="443">
        <f t="shared" si="342"/>
        <v>0</v>
      </c>
      <c r="L259" s="337">
        <f t="shared" si="342"/>
        <v>0</v>
      </c>
      <c r="M259" s="442">
        <f t="shared" si="342"/>
        <v>0</v>
      </c>
      <c r="N259" s="443">
        <f t="shared" si="342"/>
        <v>0</v>
      </c>
      <c r="O259" s="337">
        <f t="shared" si="342"/>
        <v>0</v>
      </c>
      <c r="P259" s="341"/>
      <c r="U259" s="534"/>
    </row>
    <row r="260" spans="1:21" ht="24" hidden="1" x14ac:dyDescent="0.25">
      <c r="A260" s="450">
        <v>6410</v>
      </c>
      <c r="B260" s="346" t="s">
        <v>280</v>
      </c>
      <c r="C260" s="347">
        <f t="shared" si="289"/>
        <v>0</v>
      </c>
      <c r="D260" s="451">
        <f>SUM(D261:D263)</f>
        <v>0</v>
      </c>
      <c r="E260" s="452">
        <f t="shared" ref="E260:O260" si="343">SUM(E261:E263)</f>
        <v>0</v>
      </c>
      <c r="F260" s="398">
        <f t="shared" si="343"/>
        <v>0</v>
      </c>
      <c r="G260" s="451">
        <f t="shared" si="343"/>
        <v>0</v>
      </c>
      <c r="H260" s="452">
        <f t="shared" si="343"/>
        <v>0</v>
      </c>
      <c r="I260" s="398">
        <f t="shared" si="343"/>
        <v>0</v>
      </c>
      <c r="J260" s="451">
        <f t="shared" si="343"/>
        <v>0</v>
      </c>
      <c r="K260" s="452">
        <f t="shared" si="343"/>
        <v>0</v>
      </c>
      <c r="L260" s="398">
        <f t="shared" si="343"/>
        <v>0</v>
      </c>
      <c r="M260" s="451">
        <f t="shared" si="343"/>
        <v>0</v>
      </c>
      <c r="N260" s="452">
        <f t="shared" si="343"/>
        <v>0</v>
      </c>
      <c r="O260" s="398">
        <f t="shared" si="343"/>
        <v>0</v>
      </c>
      <c r="P260" s="313"/>
      <c r="U260" s="534"/>
    </row>
    <row r="261" spans="1:21" ht="12" hidden="1" customHeight="1" x14ac:dyDescent="0.25">
      <c r="A261" s="315">
        <v>6411</v>
      </c>
      <c r="B261" s="458" t="s">
        <v>281</v>
      </c>
      <c r="C261" s="354">
        <f t="shared" si="289"/>
        <v>0</v>
      </c>
      <c r="D261" s="453"/>
      <c r="E261" s="454"/>
      <c r="F261" s="319">
        <f t="shared" ref="F261:F263" si="344">D261+E261</f>
        <v>0</v>
      </c>
      <c r="G261" s="317"/>
      <c r="H261" s="320"/>
      <c r="I261" s="319">
        <f t="shared" ref="I261:I263" si="345">G261+H261</f>
        <v>0</v>
      </c>
      <c r="J261" s="317"/>
      <c r="K261" s="320"/>
      <c r="L261" s="319">
        <f t="shared" ref="L261:L263" si="346">K261+J261</f>
        <v>0</v>
      </c>
      <c r="M261" s="317"/>
      <c r="N261" s="320"/>
      <c r="O261" s="319">
        <f t="shared" ref="O261:O263" si="347">N261+M261</f>
        <v>0</v>
      </c>
      <c r="P261" s="322"/>
      <c r="U261" s="534"/>
    </row>
    <row r="262" spans="1:21" ht="36" hidden="1" customHeight="1" x14ac:dyDescent="0.25">
      <c r="A262" s="315">
        <v>6412</v>
      </c>
      <c r="B262" s="353" t="s">
        <v>282</v>
      </c>
      <c r="C262" s="354">
        <f t="shared" si="289"/>
        <v>0</v>
      </c>
      <c r="D262" s="453"/>
      <c r="E262" s="454"/>
      <c r="F262" s="319">
        <f t="shared" si="344"/>
        <v>0</v>
      </c>
      <c r="G262" s="317"/>
      <c r="H262" s="320"/>
      <c r="I262" s="319">
        <f t="shared" si="345"/>
        <v>0</v>
      </c>
      <c r="J262" s="317"/>
      <c r="K262" s="320"/>
      <c r="L262" s="319">
        <f t="shared" si="346"/>
        <v>0</v>
      </c>
      <c r="M262" s="317"/>
      <c r="N262" s="320"/>
      <c r="O262" s="319">
        <f t="shared" si="347"/>
        <v>0</v>
      </c>
      <c r="P262" s="322"/>
      <c r="U262" s="534"/>
    </row>
    <row r="263" spans="1:21" ht="36" hidden="1" customHeight="1" x14ac:dyDescent="0.25">
      <c r="A263" s="315">
        <v>6419</v>
      </c>
      <c r="B263" s="353" t="s">
        <v>283</v>
      </c>
      <c r="C263" s="354">
        <f t="shared" si="289"/>
        <v>0</v>
      </c>
      <c r="D263" s="453"/>
      <c r="E263" s="454"/>
      <c r="F263" s="319">
        <f t="shared" si="344"/>
        <v>0</v>
      </c>
      <c r="G263" s="317"/>
      <c r="H263" s="320"/>
      <c r="I263" s="319">
        <f t="shared" si="345"/>
        <v>0</v>
      </c>
      <c r="J263" s="317"/>
      <c r="K263" s="320"/>
      <c r="L263" s="319">
        <f t="shared" si="346"/>
        <v>0</v>
      </c>
      <c r="M263" s="317"/>
      <c r="N263" s="320"/>
      <c r="O263" s="319">
        <f t="shared" si="347"/>
        <v>0</v>
      </c>
      <c r="P263" s="322"/>
      <c r="U263" s="534"/>
    </row>
    <row r="264" spans="1:21" ht="48" hidden="1" x14ac:dyDescent="0.25">
      <c r="A264" s="447">
        <v>6420</v>
      </c>
      <c r="B264" s="353" t="s">
        <v>284</v>
      </c>
      <c r="C264" s="354">
        <f t="shared" si="289"/>
        <v>0</v>
      </c>
      <c r="D264" s="448">
        <f>SUM(D265:D268)</f>
        <v>0</v>
      </c>
      <c r="E264" s="449">
        <f t="shared" ref="E264:F264" si="348">SUM(E265:E268)</f>
        <v>0</v>
      </c>
      <c r="F264" s="319">
        <f t="shared" si="348"/>
        <v>0</v>
      </c>
      <c r="G264" s="448">
        <f>SUM(G265:G268)</f>
        <v>0</v>
      </c>
      <c r="H264" s="449">
        <f t="shared" ref="H264:I264" si="349">SUM(H265:H268)</f>
        <v>0</v>
      </c>
      <c r="I264" s="319">
        <f t="shared" si="349"/>
        <v>0</v>
      </c>
      <c r="J264" s="448">
        <f>SUM(J265:J268)</f>
        <v>0</v>
      </c>
      <c r="K264" s="449">
        <f t="shared" ref="K264:L264" si="350">SUM(K265:K268)</f>
        <v>0</v>
      </c>
      <c r="L264" s="319">
        <f t="shared" si="350"/>
        <v>0</v>
      </c>
      <c r="M264" s="448">
        <f>SUM(M265:M268)</f>
        <v>0</v>
      </c>
      <c r="N264" s="449">
        <f t="shared" ref="N264:O264" si="351">SUM(N265:N268)</f>
        <v>0</v>
      </c>
      <c r="O264" s="319">
        <f t="shared" si="351"/>
        <v>0</v>
      </c>
      <c r="P264" s="322"/>
      <c r="U264" s="534"/>
    </row>
    <row r="265" spans="1:21" ht="36" hidden="1" customHeight="1" x14ac:dyDescent="0.25">
      <c r="A265" s="315">
        <v>6421</v>
      </c>
      <c r="B265" s="353" t="s">
        <v>285</v>
      </c>
      <c r="C265" s="354">
        <f t="shared" si="289"/>
        <v>0</v>
      </c>
      <c r="D265" s="453"/>
      <c r="E265" s="454"/>
      <c r="F265" s="319">
        <f t="shared" ref="F265:F268" si="352">D265+E265</f>
        <v>0</v>
      </c>
      <c r="G265" s="317"/>
      <c r="H265" s="320"/>
      <c r="I265" s="319">
        <f t="shared" ref="I265:I268" si="353">G265+H265</f>
        <v>0</v>
      </c>
      <c r="J265" s="317"/>
      <c r="K265" s="320"/>
      <c r="L265" s="319">
        <f t="shared" ref="L265:L268" si="354">K265+J265</f>
        <v>0</v>
      </c>
      <c r="M265" s="317"/>
      <c r="N265" s="320"/>
      <c r="O265" s="319">
        <f t="shared" ref="O265:O268" si="355">N265+M265</f>
        <v>0</v>
      </c>
      <c r="P265" s="322"/>
      <c r="U265" s="534"/>
    </row>
    <row r="266" spans="1:21" ht="12" hidden="1" customHeight="1" x14ac:dyDescent="0.25">
      <c r="A266" s="315">
        <v>6422</v>
      </c>
      <c r="B266" s="353" t="s">
        <v>286</v>
      </c>
      <c r="C266" s="354">
        <f t="shared" si="289"/>
        <v>0</v>
      </c>
      <c r="D266" s="453"/>
      <c r="E266" s="454"/>
      <c r="F266" s="319">
        <f t="shared" si="352"/>
        <v>0</v>
      </c>
      <c r="G266" s="317"/>
      <c r="H266" s="320"/>
      <c r="I266" s="319">
        <f t="shared" si="353"/>
        <v>0</v>
      </c>
      <c r="J266" s="317"/>
      <c r="K266" s="320"/>
      <c r="L266" s="319">
        <f t="shared" si="354"/>
        <v>0</v>
      </c>
      <c r="M266" s="317"/>
      <c r="N266" s="320"/>
      <c r="O266" s="319">
        <f t="shared" si="355"/>
        <v>0</v>
      </c>
      <c r="P266" s="322"/>
      <c r="U266" s="534"/>
    </row>
    <row r="267" spans="1:21" ht="13.5" hidden="1" customHeight="1" x14ac:dyDescent="0.25">
      <c r="A267" s="315">
        <v>6423</v>
      </c>
      <c r="B267" s="353" t="s">
        <v>287</v>
      </c>
      <c r="C267" s="354">
        <f t="shared" si="289"/>
        <v>0</v>
      </c>
      <c r="D267" s="453"/>
      <c r="E267" s="454"/>
      <c r="F267" s="319">
        <f t="shared" si="352"/>
        <v>0</v>
      </c>
      <c r="G267" s="317"/>
      <c r="H267" s="320"/>
      <c r="I267" s="319">
        <f t="shared" si="353"/>
        <v>0</v>
      </c>
      <c r="J267" s="317"/>
      <c r="K267" s="320"/>
      <c r="L267" s="319">
        <f t="shared" si="354"/>
        <v>0</v>
      </c>
      <c r="M267" s="317"/>
      <c r="N267" s="320"/>
      <c r="O267" s="319">
        <f t="shared" si="355"/>
        <v>0</v>
      </c>
      <c r="P267" s="322"/>
      <c r="U267" s="534"/>
    </row>
    <row r="268" spans="1:21" ht="36" hidden="1" customHeight="1" x14ac:dyDescent="0.25">
      <c r="A268" s="315">
        <v>6424</v>
      </c>
      <c r="B268" s="353" t="s">
        <v>288</v>
      </c>
      <c r="C268" s="354">
        <f t="shared" si="289"/>
        <v>0</v>
      </c>
      <c r="D268" s="453"/>
      <c r="E268" s="454"/>
      <c r="F268" s="319">
        <f t="shared" si="352"/>
        <v>0</v>
      </c>
      <c r="G268" s="317"/>
      <c r="H268" s="320"/>
      <c r="I268" s="319">
        <f t="shared" si="353"/>
        <v>0</v>
      </c>
      <c r="J268" s="317"/>
      <c r="K268" s="320"/>
      <c r="L268" s="319">
        <f t="shared" si="354"/>
        <v>0</v>
      </c>
      <c r="M268" s="317"/>
      <c r="N268" s="320"/>
      <c r="O268" s="319">
        <f t="shared" si="355"/>
        <v>0</v>
      </c>
      <c r="P268" s="322"/>
      <c r="U268" s="534"/>
    </row>
    <row r="269" spans="1:21" ht="48" hidden="1" x14ac:dyDescent="0.25">
      <c r="A269" s="485">
        <v>7000</v>
      </c>
      <c r="B269" s="485" t="s">
        <v>289</v>
      </c>
      <c r="C269" s="486">
        <f t="shared" si="289"/>
        <v>0</v>
      </c>
      <c r="D269" s="487">
        <f>SUM(D270,D281)</f>
        <v>0</v>
      </c>
      <c r="E269" s="488">
        <f t="shared" ref="E269:F269" si="356">SUM(E270,E281)</f>
        <v>0</v>
      </c>
      <c r="F269" s="489">
        <f t="shared" si="356"/>
        <v>0</v>
      </c>
      <c r="G269" s="487">
        <f>SUM(G270,G281)</f>
        <v>0</v>
      </c>
      <c r="H269" s="488">
        <f t="shared" ref="H269:I269" si="357">SUM(H270,H281)</f>
        <v>0</v>
      </c>
      <c r="I269" s="489">
        <f t="shared" si="357"/>
        <v>0</v>
      </c>
      <c r="J269" s="487">
        <f>SUM(J270,J281)</f>
        <v>0</v>
      </c>
      <c r="K269" s="488">
        <f t="shared" ref="K269:L269" si="358">SUM(K270,K281)</f>
        <v>0</v>
      </c>
      <c r="L269" s="489">
        <f t="shared" si="358"/>
        <v>0</v>
      </c>
      <c r="M269" s="487">
        <f>SUM(M270,M281)</f>
        <v>0</v>
      </c>
      <c r="N269" s="488">
        <f t="shared" ref="N269:O269" si="359">SUM(N270,N281)</f>
        <v>0</v>
      </c>
      <c r="O269" s="489">
        <f t="shared" si="359"/>
        <v>0</v>
      </c>
      <c r="P269" s="213"/>
      <c r="U269" s="534"/>
    </row>
    <row r="270" spans="1:21" ht="24" hidden="1" x14ac:dyDescent="0.25">
      <c r="A270" s="333">
        <v>7200</v>
      </c>
      <c r="B270" s="441" t="s">
        <v>290</v>
      </c>
      <c r="C270" s="334">
        <f t="shared" si="289"/>
        <v>0</v>
      </c>
      <c r="D270" s="442">
        <f>SUM(D271,D272,D275,D276,D280)</f>
        <v>0</v>
      </c>
      <c r="E270" s="443">
        <f t="shared" ref="E270:F270" si="360">SUM(E271,E272,E275,E276,E280)</f>
        <v>0</v>
      </c>
      <c r="F270" s="337">
        <f t="shared" si="360"/>
        <v>0</v>
      </c>
      <c r="G270" s="442">
        <f>SUM(G271,G272,G275,G276,G280)</f>
        <v>0</v>
      </c>
      <c r="H270" s="443">
        <f t="shared" ref="H270:I270" si="361">SUM(H271,H272,H275,H276,H280)</f>
        <v>0</v>
      </c>
      <c r="I270" s="337">
        <f t="shared" si="361"/>
        <v>0</v>
      </c>
      <c r="J270" s="442">
        <f>SUM(J271,J272,J275,J276,J280)</f>
        <v>0</v>
      </c>
      <c r="K270" s="443">
        <f t="shared" ref="K270:L270" si="362">SUM(K271,K272,K275,K276,K280)</f>
        <v>0</v>
      </c>
      <c r="L270" s="337">
        <f t="shared" si="362"/>
        <v>0</v>
      </c>
      <c r="M270" s="442">
        <f>SUM(M271,M272,M275,M276,M280)</f>
        <v>0</v>
      </c>
      <c r="N270" s="443">
        <f t="shared" ref="N270:O270" si="363">SUM(N271,N272,N275,N276,N280)</f>
        <v>0</v>
      </c>
      <c r="O270" s="337">
        <f t="shared" si="363"/>
        <v>0</v>
      </c>
      <c r="P270" s="341"/>
      <c r="U270" s="534"/>
    </row>
    <row r="271" spans="1:21" ht="24" hidden="1" customHeight="1" x14ac:dyDescent="0.25">
      <c r="A271" s="450">
        <v>7210</v>
      </c>
      <c r="B271" s="346" t="s">
        <v>291</v>
      </c>
      <c r="C271" s="347">
        <f t="shared" si="289"/>
        <v>0</v>
      </c>
      <c r="D271" s="455"/>
      <c r="E271" s="456"/>
      <c r="F271" s="398">
        <f>D271+E271</f>
        <v>0</v>
      </c>
      <c r="G271" s="310"/>
      <c r="H271" s="311"/>
      <c r="I271" s="398">
        <f>G271+H271</f>
        <v>0</v>
      </c>
      <c r="J271" s="310"/>
      <c r="K271" s="311"/>
      <c r="L271" s="398">
        <f>K271+J271</f>
        <v>0</v>
      </c>
      <c r="M271" s="310"/>
      <c r="N271" s="311"/>
      <c r="O271" s="398">
        <f>N271+M271</f>
        <v>0</v>
      </c>
      <c r="P271" s="313"/>
      <c r="U271" s="534"/>
    </row>
    <row r="272" spans="1:21" s="490" customFormat="1" ht="24" hidden="1" x14ac:dyDescent="0.25">
      <c r="A272" s="447">
        <v>7220</v>
      </c>
      <c r="B272" s="353" t="s">
        <v>292</v>
      </c>
      <c r="C272" s="354">
        <f t="shared" si="289"/>
        <v>0</v>
      </c>
      <c r="D272" s="448">
        <f>SUM(D273:D274)</f>
        <v>0</v>
      </c>
      <c r="E272" s="449">
        <f t="shared" ref="E272:F272" si="364">SUM(E273:E274)</f>
        <v>0</v>
      </c>
      <c r="F272" s="319">
        <f t="shared" si="364"/>
        <v>0</v>
      </c>
      <c r="G272" s="448">
        <f>SUM(G273:G274)</f>
        <v>0</v>
      </c>
      <c r="H272" s="449">
        <f t="shared" ref="H272:I272" si="365">SUM(H273:H274)</f>
        <v>0</v>
      </c>
      <c r="I272" s="319">
        <f t="shared" si="365"/>
        <v>0</v>
      </c>
      <c r="J272" s="448">
        <f>SUM(J273:J274)</f>
        <v>0</v>
      </c>
      <c r="K272" s="449">
        <f t="shared" ref="K272:L272" si="366">SUM(K273:K274)</f>
        <v>0</v>
      </c>
      <c r="L272" s="319">
        <f t="shared" si="366"/>
        <v>0</v>
      </c>
      <c r="M272" s="448">
        <f>SUM(M273:M274)</f>
        <v>0</v>
      </c>
      <c r="N272" s="449">
        <f t="shared" ref="N272:O272" si="367">SUM(N273:N274)</f>
        <v>0</v>
      </c>
      <c r="O272" s="319">
        <f t="shared" si="367"/>
        <v>0</v>
      </c>
      <c r="P272" s="322"/>
      <c r="U272" s="534"/>
    </row>
    <row r="273" spans="1:21" s="490" customFormat="1" ht="36" hidden="1" customHeight="1" x14ac:dyDescent="0.25">
      <c r="A273" s="315">
        <v>7221</v>
      </c>
      <c r="B273" s="353" t="s">
        <v>293</v>
      </c>
      <c r="C273" s="354">
        <f t="shared" si="289"/>
        <v>0</v>
      </c>
      <c r="D273" s="453"/>
      <c r="E273" s="454"/>
      <c r="F273" s="319">
        <f t="shared" ref="F273:F275" si="368">D273+E273</f>
        <v>0</v>
      </c>
      <c r="G273" s="317"/>
      <c r="H273" s="320"/>
      <c r="I273" s="319">
        <f t="shared" ref="I273:I275" si="369">G273+H273</f>
        <v>0</v>
      </c>
      <c r="J273" s="317"/>
      <c r="K273" s="320"/>
      <c r="L273" s="319">
        <f t="shared" ref="L273:L275" si="370">K273+J273</f>
        <v>0</v>
      </c>
      <c r="M273" s="317"/>
      <c r="N273" s="320"/>
      <c r="O273" s="319">
        <f t="shared" ref="O273:O275" si="371">N273+M273</f>
        <v>0</v>
      </c>
      <c r="P273" s="322"/>
      <c r="U273" s="534"/>
    </row>
    <row r="274" spans="1:21" s="490" customFormat="1" ht="36" hidden="1" customHeight="1" x14ac:dyDescent="0.25">
      <c r="A274" s="315">
        <v>7222</v>
      </c>
      <c r="B274" s="353" t="s">
        <v>294</v>
      </c>
      <c r="C274" s="354">
        <f t="shared" si="289"/>
        <v>0</v>
      </c>
      <c r="D274" s="453"/>
      <c r="E274" s="454"/>
      <c r="F274" s="319">
        <f t="shared" si="368"/>
        <v>0</v>
      </c>
      <c r="G274" s="317"/>
      <c r="H274" s="320"/>
      <c r="I274" s="319">
        <f t="shared" si="369"/>
        <v>0</v>
      </c>
      <c r="J274" s="317"/>
      <c r="K274" s="320"/>
      <c r="L274" s="319">
        <f t="shared" si="370"/>
        <v>0</v>
      </c>
      <c r="M274" s="317"/>
      <c r="N274" s="320"/>
      <c r="O274" s="319">
        <f t="shared" si="371"/>
        <v>0</v>
      </c>
      <c r="P274" s="322"/>
      <c r="U274" s="534"/>
    </row>
    <row r="275" spans="1:21" ht="24" hidden="1" customHeight="1" x14ac:dyDescent="0.25">
      <c r="A275" s="447">
        <v>7230</v>
      </c>
      <c r="B275" s="353" t="s">
        <v>295</v>
      </c>
      <c r="C275" s="354">
        <f t="shared" si="289"/>
        <v>0</v>
      </c>
      <c r="D275" s="453"/>
      <c r="E275" s="454"/>
      <c r="F275" s="319">
        <f t="shared" si="368"/>
        <v>0</v>
      </c>
      <c r="G275" s="317"/>
      <c r="H275" s="320"/>
      <c r="I275" s="319">
        <f t="shared" si="369"/>
        <v>0</v>
      </c>
      <c r="J275" s="317"/>
      <c r="K275" s="320"/>
      <c r="L275" s="319">
        <f t="shared" si="370"/>
        <v>0</v>
      </c>
      <c r="M275" s="317"/>
      <c r="N275" s="320"/>
      <c r="O275" s="319">
        <f t="shared" si="371"/>
        <v>0</v>
      </c>
      <c r="P275" s="322"/>
      <c r="U275" s="534"/>
    </row>
    <row r="276" spans="1:21" ht="24" hidden="1" x14ac:dyDescent="0.25">
      <c r="A276" s="447">
        <v>7240</v>
      </c>
      <c r="B276" s="353" t="s">
        <v>296</v>
      </c>
      <c r="C276" s="354">
        <f t="shared" ref="C276:C301" si="372">F276+I276+L276+O276</f>
        <v>0</v>
      </c>
      <c r="D276" s="448">
        <f t="shared" ref="D276:O276" si="373">SUM(D277:D279)</f>
        <v>0</v>
      </c>
      <c r="E276" s="449">
        <f t="shared" si="373"/>
        <v>0</v>
      </c>
      <c r="F276" s="319">
        <f t="shared" si="373"/>
        <v>0</v>
      </c>
      <c r="G276" s="448">
        <f t="shared" si="373"/>
        <v>0</v>
      </c>
      <c r="H276" s="449">
        <f t="shared" si="373"/>
        <v>0</v>
      </c>
      <c r="I276" s="319">
        <f t="shared" si="373"/>
        <v>0</v>
      </c>
      <c r="J276" s="448">
        <f>SUM(J277:J279)</f>
        <v>0</v>
      </c>
      <c r="K276" s="449">
        <f t="shared" ref="K276:L276" si="374">SUM(K277:K279)</f>
        <v>0</v>
      </c>
      <c r="L276" s="319">
        <f t="shared" si="374"/>
        <v>0</v>
      </c>
      <c r="M276" s="448">
        <f t="shared" si="373"/>
        <v>0</v>
      </c>
      <c r="N276" s="449">
        <f t="shared" si="373"/>
        <v>0</v>
      </c>
      <c r="O276" s="319">
        <f t="shared" si="373"/>
        <v>0</v>
      </c>
      <c r="P276" s="322"/>
      <c r="U276" s="534"/>
    </row>
    <row r="277" spans="1:21" ht="48" hidden="1" customHeight="1" x14ac:dyDescent="0.25">
      <c r="A277" s="315">
        <v>7245</v>
      </c>
      <c r="B277" s="353" t="s">
        <v>297</v>
      </c>
      <c r="C277" s="354">
        <f t="shared" si="372"/>
        <v>0</v>
      </c>
      <c r="D277" s="453"/>
      <c r="E277" s="454"/>
      <c r="F277" s="319">
        <f t="shared" ref="F277:F280" si="375">D277+E277</f>
        <v>0</v>
      </c>
      <c r="G277" s="317"/>
      <c r="H277" s="320"/>
      <c r="I277" s="319">
        <f t="shared" ref="I277:I280" si="376">G277+H277</f>
        <v>0</v>
      </c>
      <c r="J277" s="317"/>
      <c r="K277" s="320"/>
      <c r="L277" s="319">
        <f t="shared" ref="L277:L280" si="377">K277+J277</f>
        <v>0</v>
      </c>
      <c r="M277" s="317"/>
      <c r="N277" s="320"/>
      <c r="O277" s="319">
        <f t="shared" ref="O277:O280" si="378">N277+M277</f>
        <v>0</v>
      </c>
      <c r="P277" s="322"/>
      <c r="U277" s="534"/>
    </row>
    <row r="278" spans="1:21" ht="84.75" hidden="1" customHeight="1" x14ac:dyDescent="0.25">
      <c r="A278" s="315">
        <v>7246</v>
      </c>
      <c r="B278" s="353" t="s">
        <v>298</v>
      </c>
      <c r="C278" s="354">
        <f t="shared" si="372"/>
        <v>0</v>
      </c>
      <c r="D278" s="453"/>
      <c r="E278" s="454"/>
      <c r="F278" s="319">
        <f t="shared" si="375"/>
        <v>0</v>
      </c>
      <c r="G278" s="317"/>
      <c r="H278" s="320"/>
      <c r="I278" s="319">
        <f t="shared" si="376"/>
        <v>0</v>
      </c>
      <c r="J278" s="317"/>
      <c r="K278" s="320"/>
      <c r="L278" s="319">
        <f t="shared" si="377"/>
        <v>0</v>
      </c>
      <c r="M278" s="317"/>
      <c r="N278" s="320"/>
      <c r="O278" s="319">
        <f t="shared" si="378"/>
        <v>0</v>
      </c>
      <c r="P278" s="322"/>
      <c r="U278" s="534"/>
    </row>
    <row r="279" spans="1:21" ht="36" hidden="1" customHeight="1" x14ac:dyDescent="0.25">
      <c r="A279" s="315">
        <v>7247</v>
      </c>
      <c r="B279" s="353" t="s">
        <v>299</v>
      </c>
      <c r="C279" s="354">
        <f t="shared" si="372"/>
        <v>0</v>
      </c>
      <c r="D279" s="453"/>
      <c r="E279" s="454"/>
      <c r="F279" s="319">
        <f t="shared" si="375"/>
        <v>0</v>
      </c>
      <c r="G279" s="317"/>
      <c r="H279" s="320"/>
      <c r="I279" s="319">
        <f t="shared" si="376"/>
        <v>0</v>
      </c>
      <c r="J279" s="317"/>
      <c r="K279" s="320"/>
      <c r="L279" s="319">
        <f t="shared" si="377"/>
        <v>0</v>
      </c>
      <c r="M279" s="317"/>
      <c r="N279" s="320"/>
      <c r="O279" s="319">
        <f t="shared" si="378"/>
        <v>0</v>
      </c>
      <c r="P279" s="322"/>
      <c r="U279" s="534"/>
    </row>
    <row r="280" spans="1:21" ht="24" hidden="1" customHeight="1" x14ac:dyDescent="0.25">
      <c r="A280" s="450">
        <v>7260</v>
      </c>
      <c r="B280" s="346" t="s">
        <v>300</v>
      </c>
      <c r="C280" s="347">
        <f t="shared" si="372"/>
        <v>0</v>
      </c>
      <c r="D280" s="455"/>
      <c r="E280" s="456"/>
      <c r="F280" s="398">
        <f t="shared" si="375"/>
        <v>0</v>
      </c>
      <c r="G280" s="310"/>
      <c r="H280" s="311"/>
      <c r="I280" s="398">
        <f t="shared" si="376"/>
        <v>0</v>
      </c>
      <c r="J280" s="310"/>
      <c r="K280" s="311"/>
      <c r="L280" s="398">
        <f t="shared" si="377"/>
        <v>0</v>
      </c>
      <c r="M280" s="310"/>
      <c r="N280" s="311"/>
      <c r="O280" s="398">
        <f t="shared" si="378"/>
        <v>0</v>
      </c>
      <c r="P280" s="313"/>
      <c r="U280" s="534"/>
    </row>
    <row r="281" spans="1:21" hidden="1" x14ac:dyDescent="0.25">
      <c r="A281" s="400">
        <v>7700</v>
      </c>
      <c r="B281" s="373" t="s">
        <v>301</v>
      </c>
      <c r="C281" s="374">
        <f t="shared" si="372"/>
        <v>0</v>
      </c>
      <c r="D281" s="491">
        <f t="shared" ref="D281:O281" si="379">D282</f>
        <v>0</v>
      </c>
      <c r="E281" s="492">
        <f t="shared" si="379"/>
        <v>0</v>
      </c>
      <c r="F281" s="395">
        <f t="shared" si="379"/>
        <v>0</v>
      </c>
      <c r="G281" s="491">
        <f t="shared" si="379"/>
        <v>0</v>
      </c>
      <c r="H281" s="492">
        <f t="shared" si="379"/>
        <v>0</v>
      </c>
      <c r="I281" s="395">
        <f t="shared" si="379"/>
        <v>0</v>
      </c>
      <c r="J281" s="491">
        <f t="shared" si="379"/>
        <v>0</v>
      </c>
      <c r="K281" s="492">
        <f t="shared" si="379"/>
        <v>0</v>
      </c>
      <c r="L281" s="395">
        <f t="shared" si="379"/>
        <v>0</v>
      </c>
      <c r="M281" s="491">
        <f t="shared" si="379"/>
        <v>0</v>
      </c>
      <c r="N281" s="492">
        <f t="shared" si="379"/>
        <v>0</v>
      </c>
      <c r="O281" s="395">
        <f t="shared" si="379"/>
        <v>0</v>
      </c>
      <c r="P281" s="383"/>
      <c r="U281" s="534"/>
    </row>
    <row r="282" spans="1:21" ht="12" hidden="1" customHeight="1" x14ac:dyDescent="0.25">
      <c r="A282" s="444">
        <v>7720</v>
      </c>
      <c r="B282" s="346" t="s">
        <v>302</v>
      </c>
      <c r="C282" s="362">
        <f t="shared" si="372"/>
        <v>0</v>
      </c>
      <c r="D282" s="493"/>
      <c r="E282" s="494"/>
      <c r="F282" s="495">
        <f>D282+E282</f>
        <v>0</v>
      </c>
      <c r="G282" s="366"/>
      <c r="H282" s="367"/>
      <c r="I282" s="495">
        <f>G282+H282</f>
        <v>0</v>
      </c>
      <c r="J282" s="366"/>
      <c r="K282" s="367"/>
      <c r="L282" s="495">
        <f>K282+J282</f>
        <v>0</v>
      </c>
      <c r="M282" s="366"/>
      <c r="N282" s="367"/>
      <c r="O282" s="495">
        <f>N282+M282</f>
        <v>0</v>
      </c>
      <c r="P282" s="371"/>
      <c r="U282" s="534"/>
    </row>
    <row r="283" spans="1:21" hidden="1" x14ac:dyDescent="0.25">
      <c r="A283" s="496">
        <v>9000</v>
      </c>
      <c r="B283" s="497" t="s">
        <v>303</v>
      </c>
      <c r="C283" s="498">
        <f t="shared" si="372"/>
        <v>0</v>
      </c>
      <c r="D283" s="499">
        <f t="shared" ref="D283:O284" si="380">D284</f>
        <v>0</v>
      </c>
      <c r="E283" s="500">
        <f t="shared" si="380"/>
        <v>0</v>
      </c>
      <c r="F283" s="501">
        <f t="shared" si="380"/>
        <v>0</v>
      </c>
      <c r="G283" s="499">
        <f>G284</f>
        <v>0</v>
      </c>
      <c r="H283" s="500">
        <f t="shared" ref="H283:I283" si="381">H284</f>
        <v>0</v>
      </c>
      <c r="I283" s="501">
        <f t="shared" si="381"/>
        <v>0</v>
      </c>
      <c r="J283" s="499">
        <f t="shared" si="380"/>
        <v>0</v>
      </c>
      <c r="K283" s="500">
        <f t="shared" si="380"/>
        <v>0</v>
      </c>
      <c r="L283" s="501">
        <f t="shared" si="380"/>
        <v>0</v>
      </c>
      <c r="M283" s="499">
        <f t="shared" si="380"/>
        <v>0</v>
      </c>
      <c r="N283" s="500">
        <f t="shared" si="380"/>
        <v>0</v>
      </c>
      <c r="O283" s="501">
        <f t="shared" si="380"/>
        <v>0</v>
      </c>
      <c r="P283" s="226"/>
      <c r="U283" s="534"/>
    </row>
    <row r="284" spans="1:21" ht="24" hidden="1" x14ac:dyDescent="0.25">
      <c r="A284" s="502">
        <v>9200</v>
      </c>
      <c r="B284" s="353" t="s">
        <v>304</v>
      </c>
      <c r="C284" s="407">
        <f t="shared" si="372"/>
        <v>0</v>
      </c>
      <c r="D284" s="445">
        <f t="shared" si="380"/>
        <v>0</v>
      </c>
      <c r="E284" s="446">
        <f t="shared" si="380"/>
        <v>0</v>
      </c>
      <c r="F284" s="405">
        <f t="shared" si="380"/>
        <v>0</v>
      </c>
      <c r="G284" s="445">
        <f t="shared" si="380"/>
        <v>0</v>
      </c>
      <c r="H284" s="446">
        <f t="shared" si="380"/>
        <v>0</v>
      </c>
      <c r="I284" s="405">
        <f t="shared" si="380"/>
        <v>0</v>
      </c>
      <c r="J284" s="445">
        <f t="shared" si="380"/>
        <v>0</v>
      </c>
      <c r="K284" s="446">
        <f t="shared" si="380"/>
        <v>0</v>
      </c>
      <c r="L284" s="405">
        <f t="shared" si="380"/>
        <v>0</v>
      </c>
      <c r="M284" s="445">
        <f t="shared" si="380"/>
        <v>0</v>
      </c>
      <c r="N284" s="446">
        <f t="shared" si="380"/>
        <v>0</v>
      </c>
      <c r="O284" s="405">
        <f t="shared" si="380"/>
        <v>0</v>
      </c>
      <c r="P284" s="393"/>
      <c r="U284" s="534"/>
    </row>
    <row r="285" spans="1:21" ht="24" hidden="1" customHeight="1" x14ac:dyDescent="0.25">
      <c r="A285" s="503">
        <v>9230</v>
      </c>
      <c r="B285" s="353" t="s">
        <v>305</v>
      </c>
      <c r="C285" s="407">
        <f t="shared" si="372"/>
        <v>0</v>
      </c>
      <c r="D285" s="460"/>
      <c r="E285" s="461"/>
      <c r="F285" s="405">
        <f>D285+E285</f>
        <v>0</v>
      </c>
      <c r="G285" s="408"/>
      <c r="H285" s="409"/>
      <c r="I285" s="405">
        <f>G285+H285</f>
        <v>0</v>
      </c>
      <c r="J285" s="408"/>
      <c r="K285" s="409"/>
      <c r="L285" s="405">
        <f>K285+J285</f>
        <v>0</v>
      </c>
      <c r="M285" s="408"/>
      <c r="N285" s="409"/>
      <c r="O285" s="405">
        <f>N285+M285</f>
        <v>0</v>
      </c>
      <c r="P285" s="393"/>
      <c r="U285" s="534"/>
    </row>
    <row r="286" spans="1:21" hidden="1" x14ac:dyDescent="0.25">
      <c r="A286" s="458"/>
      <c r="B286" s="353" t="s">
        <v>306</v>
      </c>
      <c r="C286" s="354">
        <f t="shared" si="372"/>
        <v>0</v>
      </c>
      <c r="D286" s="448">
        <f>SUM(D287:D288)</f>
        <v>0</v>
      </c>
      <c r="E286" s="449">
        <f t="shared" ref="E286:F286" si="382">SUM(E287:E288)</f>
        <v>0</v>
      </c>
      <c r="F286" s="319">
        <f t="shared" si="382"/>
        <v>0</v>
      </c>
      <c r="G286" s="448">
        <f>SUM(G287:G288)</f>
        <v>0</v>
      </c>
      <c r="H286" s="449">
        <f t="shared" ref="H286:I286" si="383">SUM(H287:H288)</f>
        <v>0</v>
      </c>
      <c r="I286" s="319">
        <f t="shared" si="383"/>
        <v>0</v>
      </c>
      <c r="J286" s="448">
        <f>SUM(J287:J288)</f>
        <v>0</v>
      </c>
      <c r="K286" s="449">
        <f t="shared" ref="K286:L286" si="384">SUM(K287:K288)</f>
        <v>0</v>
      </c>
      <c r="L286" s="319">
        <f t="shared" si="384"/>
        <v>0</v>
      </c>
      <c r="M286" s="448">
        <f>SUM(M287:M288)</f>
        <v>0</v>
      </c>
      <c r="N286" s="449">
        <f t="shared" ref="N286:O286" si="385">SUM(N287:N288)</f>
        <v>0</v>
      </c>
      <c r="O286" s="319">
        <f t="shared" si="385"/>
        <v>0</v>
      </c>
      <c r="P286" s="322"/>
      <c r="U286" s="534"/>
    </row>
    <row r="287" spans="1:21" ht="12" hidden="1" customHeight="1" x14ac:dyDescent="0.25">
      <c r="A287" s="458" t="s">
        <v>307</v>
      </c>
      <c r="B287" s="315" t="s">
        <v>308</v>
      </c>
      <c r="C287" s="354">
        <f t="shared" si="372"/>
        <v>0</v>
      </c>
      <c r="D287" s="453"/>
      <c r="E287" s="454"/>
      <c r="F287" s="319">
        <f t="shared" ref="F287:F288" si="386">D287+E287</f>
        <v>0</v>
      </c>
      <c r="G287" s="317"/>
      <c r="H287" s="320"/>
      <c r="I287" s="319">
        <f t="shared" ref="I287:I288" si="387">G287+H287</f>
        <v>0</v>
      </c>
      <c r="J287" s="317"/>
      <c r="K287" s="320"/>
      <c r="L287" s="319">
        <f t="shared" ref="L287:L288" si="388">K287+J287</f>
        <v>0</v>
      </c>
      <c r="M287" s="317"/>
      <c r="N287" s="320"/>
      <c r="O287" s="319">
        <f t="shared" ref="O287:O288" si="389">N287+M287</f>
        <v>0</v>
      </c>
      <c r="P287" s="322"/>
      <c r="U287" s="534"/>
    </row>
    <row r="288" spans="1:21" ht="24" hidden="1" customHeight="1" x14ac:dyDescent="0.25">
      <c r="A288" s="458" t="s">
        <v>309</v>
      </c>
      <c r="B288" s="504" t="s">
        <v>310</v>
      </c>
      <c r="C288" s="347">
        <f t="shared" si="372"/>
        <v>0</v>
      </c>
      <c r="D288" s="455"/>
      <c r="E288" s="456"/>
      <c r="F288" s="398">
        <f t="shared" si="386"/>
        <v>0</v>
      </c>
      <c r="G288" s="310"/>
      <c r="H288" s="311"/>
      <c r="I288" s="398">
        <f t="shared" si="387"/>
        <v>0</v>
      </c>
      <c r="J288" s="310"/>
      <c r="K288" s="311"/>
      <c r="L288" s="398">
        <f t="shared" si="388"/>
        <v>0</v>
      </c>
      <c r="M288" s="310"/>
      <c r="N288" s="311"/>
      <c r="O288" s="398">
        <f t="shared" si="389"/>
        <v>0</v>
      </c>
      <c r="P288" s="313"/>
      <c r="U288" s="534"/>
    </row>
    <row r="289" spans="1:21" ht="12.75" thickBot="1" x14ac:dyDescent="0.3">
      <c r="A289" s="505"/>
      <c r="B289" s="505" t="s">
        <v>311</v>
      </c>
      <c r="C289" s="506">
        <f t="shared" si="372"/>
        <v>149675</v>
      </c>
      <c r="D289" s="507">
        <f t="shared" ref="D289:O289" si="390">SUM(D286,D269,D230,D195,D187,D173,D75,D53,D283)</f>
        <v>159366</v>
      </c>
      <c r="E289" s="508">
        <f t="shared" si="390"/>
        <v>-9691</v>
      </c>
      <c r="F289" s="509">
        <f t="shared" si="390"/>
        <v>149675</v>
      </c>
      <c r="G289" s="507">
        <f t="shared" si="390"/>
        <v>0</v>
      </c>
      <c r="H289" s="508">
        <f t="shared" si="390"/>
        <v>0</v>
      </c>
      <c r="I289" s="509">
        <f t="shared" si="390"/>
        <v>0</v>
      </c>
      <c r="J289" s="507">
        <f t="shared" si="390"/>
        <v>0</v>
      </c>
      <c r="K289" s="508">
        <f t="shared" si="390"/>
        <v>0</v>
      </c>
      <c r="L289" s="509">
        <f t="shared" si="390"/>
        <v>0</v>
      </c>
      <c r="M289" s="507">
        <f t="shared" si="390"/>
        <v>0</v>
      </c>
      <c r="N289" s="508">
        <f t="shared" si="390"/>
        <v>0</v>
      </c>
      <c r="O289" s="509">
        <f t="shared" si="390"/>
        <v>0</v>
      </c>
      <c r="P289" s="510"/>
      <c r="U289" s="534"/>
    </row>
    <row r="290" spans="1:21" s="292" customFormat="1" ht="13.5" hidden="1" thickTop="1" thickBot="1" x14ac:dyDescent="0.3">
      <c r="A290" s="1037" t="s">
        <v>312</v>
      </c>
      <c r="B290" s="1038"/>
      <c r="C290" s="511">
        <f t="shared" si="372"/>
        <v>0</v>
      </c>
      <c r="D290" s="512">
        <f>SUM(D24,D25,D41)-D51</f>
        <v>0</v>
      </c>
      <c r="E290" s="513">
        <f t="shared" ref="E290:F290" si="391">SUM(E24,E25,E41)-E51</f>
        <v>0</v>
      </c>
      <c r="F290" s="514">
        <f t="shared" si="391"/>
        <v>0</v>
      </c>
      <c r="G290" s="512">
        <f>SUM(G24,G25,G41)-G51</f>
        <v>0</v>
      </c>
      <c r="H290" s="513">
        <f t="shared" ref="H290:I290" si="392">SUM(H24,H25,H41)-H51</f>
        <v>0</v>
      </c>
      <c r="I290" s="514">
        <f t="shared" si="392"/>
        <v>0</v>
      </c>
      <c r="J290" s="512">
        <f>(J26+J43)-J51</f>
        <v>0</v>
      </c>
      <c r="K290" s="513">
        <f t="shared" ref="K290:L290" si="393">(K26+K43)-K51</f>
        <v>0</v>
      </c>
      <c r="L290" s="514">
        <f t="shared" si="393"/>
        <v>0</v>
      </c>
      <c r="M290" s="512">
        <f>M45-M51</f>
        <v>0</v>
      </c>
      <c r="N290" s="513">
        <f t="shared" ref="N290:O290" si="394">N45-N51</f>
        <v>0</v>
      </c>
      <c r="O290" s="514">
        <f t="shared" si="394"/>
        <v>0</v>
      </c>
      <c r="P290" s="515"/>
      <c r="U290" s="534"/>
    </row>
    <row r="291" spans="1:21" s="292" customFormat="1" ht="12.75" hidden="1" thickTop="1" x14ac:dyDescent="0.25">
      <c r="A291" s="1039" t="s">
        <v>313</v>
      </c>
      <c r="B291" s="1040"/>
      <c r="C291" s="516">
        <f t="shared" si="372"/>
        <v>0</v>
      </c>
      <c r="D291" s="517">
        <f t="shared" ref="D291:O291" si="395">SUM(D292,D293)-D300+D301</f>
        <v>0</v>
      </c>
      <c r="E291" s="518">
        <f t="shared" si="395"/>
        <v>0</v>
      </c>
      <c r="F291" s="519">
        <f t="shared" si="395"/>
        <v>0</v>
      </c>
      <c r="G291" s="517">
        <f t="shared" si="395"/>
        <v>0</v>
      </c>
      <c r="H291" s="518">
        <f t="shared" si="395"/>
        <v>0</v>
      </c>
      <c r="I291" s="519">
        <f t="shared" si="395"/>
        <v>0</v>
      </c>
      <c r="J291" s="517">
        <f t="shared" si="395"/>
        <v>0</v>
      </c>
      <c r="K291" s="518">
        <f t="shared" si="395"/>
        <v>0</v>
      </c>
      <c r="L291" s="519">
        <f t="shared" si="395"/>
        <v>0</v>
      </c>
      <c r="M291" s="517">
        <f t="shared" si="395"/>
        <v>0</v>
      </c>
      <c r="N291" s="518">
        <f t="shared" si="395"/>
        <v>0</v>
      </c>
      <c r="O291" s="519">
        <f t="shared" si="395"/>
        <v>0</v>
      </c>
      <c r="P291" s="520"/>
      <c r="U291" s="534"/>
    </row>
    <row r="292" spans="1:21" s="292" customFormat="1" ht="13.5" hidden="1" thickTop="1" thickBot="1" x14ac:dyDescent="0.3">
      <c r="A292" s="416" t="s">
        <v>314</v>
      </c>
      <c r="B292" s="416" t="s">
        <v>315</v>
      </c>
      <c r="C292" s="417">
        <f t="shared" si="372"/>
        <v>0</v>
      </c>
      <c r="D292" s="418">
        <f t="shared" ref="D292:O292" si="396">D21-D286</f>
        <v>0</v>
      </c>
      <c r="E292" s="419">
        <f t="shared" si="396"/>
        <v>0</v>
      </c>
      <c r="F292" s="420">
        <f t="shared" si="396"/>
        <v>0</v>
      </c>
      <c r="G292" s="418">
        <f t="shared" si="396"/>
        <v>0</v>
      </c>
      <c r="H292" s="419">
        <f t="shared" si="396"/>
        <v>0</v>
      </c>
      <c r="I292" s="420">
        <f t="shared" si="396"/>
        <v>0</v>
      </c>
      <c r="J292" s="418">
        <f t="shared" si="396"/>
        <v>0</v>
      </c>
      <c r="K292" s="419">
        <f t="shared" si="396"/>
        <v>0</v>
      </c>
      <c r="L292" s="420">
        <f t="shared" si="396"/>
        <v>0</v>
      </c>
      <c r="M292" s="418">
        <f t="shared" si="396"/>
        <v>0</v>
      </c>
      <c r="N292" s="419">
        <f t="shared" si="396"/>
        <v>0</v>
      </c>
      <c r="O292" s="420">
        <f t="shared" si="396"/>
        <v>0</v>
      </c>
      <c r="P292" s="299"/>
      <c r="U292" s="534"/>
    </row>
    <row r="293" spans="1:21" s="292" customFormat="1" ht="12.75" hidden="1" thickTop="1" x14ac:dyDescent="0.25">
      <c r="A293" s="521" t="s">
        <v>316</v>
      </c>
      <c r="B293" s="521" t="s">
        <v>317</v>
      </c>
      <c r="C293" s="516">
        <f t="shared" si="372"/>
        <v>0</v>
      </c>
      <c r="D293" s="517">
        <f t="shared" ref="D293:O293" si="397">SUM(D294,D296,D298)-SUM(D295,D297,D299)</f>
        <v>0</v>
      </c>
      <c r="E293" s="518">
        <f t="shared" si="397"/>
        <v>0</v>
      </c>
      <c r="F293" s="519">
        <f t="shared" si="397"/>
        <v>0</v>
      </c>
      <c r="G293" s="517">
        <f t="shared" si="397"/>
        <v>0</v>
      </c>
      <c r="H293" s="518">
        <f t="shared" si="397"/>
        <v>0</v>
      </c>
      <c r="I293" s="519">
        <f t="shared" si="397"/>
        <v>0</v>
      </c>
      <c r="J293" s="517">
        <f t="shared" si="397"/>
        <v>0</v>
      </c>
      <c r="K293" s="518">
        <f t="shared" si="397"/>
        <v>0</v>
      </c>
      <c r="L293" s="519">
        <f t="shared" si="397"/>
        <v>0</v>
      </c>
      <c r="M293" s="517">
        <f t="shared" si="397"/>
        <v>0</v>
      </c>
      <c r="N293" s="518">
        <f t="shared" si="397"/>
        <v>0</v>
      </c>
      <c r="O293" s="519">
        <f t="shared" si="397"/>
        <v>0</v>
      </c>
      <c r="P293" s="520"/>
      <c r="U293" s="534"/>
    </row>
    <row r="294" spans="1:21" ht="12" hidden="1" customHeight="1" x14ac:dyDescent="0.25">
      <c r="A294" s="522" t="s">
        <v>318</v>
      </c>
      <c r="B294" s="406" t="s">
        <v>319</v>
      </c>
      <c r="C294" s="362">
        <f t="shared" si="372"/>
        <v>0</v>
      </c>
      <c r="D294" s="493"/>
      <c r="E294" s="494"/>
      <c r="F294" s="495">
        <f t="shared" ref="F294:F301" si="398">D294+E294</f>
        <v>0</v>
      </c>
      <c r="G294" s="366"/>
      <c r="H294" s="367"/>
      <c r="I294" s="495">
        <f t="shared" ref="I294:I301" si="399">G294+H294</f>
        <v>0</v>
      </c>
      <c r="J294" s="366"/>
      <c r="K294" s="367"/>
      <c r="L294" s="495">
        <f t="shared" ref="L294:L301" si="400">K294+J294</f>
        <v>0</v>
      </c>
      <c r="M294" s="366"/>
      <c r="N294" s="367"/>
      <c r="O294" s="495">
        <f t="shared" ref="O294:O301" si="401">N294+M294</f>
        <v>0</v>
      </c>
      <c r="P294" s="371"/>
      <c r="U294" s="534"/>
    </row>
    <row r="295" spans="1:21" ht="24" hidden="1" customHeight="1" x14ac:dyDescent="0.25">
      <c r="A295" s="458" t="s">
        <v>320</v>
      </c>
      <c r="B295" s="314" t="s">
        <v>321</v>
      </c>
      <c r="C295" s="354">
        <f t="shared" si="372"/>
        <v>0</v>
      </c>
      <c r="D295" s="453"/>
      <c r="E295" s="454"/>
      <c r="F295" s="319">
        <f t="shared" si="398"/>
        <v>0</v>
      </c>
      <c r="G295" s="317"/>
      <c r="H295" s="320"/>
      <c r="I295" s="319">
        <f t="shared" si="399"/>
        <v>0</v>
      </c>
      <c r="J295" s="317"/>
      <c r="K295" s="320"/>
      <c r="L295" s="319">
        <f t="shared" si="400"/>
        <v>0</v>
      </c>
      <c r="M295" s="317"/>
      <c r="N295" s="320"/>
      <c r="O295" s="319">
        <f t="shared" si="401"/>
        <v>0</v>
      </c>
      <c r="P295" s="322"/>
      <c r="U295" s="534"/>
    </row>
    <row r="296" spans="1:21" ht="12" hidden="1" customHeight="1" x14ac:dyDescent="0.25">
      <c r="A296" s="458" t="s">
        <v>322</v>
      </c>
      <c r="B296" s="314" t="s">
        <v>323</v>
      </c>
      <c r="C296" s="354">
        <f t="shared" si="372"/>
        <v>0</v>
      </c>
      <c r="D296" s="453"/>
      <c r="E296" s="454"/>
      <c r="F296" s="319">
        <f t="shared" si="398"/>
        <v>0</v>
      </c>
      <c r="G296" s="317"/>
      <c r="H296" s="320"/>
      <c r="I296" s="319">
        <f t="shared" si="399"/>
        <v>0</v>
      </c>
      <c r="J296" s="317"/>
      <c r="K296" s="320"/>
      <c r="L296" s="319">
        <f t="shared" si="400"/>
        <v>0</v>
      </c>
      <c r="M296" s="317"/>
      <c r="N296" s="320"/>
      <c r="O296" s="319">
        <f t="shared" si="401"/>
        <v>0</v>
      </c>
      <c r="P296" s="322"/>
      <c r="U296" s="534"/>
    </row>
    <row r="297" spans="1:21" ht="24" hidden="1" customHeight="1" x14ac:dyDescent="0.25">
      <c r="A297" s="458" t="s">
        <v>324</v>
      </c>
      <c r="B297" s="314" t="s">
        <v>325</v>
      </c>
      <c r="C297" s="354">
        <f t="shared" si="372"/>
        <v>0</v>
      </c>
      <c r="D297" s="453"/>
      <c r="E297" s="454"/>
      <c r="F297" s="319">
        <f t="shared" si="398"/>
        <v>0</v>
      </c>
      <c r="G297" s="317"/>
      <c r="H297" s="320"/>
      <c r="I297" s="319">
        <f t="shared" si="399"/>
        <v>0</v>
      </c>
      <c r="J297" s="317"/>
      <c r="K297" s="320"/>
      <c r="L297" s="319">
        <f t="shared" si="400"/>
        <v>0</v>
      </c>
      <c r="M297" s="317"/>
      <c r="N297" s="320"/>
      <c r="O297" s="319">
        <f t="shared" si="401"/>
        <v>0</v>
      </c>
      <c r="P297" s="322"/>
      <c r="U297" s="534"/>
    </row>
    <row r="298" spans="1:21" ht="12" hidden="1" customHeight="1" x14ac:dyDescent="0.25">
      <c r="A298" s="458" t="s">
        <v>326</v>
      </c>
      <c r="B298" s="314" t="s">
        <v>327</v>
      </c>
      <c r="C298" s="354">
        <f t="shared" si="372"/>
        <v>0</v>
      </c>
      <c r="D298" s="453"/>
      <c r="E298" s="454"/>
      <c r="F298" s="319">
        <f t="shared" si="398"/>
        <v>0</v>
      </c>
      <c r="G298" s="317"/>
      <c r="H298" s="320"/>
      <c r="I298" s="319">
        <f t="shared" si="399"/>
        <v>0</v>
      </c>
      <c r="J298" s="317"/>
      <c r="K298" s="320"/>
      <c r="L298" s="319">
        <f t="shared" si="400"/>
        <v>0</v>
      </c>
      <c r="M298" s="317"/>
      <c r="N298" s="320"/>
      <c r="O298" s="319">
        <f t="shared" si="401"/>
        <v>0</v>
      </c>
      <c r="P298" s="322"/>
      <c r="U298" s="534"/>
    </row>
    <row r="299" spans="1:21" ht="24.75" hidden="1" customHeight="1" thickBot="1" x14ac:dyDescent="0.25">
      <c r="A299" s="523" t="s">
        <v>328</v>
      </c>
      <c r="B299" s="524" t="s">
        <v>329</v>
      </c>
      <c r="C299" s="466">
        <f t="shared" si="372"/>
        <v>0</v>
      </c>
      <c r="D299" s="468"/>
      <c r="E299" s="469"/>
      <c r="F299" s="470">
        <f t="shared" si="398"/>
        <v>0</v>
      </c>
      <c r="G299" s="471"/>
      <c r="H299" s="472"/>
      <c r="I299" s="470">
        <f t="shared" si="399"/>
        <v>0</v>
      </c>
      <c r="J299" s="471"/>
      <c r="K299" s="472"/>
      <c r="L299" s="470">
        <f t="shared" si="400"/>
        <v>0</v>
      </c>
      <c r="M299" s="471"/>
      <c r="N299" s="472"/>
      <c r="O299" s="470">
        <f t="shared" si="401"/>
        <v>0</v>
      </c>
      <c r="P299" s="473"/>
      <c r="U299" s="534"/>
    </row>
    <row r="300" spans="1:21" s="292" customFormat="1" ht="13.5" hidden="1" customHeight="1" thickTop="1" thickBot="1" x14ac:dyDescent="0.3">
      <c r="A300" s="525" t="s">
        <v>330</v>
      </c>
      <c r="B300" s="525" t="s">
        <v>331</v>
      </c>
      <c r="C300" s="511">
        <f t="shared" si="372"/>
        <v>0</v>
      </c>
      <c r="D300" s="526"/>
      <c r="E300" s="527"/>
      <c r="F300" s="514">
        <f t="shared" si="398"/>
        <v>0</v>
      </c>
      <c r="G300" s="526"/>
      <c r="H300" s="527"/>
      <c r="I300" s="528">
        <f t="shared" si="399"/>
        <v>0</v>
      </c>
      <c r="J300" s="526"/>
      <c r="K300" s="527"/>
      <c r="L300" s="528">
        <f t="shared" si="400"/>
        <v>0</v>
      </c>
      <c r="M300" s="526"/>
      <c r="N300" s="527"/>
      <c r="O300" s="528">
        <f t="shared" si="401"/>
        <v>0</v>
      </c>
      <c r="P300" s="529"/>
      <c r="U300" s="534"/>
    </row>
    <row r="301" spans="1:21" s="292" customFormat="1" ht="48.75" hidden="1" customHeight="1" thickTop="1" x14ac:dyDescent="0.25">
      <c r="A301" s="521" t="s">
        <v>332</v>
      </c>
      <c r="B301" s="530" t="s">
        <v>333</v>
      </c>
      <c r="C301" s="516">
        <f t="shared" si="372"/>
        <v>0</v>
      </c>
      <c r="D301" s="462"/>
      <c r="E301" s="463"/>
      <c r="F301" s="337">
        <f t="shared" si="398"/>
        <v>0</v>
      </c>
      <c r="G301" s="462"/>
      <c r="H301" s="463"/>
      <c r="I301" s="337">
        <f t="shared" si="399"/>
        <v>0</v>
      </c>
      <c r="J301" s="462"/>
      <c r="K301" s="463"/>
      <c r="L301" s="337">
        <f t="shared" si="400"/>
        <v>0</v>
      </c>
      <c r="M301" s="462"/>
      <c r="N301" s="463"/>
      <c r="O301" s="337">
        <f t="shared" si="401"/>
        <v>0</v>
      </c>
      <c r="P301" s="341"/>
      <c r="U301" s="534"/>
    </row>
    <row r="302" spans="1:21" ht="12.75" thickTop="1" x14ac:dyDescent="0.25"/>
  </sheetData>
  <sheetProtection algorithmName="SHA-512" hashValue="41bAjD232CvSv4qYvXoetMKcSsAKeJ6gL857UwtjJqrVuVMHian3FUP16tFu6e9asgrzZuvHA6DpghJTwNf+1Q==" saltValue="SH0i5lXBC63fPb/MLlvnxA==" spinCount="100000" sheet="1" objects="1" scenarios="1" formatCells="0" formatColumns="0" formatRows="0" deleteColumns="0"/>
  <autoFilter ref="A18:P301">
    <filterColumn colId="2">
      <filters>
        <filter val="149 675"/>
      </filters>
    </filterColumn>
  </autoFilter>
  <mergeCells count="32">
    <mergeCell ref="A290:B290"/>
    <mergeCell ref="A291:B291"/>
    <mergeCell ref="I16:I17"/>
    <mergeCell ref="J16:J17"/>
    <mergeCell ref="K16:K17"/>
    <mergeCell ref="C14:P14"/>
    <mergeCell ref="A15:A17"/>
    <mergeCell ref="B15:B17"/>
    <mergeCell ref="C15:P15"/>
    <mergeCell ref="C16:C17"/>
    <mergeCell ref="D16:D17"/>
    <mergeCell ref="E16:E17"/>
    <mergeCell ref="F16:F17"/>
    <mergeCell ref="G16:G17"/>
    <mergeCell ref="H16:H17"/>
    <mergeCell ref="O16:O17"/>
    <mergeCell ref="P16:P17"/>
    <mergeCell ref="L16:L17"/>
    <mergeCell ref="M16:M17"/>
    <mergeCell ref="N16:N17"/>
    <mergeCell ref="C13:P13"/>
    <mergeCell ref="A2:P2"/>
    <mergeCell ref="C3:P3"/>
    <mergeCell ref="C4:P4"/>
    <mergeCell ref="C5:P5"/>
    <mergeCell ref="C6:P6"/>
    <mergeCell ref="C7:P7"/>
    <mergeCell ref="C8:P8"/>
    <mergeCell ref="C9:P9"/>
    <mergeCell ref="C10:P10"/>
    <mergeCell ref="C11:P11"/>
    <mergeCell ref="C12:P12"/>
  </mergeCells>
  <pageMargins left="0.98425196850393704" right="0.39370078740157483" top="0.59055118110236227" bottom="0.39370078740157483" header="0.23622047244094491" footer="0.23622047244094491"/>
  <pageSetup paperSize="9" scale="70" orientation="portrait" r:id="rId1"/>
  <headerFooter differentFirst="1">
    <oddFooter>&amp;L&amp;"Times New Roman,Regular"&amp;9&amp;D; &amp;T&amp;R&amp;"Times New Roman,Regular"&amp;9&amp;P (&amp;N)</oddFooter>
    <firstHeader xml:space="preserve">&amp;R&amp;"Times New Roman,Regular"&amp;9 4.pielikums Jūrmalas pilsētas domes
2019.gada 21.marta  saistošajiem noteikumiem Nr. 11
(protokols Nr.3,  22.punkts)
 </firstHeader>
    <firstFooter>&amp;L&amp;9&amp;D; &amp;T&amp;R&amp;9&amp;P (&amp;N)</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sheetPr>
  <dimension ref="A1:Q302"/>
  <sheetViews>
    <sheetView showGridLines="0" view="pageLayout" topLeftCell="B1" zoomScaleNormal="100" zoomScaleSheetLayoutView="100" workbookViewId="0">
      <selection activeCell="R1" sqref="R1"/>
    </sheetView>
  </sheetViews>
  <sheetFormatPr defaultColWidth="9.140625" defaultRowHeight="12" outlineLevelCol="1" x14ac:dyDescent="0.25"/>
  <cols>
    <col min="1" max="1" width="10.85546875" style="4" customWidth="1"/>
    <col min="2" max="2" width="28" style="4" customWidth="1"/>
    <col min="3" max="3" width="8" style="4" customWidth="1"/>
    <col min="4" max="5" width="8.7109375" style="4" hidden="1" customWidth="1" outlineLevel="1"/>
    <col min="6" max="6" width="8.7109375" style="4" customWidth="1" collapsed="1"/>
    <col min="7" max="8" width="8.7109375" style="4" hidden="1" customWidth="1" outlineLevel="1"/>
    <col min="9" max="9" width="8.7109375" style="4" customWidth="1" collapsed="1"/>
    <col min="10" max="11" width="8.28515625" style="4" hidden="1" customWidth="1" outlineLevel="1"/>
    <col min="12" max="12" width="8.28515625" style="4" customWidth="1" collapsed="1"/>
    <col min="13" max="14" width="7.42578125" style="4" hidden="1" customWidth="1" outlineLevel="1"/>
    <col min="15" max="15" width="6.85546875" style="4" customWidth="1" collapsed="1"/>
    <col min="16" max="16" width="26.7109375" style="4" hidden="1" customWidth="1" outlineLevel="1"/>
    <col min="17" max="17" width="9.140625" style="4" collapsed="1"/>
    <col min="18" max="16384" width="9.140625" style="4"/>
  </cols>
  <sheetData>
    <row r="1" spans="1:17" x14ac:dyDescent="0.25">
      <c r="A1" s="1"/>
      <c r="B1" s="1"/>
      <c r="C1" s="1"/>
      <c r="D1" s="1"/>
      <c r="E1" s="1"/>
      <c r="F1" s="1"/>
      <c r="G1" s="1"/>
      <c r="H1" s="1"/>
      <c r="I1" s="1"/>
      <c r="J1" s="1"/>
      <c r="K1" s="1"/>
      <c r="L1" s="1"/>
      <c r="M1" s="1"/>
      <c r="N1" s="2"/>
      <c r="O1" s="3" t="s">
        <v>368</v>
      </c>
      <c r="P1" s="1"/>
    </row>
    <row r="2" spans="1:17" ht="35.25" customHeight="1" x14ac:dyDescent="0.25">
      <c r="A2" s="1041" t="s">
        <v>0</v>
      </c>
      <c r="B2" s="1042"/>
      <c r="C2" s="1042"/>
      <c r="D2" s="1042"/>
      <c r="E2" s="1042"/>
      <c r="F2" s="1042"/>
      <c r="G2" s="1042"/>
      <c r="H2" s="1042"/>
      <c r="I2" s="1042"/>
      <c r="J2" s="1042"/>
      <c r="K2" s="1042"/>
      <c r="L2" s="1042"/>
      <c r="M2" s="1042"/>
      <c r="N2" s="1042"/>
      <c r="O2" s="1042"/>
      <c r="P2" s="1043"/>
      <c r="Q2" s="538"/>
    </row>
    <row r="3" spans="1:17" ht="12.75" customHeight="1" x14ac:dyDescent="0.25">
      <c r="A3" s="5" t="s">
        <v>1</v>
      </c>
      <c r="B3" s="6"/>
      <c r="C3" s="1010" t="s">
        <v>2</v>
      </c>
      <c r="D3" s="1010"/>
      <c r="E3" s="1010"/>
      <c r="F3" s="1010"/>
      <c r="G3" s="1010"/>
      <c r="H3" s="1010"/>
      <c r="I3" s="1010"/>
      <c r="J3" s="1010"/>
      <c r="K3" s="1010"/>
      <c r="L3" s="1010"/>
      <c r="M3" s="1010"/>
      <c r="N3" s="1010"/>
      <c r="O3" s="1010"/>
      <c r="P3" s="1011"/>
      <c r="Q3" s="538"/>
    </row>
    <row r="4" spans="1:17" ht="12.75" customHeight="1" x14ac:dyDescent="0.25">
      <c r="A4" s="5" t="s">
        <v>3</v>
      </c>
      <c r="B4" s="6"/>
      <c r="C4" s="1010" t="s">
        <v>4</v>
      </c>
      <c r="D4" s="1010"/>
      <c r="E4" s="1010"/>
      <c r="F4" s="1010"/>
      <c r="G4" s="1010"/>
      <c r="H4" s="1010"/>
      <c r="I4" s="1010"/>
      <c r="J4" s="1010"/>
      <c r="K4" s="1010"/>
      <c r="L4" s="1010"/>
      <c r="M4" s="1010"/>
      <c r="N4" s="1010"/>
      <c r="O4" s="1010"/>
      <c r="P4" s="1011"/>
      <c r="Q4" s="538"/>
    </row>
    <row r="5" spans="1:17" ht="12.75" customHeight="1" x14ac:dyDescent="0.25">
      <c r="A5" s="7" t="s">
        <v>5</v>
      </c>
      <c r="B5" s="8"/>
      <c r="C5" s="1005" t="s">
        <v>6</v>
      </c>
      <c r="D5" s="1005"/>
      <c r="E5" s="1005"/>
      <c r="F5" s="1005"/>
      <c r="G5" s="1005"/>
      <c r="H5" s="1005"/>
      <c r="I5" s="1005"/>
      <c r="J5" s="1005"/>
      <c r="K5" s="1005"/>
      <c r="L5" s="1005"/>
      <c r="M5" s="1005"/>
      <c r="N5" s="1005"/>
      <c r="O5" s="1005"/>
      <c r="P5" s="1006"/>
      <c r="Q5" s="538"/>
    </row>
    <row r="6" spans="1:17" ht="12.75" customHeight="1" x14ac:dyDescent="0.25">
      <c r="A6" s="7" t="s">
        <v>7</v>
      </c>
      <c r="B6" s="8"/>
      <c r="C6" s="1005" t="s">
        <v>8</v>
      </c>
      <c r="D6" s="1005"/>
      <c r="E6" s="1005"/>
      <c r="F6" s="1005"/>
      <c r="G6" s="1005"/>
      <c r="H6" s="1005"/>
      <c r="I6" s="1005"/>
      <c r="J6" s="1005"/>
      <c r="K6" s="1005"/>
      <c r="L6" s="1005"/>
      <c r="M6" s="1005"/>
      <c r="N6" s="1005"/>
      <c r="O6" s="1005"/>
      <c r="P6" s="1006"/>
      <c r="Q6" s="538"/>
    </row>
    <row r="7" spans="1:17" ht="25.5" customHeight="1" x14ac:dyDescent="0.25">
      <c r="A7" s="7" t="s">
        <v>9</v>
      </c>
      <c r="B7" s="8"/>
      <c r="C7" s="1010" t="s">
        <v>10</v>
      </c>
      <c r="D7" s="1010"/>
      <c r="E7" s="1010"/>
      <c r="F7" s="1010"/>
      <c r="G7" s="1010"/>
      <c r="H7" s="1010"/>
      <c r="I7" s="1010"/>
      <c r="J7" s="1010"/>
      <c r="K7" s="1010"/>
      <c r="L7" s="1010"/>
      <c r="M7" s="1010"/>
      <c r="N7" s="1010"/>
      <c r="O7" s="1010"/>
      <c r="P7" s="1011"/>
      <c r="Q7" s="538"/>
    </row>
    <row r="8" spans="1:17" ht="12.75" customHeight="1" x14ac:dyDescent="0.25">
      <c r="A8" s="9" t="s">
        <v>11</v>
      </c>
      <c r="B8" s="8"/>
      <c r="C8" s="1012"/>
      <c r="D8" s="1012"/>
      <c r="E8" s="1012"/>
      <c r="F8" s="1012"/>
      <c r="G8" s="1012"/>
      <c r="H8" s="1012"/>
      <c r="I8" s="1012"/>
      <c r="J8" s="1012"/>
      <c r="K8" s="1012"/>
      <c r="L8" s="1012"/>
      <c r="M8" s="1012"/>
      <c r="N8" s="1012"/>
      <c r="O8" s="1012"/>
      <c r="P8" s="1013"/>
      <c r="Q8" s="538"/>
    </row>
    <row r="9" spans="1:17" ht="12.75" customHeight="1" x14ac:dyDescent="0.25">
      <c r="A9" s="7"/>
      <c r="B9" s="8" t="s">
        <v>12</v>
      </c>
      <c r="C9" s="1005" t="s">
        <v>13</v>
      </c>
      <c r="D9" s="1005"/>
      <c r="E9" s="1005"/>
      <c r="F9" s="1005"/>
      <c r="G9" s="1005"/>
      <c r="H9" s="1005"/>
      <c r="I9" s="1005"/>
      <c r="J9" s="1005"/>
      <c r="K9" s="1005"/>
      <c r="L9" s="1005"/>
      <c r="M9" s="1005"/>
      <c r="N9" s="1005"/>
      <c r="O9" s="1005"/>
      <c r="P9" s="1006"/>
      <c r="Q9" s="538"/>
    </row>
    <row r="10" spans="1:17" ht="12.75" customHeight="1" x14ac:dyDescent="0.25">
      <c r="A10" s="7"/>
      <c r="B10" s="8" t="s">
        <v>14</v>
      </c>
      <c r="C10" s="1005" t="s">
        <v>15</v>
      </c>
      <c r="D10" s="1005"/>
      <c r="E10" s="1005"/>
      <c r="F10" s="1005"/>
      <c r="G10" s="1005"/>
      <c r="H10" s="1005"/>
      <c r="I10" s="1005"/>
      <c r="J10" s="1005"/>
      <c r="K10" s="1005"/>
      <c r="L10" s="1005"/>
      <c r="M10" s="1005"/>
      <c r="N10" s="1005"/>
      <c r="O10" s="1005"/>
      <c r="P10" s="1006"/>
      <c r="Q10" s="538"/>
    </row>
    <row r="11" spans="1:17" ht="12.75" customHeight="1" x14ac:dyDescent="0.25">
      <c r="A11" s="7"/>
      <c r="B11" s="8" t="s">
        <v>16</v>
      </c>
      <c r="C11" s="1012"/>
      <c r="D11" s="1012"/>
      <c r="E11" s="1012"/>
      <c r="F11" s="1012"/>
      <c r="G11" s="1012"/>
      <c r="H11" s="1012"/>
      <c r="I11" s="1012"/>
      <c r="J11" s="1012"/>
      <c r="K11" s="1012"/>
      <c r="L11" s="1012"/>
      <c r="M11" s="1012"/>
      <c r="N11" s="1012"/>
      <c r="O11" s="1012"/>
      <c r="P11" s="1013"/>
      <c r="Q11" s="538"/>
    </row>
    <row r="12" spans="1:17" ht="12.75" customHeight="1" x14ac:dyDescent="0.25">
      <c r="A12" s="7"/>
      <c r="B12" s="8" t="s">
        <v>17</v>
      </c>
      <c r="C12" s="1005" t="s">
        <v>18</v>
      </c>
      <c r="D12" s="1005"/>
      <c r="E12" s="1005"/>
      <c r="F12" s="1005"/>
      <c r="G12" s="1005"/>
      <c r="H12" s="1005"/>
      <c r="I12" s="1005"/>
      <c r="J12" s="1005"/>
      <c r="K12" s="1005"/>
      <c r="L12" s="1005"/>
      <c r="M12" s="1005"/>
      <c r="N12" s="1005"/>
      <c r="O12" s="1005"/>
      <c r="P12" s="1006"/>
      <c r="Q12" s="538"/>
    </row>
    <row r="13" spans="1:17" ht="12.75" customHeight="1" x14ac:dyDescent="0.25">
      <c r="A13" s="7"/>
      <c r="B13" s="8" t="s">
        <v>19</v>
      </c>
      <c r="C13" s="1005"/>
      <c r="D13" s="1005"/>
      <c r="E13" s="1005"/>
      <c r="F13" s="1005"/>
      <c r="G13" s="1005"/>
      <c r="H13" s="1005"/>
      <c r="I13" s="1005"/>
      <c r="J13" s="1005"/>
      <c r="K13" s="1005"/>
      <c r="L13" s="1005"/>
      <c r="M13" s="1005"/>
      <c r="N13" s="1005"/>
      <c r="O13" s="1005"/>
      <c r="P13" s="1006"/>
      <c r="Q13" s="538"/>
    </row>
    <row r="14" spans="1:17" ht="12.75" customHeight="1" x14ac:dyDescent="0.25">
      <c r="A14" s="10"/>
      <c r="B14" s="11"/>
      <c r="C14" s="1014"/>
      <c r="D14" s="1014"/>
      <c r="E14" s="1014"/>
      <c r="F14" s="1014"/>
      <c r="G14" s="1014"/>
      <c r="H14" s="1014"/>
      <c r="I14" s="1014"/>
      <c r="J14" s="1014"/>
      <c r="K14" s="1014"/>
      <c r="L14" s="1014"/>
      <c r="M14" s="1014"/>
      <c r="N14" s="1014"/>
      <c r="O14" s="1014"/>
      <c r="P14" s="1015"/>
      <c r="Q14" s="538"/>
    </row>
    <row r="15" spans="1:17" s="12" customFormat="1" ht="12.75" customHeight="1" x14ac:dyDescent="0.25">
      <c r="A15" s="1044" t="s">
        <v>20</v>
      </c>
      <c r="B15" s="1047" t="s">
        <v>21</v>
      </c>
      <c r="C15" s="1049" t="s">
        <v>22</v>
      </c>
      <c r="D15" s="1050"/>
      <c r="E15" s="1050"/>
      <c r="F15" s="1050"/>
      <c r="G15" s="1050"/>
      <c r="H15" s="1050"/>
      <c r="I15" s="1050"/>
      <c r="J15" s="1050"/>
      <c r="K15" s="1050"/>
      <c r="L15" s="1050"/>
      <c r="M15" s="1050"/>
      <c r="N15" s="1050"/>
      <c r="O15" s="1050"/>
      <c r="P15" s="1051"/>
      <c r="Q15" s="539"/>
    </row>
    <row r="16" spans="1:17" s="12" customFormat="1" ht="12.75" customHeight="1" x14ac:dyDescent="0.25">
      <c r="A16" s="1045"/>
      <c r="B16" s="1048"/>
      <c r="C16" s="1052" t="s">
        <v>23</v>
      </c>
      <c r="D16" s="1054" t="s">
        <v>24</v>
      </c>
      <c r="E16" s="1056" t="s">
        <v>25</v>
      </c>
      <c r="F16" s="1058" t="s">
        <v>26</v>
      </c>
      <c r="G16" s="1054" t="s">
        <v>27</v>
      </c>
      <c r="H16" s="1060" t="s">
        <v>28</v>
      </c>
      <c r="I16" s="1061" t="s">
        <v>29</v>
      </c>
      <c r="J16" s="1054" t="s">
        <v>30</v>
      </c>
      <c r="K16" s="1060" t="s">
        <v>31</v>
      </c>
      <c r="L16" s="1061" t="s">
        <v>32</v>
      </c>
      <c r="M16" s="1054" t="s">
        <v>33</v>
      </c>
      <c r="N16" s="1060" t="s">
        <v>34</v>
      </c>
      <c r="O16" s="1061" t="s">
        <v>35</v>
      </c>
      <c r="P16" s="1062" t="s">
        <v>36</v>
      </c>
    </row>
    <row r="17" spans="1:16" s="13" customFormat="1" ht="70.5" customHeight="1" thickBot="1" x14ac:dyDescent="0.3">
      <c r="A17" s="1046"/>
      <c r="B17" s="1048"/>
      <c r="C17" s="1053"/>
      <c r="D17" s="1055"/>
      <c r="E17" s="1057"/>
      <c r="F17" s="1059"/>
      <c r="G17" s="1054"/>
      <c r="H17" s="1060"/>
      <c r="I17" s="1061"/>
      <c r="J17" s="1054"/>
      <c r="K17" s="1060"/>
      <c r="L17" s="1061"/>
      <c r="M17" s="1054"/>
      <c r="N17" s="1060"/>
      <c r="O17" s="1061"/>
      <c r="P17" s="1063"/>
    </row>
    <row r="18" spans="1:16" s="13" customFormat="1" ht="9.75" customHeight="1" thickTop="1" x14ac:dyDescent="0.25">
      <c r="A18" s="14" t="s">
        <v>37</v>
      </c>
      <c r="B18" s="14">
        <v>2</v>
      </c>
      <c r="C18" s="15">
        <v>3</v>
      </c>
      <c r="D18" s="16">
        <v>4</v>
      </c>
      <c r="E18" s="17">
        <v>5</v>
      </c>
      <c r="F18" s="18">
        <v>6</v>
      </c>
      <c r="G18" s="16">
        <v>7</v>
      </c>
      <c r="H18" s="19">
        <v>8</v>
      </c>
      <c r="I18" s="20">
        <v>9</v>
      </c>
      <c r="J18" s="19">
        <v>10</v>
      </c>
      <c r="K18" s="17">
        <v>11</v>
      </c>
      <c r="L18" s="21">
        <v>12</v>
      </c>
      <c r="M18" s="15">
        <v>13</v>
      </c>
      <c r="N18" s="17">
        <v>14</v>
      </c>
      <c r="O18" s="20">
        <v>15</v>
      </c>
      <c r="P18" s="20">
        <v>16</v>
      </c>
    </row>
    <row r="19" spans="1:16" s="28" customFormat="1" ht="12" hidden="1" customHeight="1" x14ac:dyDescent="0.25">
      <c r="A19" s="22"/>
      <c r="B19" s="23" t="s">
        <v>38</v>
      </c>
      <c r="C19" s="24"/>
      <c r="D19" s="25"/>
      <c r="E19" s="26"/>
      <c r="F19" s="27"/>
      <c r="G19" s="25"/>
      <c r="H19" s="26"/>
      <c r="I19" s="27"/>
      <c r="J19" s="25"/>
      <c r="K19" s="26"/>
      <c r="L19" s="27"/>
      <c r="M19" s="25"/>
      <c r="N19" s="26"/>
      <c r="O19" s="27"/>
      <c r="P19" s="27"/>
    </row>
    <row r="20" spans="1:16" s="28" customFormat="1" ht="12.75" thickBot="1" x14ac:dyDescent="0.3">
      <c r="A20" s="29"/>
      <c r="B20" s="30" t="s">
        <v>39</v>
      </c>
      <c r="C20" s="31">
        <f t="shared" ref="C20:C83" si="0">F20+I20+L20+O20</f>
        <v>895167</v>
      </c>
      <c r="D20" s="32">
        <f>SUM(D21,D24,D25,D41,D43)</f>
        <v>604903</v>
      </c>
      <c r="E20" s="33">
        <f t="shared" ref="E20:F20" si="1">SUM(E21,E24,E25,E41,E43)</f>
        <v>30099</v>
      </c>
      <c r="F20" s="34">
        <f t="shared" si="1"/>
        <v>635002</v>
      </c>
      <c r="G20" s="32">
        <f>SUM(G21,G24,G43)</f>
        <v>228074</v>
      </c>
      <c r="H20" s="33">
        <f t="shared" ref="H20:I20" si="2">SUM(H21,H24,H43)</f>
        <v>0</v>
      </c>
      <c r="I20" s="34">
        <f t="shared" si="2"/>
        <v>228074</v>
      </c>
      <c r="J20" s="32">
        <f>SUM(J21,J26,J43)</f>
        <v>32091</v>
      </c>
      <c r="K20" s="33">
        <f t="shared" ref="K20:L20" si="3">SUM(K21,K26,K43)</f>
        <v>0</v>
      </c>
      <c r="L20" s="34">
        <f t="shared" si="3"/>
        <v>32091</v>
      </c>
      <c r="M20" s="32">
        <f>SUM(M21,M45)</f>
        <v>0</v>
      </c>
      <c r="N20" s="33">
        <f t="shared" ref="N20:O20" si="4">SUM(N21,N45)</f>
        <v>0</v>
      </c>
      <c r="O20" s="34">
        <f t="shared" si="4"/>
        <v>0</v>
      </c>
      <c r="P20" s="35"/>
    </row>
    <row r="21" spans="1:16" ht="12.75" thickTop="1" x14ac:dyDescent="0.25">
      <c r="A21" s="36"/>
      <c r="B21" s="37" t="s">
        <v>40</v>
      </c>
      <c r="C21" s="38">
        <f t="shared" si="0"/>
        <v>5337</v>
      </c>
      <c r="D21" s="39">
        <f>SUM(D22:D23)</f>
        <v>0</v>
      </c>
      <c r="E21" s="40">
        <f t="shared" ref="E21:F21" si="5">SUM(E22:E23)</f>
        <v>0</v>
      </c>
      <c r="F21" s="41">
        <f t="shared" si="5"/>
        <v>0</v>
      </c>
      <c r="G21" s="39">
        <f>SUM(G22:G23)</f>
        <v>0</v>
      </c>
      <c r="H21" s="40">
        <f t="shared" ref="H21:I21" si="6">SUM(H22:H23)</f>
        <v>0</v>
      </c>
      <c r="I21" s="41">
        <f t="shared" si="6"/>
        <v>0</v>
      </c>
      <c r="J21" s="39">
        <f>SUM(J22:J23)</f>
        <v>5337</v>
      </c>
      <c r="K21" s="40">
        <f t="shared" ref="K21:L21" si="7">SUM(K22:K23)</f>
        <v>0</v>
      </c>
      <c r="L21" s="41">
        <f t="shared" si="7"/>
        <v>5337</v>
      </c>
      <c r="M21" s="39">
        <f>SUM(M22:M23)</f>
        <v>0</v>
      </c>
      <c r="N21" s="40">
        <f t="shared" ref="N21:O21" si="8">SUM(N22:N23)</f>
        <v>0</v>
      </c>
      <c r="O21" s="41">
        <f t="shared" si="8"/>
        <v>0</v>
      </c>
      <c r="P21" s="42"/>
    </row>
    <row r="22" spans="1:16" ht="12" hidden="1" customHeight="1" x14ac:dyDescent="0.25">
      <c r="A22" s="43"/>
      <c r="B22" s="44" t="s">
        <v>41</v>
      </c>
      <c r="C22" s="45">
        <f t="shared" si="0"/>
        <v>0</v>
      </c>
      <c r="D22" s="46"/>
      <c r="E22" s="47"/>
      <c r="F22" s="48">
        <f>D22+E22</f>
        <v>0</v>
      </c>
      <c r="G22" s="46"/>
      <c r="H22" s="47"/>
      <c r="I22" s="48">
        <f>G22+H22</f>
        <v>0</v>
      </c>
      <c r="J22" s="46"/>
      <c r="K22" s="47"/>
      <c r="L22" s="48">
        <f>K22+J22</f>
        <v>0</v>
      </c>
      <c r="M22" s="46"/>
      <c r="N22" s="47"/>
      <c r="O22" s="48">
        <f>N22+M22</f>
        <v>0</v>
      </c>
      <c r="P22" s="49"/>
    </row>
    <row r="23" spans="1:16" ht="22.5" customHeight="1" x14ac:dyDescent="0.25">
      <c r="A23" s="50"/>
      <c r="B23" s="51" t="s">
        <v>42</v>
      </c>
      <c r="C23" s="52">
        <f t="shared" si="0"/>
        <v>5337</v>
      </c>
      <c r="D23" s="53"/>
      <c r="E23" s="54"/>
      <c r="F23" s="55">
        <f t="shared" ref="F23:F25" si="9">D23+E23</f>
        <v>0</v>
      </c>
      <c r="G23" s="53"/>
      <c r="H23" s="54"/>
      <c r="I23" s="55">
        <f t="shared" ref="I23:I24" si="10">G23+H23</f>
        <v>0</v>
      </c>
      <c r="J23" s="53">
        <v>5337</v>
      </c>
      <c r="K23" s="54"/>
      <c r="L23" s="56">
        <f>K23+J23</f>
        <v>5337</v>
      </c>
      <c r="M23" s="53"/>
      <c r="N23" s="54"/>
      <c r="O23" s="55">
        <f>N23+M23</f>
        <v>0</v>
      </c>
      <c r="P23" s="57"/>
    </row>
    <row r="24" spans="1:16" s="58" customFormat="1" ht="45" customHeight="1" thickBot="1" x14ac:dyDescent="0.3">
      <c r="A24" s="256">
        <v>19300</v>
      </c>
      <c r="B24" s="256" t="s">
        <v>43</v>
      </c>
      <c r="C24" s="257">
        <f>F24+I24</f>
        <v>863076</v>
      </c>
      <c r="D24" s="258">
        <v>604903</v>
      </c>
      <c r="E24" s="259">
        <f>29999+100</f>
        <v>30099</v>
      </c>
      <c r="F24" s="260">
        <f t="shared" si="9"/>
        <v>635002</v>
      </c>
      <c r="G24" s="258">
        <v>228074</v>
      </c>
      <c r="H24" s="259"/>
      <c r="I24" s="260">
        <f t="shared" si="10"/>
        <v>228074</v>
      </c>
      <c r="J24" s="261" t="s">
        <v>44</v>
      </c>
      <c r="K24" s="262" t="s">
        <v>44</v>
      </c>
      <c r="L24" s="263" t="s">
        <v>44</v>
      </c>
      <c r="M24" s="261" t="s">
        <v>44</v>
      </c>
      <c r="N24" s="262" t="s">
        <v>44</v>
      </c>
      <c r="O24" s="263" t="s">
        <v>44</v>
      </c>
      <c r="P24" s="264" t="s">
        <v>494</v>
      </c>
    </row>
    <row r="25" spans="1:16" s="28" customFormat="1" ht="24.75" hidden="1" customHeight="1" thickTop="1" x14ac:dyDescent="0.25">
      <c r="A25" s="59"/>
      <c r="B25" s="59" t="s">
        <v>45</v>
      </c>
      <c r="C25" s="60">
        <f>F25</f>
        <v>0</v>
      </c>
      <c r="D25" s="61"/>
      <c r="E25" s="62"/>
      <c r="F25" s="63">
        <f t="shared" si="9"/>
        <v>0</v>
      </c>
      <c r="G25" s="64" t="s">
        <v>44</v>
      </c>
      <c r="H25" s="65" t="s">
        <v>44</v>
      </c>
      <c r="I25" s="66" t="s">
        <v>44</v>
      </c>
      <c r="J25" s="64" t="s">
        <v>44</v>
      </c>
      <c r="K25" s="65" t="s">
        <v>44</v>
      </c>
      <c r="L25" s="66" t="s">
        <v>44</v>
      </c>
      <c r="M25" s="64" t="s">
        <v>44</v>
      </c>
      <c r="N25" s="65" t="s">
        <v>44</v>
      </c>
      <c r="O25" s="66" t="s">
        <v>44</v>
      </c>
      <c r="P25" s="67"/>
    </row>
    <row r="26" spans="1:16" s="28" customFormat="1" ht="36" customHeight="1" thickTop="1" x14ac:dyDescent="0.25">
      <c r="A26" s="59">
        <v>21300</v>
      </c>
      <c r="B26" s="59" t="s">
        <v>46</v>
      </c>
      <c r="C26" s="60">
        <f>L26</f>
        <v>26754</v>
      </c>
      <c r="D26" s="64" t="s">
        <v>44</v>
      </c>
      <c r="E26" s="65" t="s">
        <v>44</v>
      </c>
      <c r="F26" s="66" t="s">
        <v>44</v>
      </c>
      <c r="G26" s="64" t="s">
        <v>44</v>
      </c>
      <c r="H26" s="65" t="s">
        <v>44</v>
      </c>
      <c r="I26" s="66" t="s">
        <v>44</v>
      </c>
      <c r="J26" s="68">
        <f>SUM(J27,J31,J33,J36)</f>
        <v>26754</v>
      </c>
      <c r="K26" s="69">
        <f t="shared" ref="K26:L26" si="11">SUM(K27,K31,K33,K36)</f>
        <v>0</v>
      </c>
      <c r="L26" s="70">
        <f t="shared" si="11"/>
        <v>26754</v>
      </c>
      <c r="M26" s="68" t="s">
        <v>44</v>
      </c>
      <c r="N26" s="69" t="s">
        <v>44</v>
      </c>
      <c r="O26" s="70" t="s">
        <v>44</v>
      </c>
      <c r="P26" s="67"/>
    </row>
    <row r="27" spans="1:16" s="28" customFormat="1" ht="24" hidden="1" customHeight="1" x14ac:dyDescent="0.25">
      <c r="A27" s="71">
        <v>21350</v>
      </c>
      <c r="B27" s="59" t="s">
        <v>47</v>
      </c>
      <c r="C27" s="60">
        <f t="shared" ref="C27:C30" si="12">L27</f>
        <v>0</v>
      </c>
      <c r="D27" s="64" t="s">
        <v>44</v>
      </c>
      <c r="E27" s="65" t="s">
        <v>44</v>
      </c>
      <c r="F27" s="66" t="s">
        <v>44</v>
      </c>
      <c r="G27" s="64" t="s">
        <v>44</v>
      </c>
      <c r="H27" s="65" t="s">
        <v>44</v>
      </c>
      <c r="I27" s="66" t="s">
        <v>44</v>
      </c>
      <c r="J27" s="68">
        <f>SUM(J28:J30)</f>
        <v>0</v>
      </c>
      <c r="K27" s="69">
        <f t="shared" ref="K27:L27" si="13">SUM(K28:K30)</f>
        <v>0</v>
      </c>
      <c r="L27" s="70">
        <f t="shared" si="13"/>
        <v>0</v>
      </c>
      <c r="M27" s="68" t="s">
        <v>44</v>
      </c>
      <c r="N27" s="69" t="s">
        <v>44</v>
      </c>
      <c r="O27" s="70" t="s">
        <v>44</v>
      </c>
      <c r="P27" s="67"/>
    </row>
    <row r="28" spans="1:16" ht="12" hidden="1" customHeight="1" x14ac:dyDescent="0.25">
      <c r="A28" s="43">
        <v>21351</v>
      </c>
      <c r="B28" s="72" t="s">
        <v>48</v>
      </c>
      <c r="C28" s="73">
        <f t="shared" si="12"/>
        <v>0</v>
      </c>
      <c r="D28" s="74" t="s">
        <v>44</v>
      </c>
      <c r="E28" s="75" t="s">
        <v>44</v>
      </c>
      <c r="F28" s="76" t="s">
        <v>44</v>
      </c>
      <c r="G28" s="74" t="s">
        <v>44</v>
      </c>
      <c r="H28" s="75" t="s">
        <v>44</v>
      </c>
      <c r="I28" s="76" t="s">
        <v>44</v>
      </c>
      <c r="J28" s="46"/>
      <c r="K28" s="47"/>
      <c r="L28" s="48">
        <f t="shared" ref="L28:L30" si="14">K28+J28</f>
        <v>0</v>
      </c>
      <c r="M28" s="77" t="s">
        <v>44</v>
      </c>
      <c r="N28" s="78" t="s">
        <v>44</v>
      </c>
      <c r="O28" s="48" t="s">
        <v>44</v>
      </c>
      <c r="P28" s="49"/>
    </row>
    <row r="29" spans="1:16" ht="12" hidden="1" customHeight="1" x14ac:dyDescent="0.25">
      <c r="A29" s="50">
        <v>21352</v>
      </c>
      <c r="B29" s="79" t="s">
        <v>49</v>
      </c>
      <c r="C29" s="80">
        <f t="shared" si="12"/>
        <v>0</v>
      </c>
      <c r="D29" s="81" t="s">
        <v>44</v>
      </c>
      <c r="E29" s="82" t="s">
        <v>44</v>
      </c>
      <c r="F29" s="83" t="s">
        <v>44</v>
      </c>
      <c r="G29" s="81" t="s">
        <v>44</v>
      </c>
      <c r="H29" s="82" t="s">
        <v>44</v>
      </c>
      <c r="I29" s="83" t="s">
        <v>44</v>
      </c>
      <c r="J29" s="53"/>
      <c r="K29" s="54"/>
      <c r="L29" s="56">
        <f t="shared" si="14"/>
        <v>0</v>
      </c>
      <c r="M29" s="84" t="s">
        <v>44</v>
      </c>
      <c r="N29" s="85" t="s">
        <v>44</v>
      </c>
      <c r="O29" s="56" t="s">
        <v>44</v>
      </c>
      <c r="P29" s="57"/>
    </row>
    <row r="30" spans="1:16" ht="24" hidden="1" customHeight="1" x14ac:dyDescent="0.25">
      <c r="A30" s="50">
        <v>21359</v>
      </c>
      <c r="B30" s="79" t="s">
        <v>50</v>
      </c>
      <c r="C30" s="80">
        <f t="shared" si="12"/>
        <v>0</v>
      </c>
      <c r="D30" s="81" t="s">
        <v>44</v>
      </c>
      <c r="E30" s="82" t="s">
        <v>44</v>
      </c>
      <c r="F30" s="83" t="s">
        <v>44</v>
      </c>
      <c r="G30" s="81" t="s">
        <v>44</v>
      </c>
      <c r="H30" s="82" t="s">
        <v>44</v>
      </c>
      <c r="I30" s="83" t="s">
        <v>44</v>
      </c>
      <c r="J30" s="53"/>
      <c r="K30" s="54"/>
      <c r="L30" s="56">
        <f t="shared" si="14"/>
        <v>0</v>
      </c>
      <c r="M30" s="84" t="s">
        <v>44</v>
      </c>
      <c r="N30" s="85" t="s">
        <v>44</v>
      </c>
      <c r="O30" s="56" t="s">
        <v>44</v>
      </c>
      <c r="P30" s="57"/>
    </row>
    <row r="31" spans="1:16" s="28" customFormat="1" ht="36" hidden="1" customHeight="1" x14ac:dyDescent="0.25">
      <c r="A31" s="71">
        <v>21370</v>
      </c>
      <c r="B31" s="59" t="s">
        <v>51</v>
      </c>
      <c r="C31" s="60">
        <f>L31</f>
        <v>0</v>
      </c>
      <c r="D31" s="64" t="s">
        <v>44</v>
      </c>
      <c r="E31" s="65" t="s">
        <v>44</v>
      </c>
      <c r="F31" s="66" t="s">
        <v>44</v>
      </c>
      <c r="G31" s="64" t="s">
        <v>44</v>
      </c>
      <c r="H31" s="65" t="s">
        <v>44</v>
      </c>
      <c r="I31" s="66" t="s">
        <v>44</v>
      </c>
      <c r="J31" s="68">
        <f>SUM(J32)</f>
        <v>0</v>
      </c>
      <c r="K31" s="69">
        <f t="shared" ref="K31:L31" si="15">SUM(K32)</f>
        <v>0</v>
      </c>
      <c r="L31" s="70">
        <f t="shared" si="15"/>
        <v>0</v>
      </c>
      <c r="M31" s="68" t="s">
        <v>44</v>
      </c>
      <c r="N31" s="69" t="s">
        <v>44</v>
      </c>
      <c r="O31" s="70" t="s">
        <v>44</v>
      </c>
      <c r="P31" s="67"/>
    </row>
    <row r="32" spans="1:16" ht="36" hidden="1" customHeight="1" x14ac:dyDescent="0.25">
      <c r="A32" s="86">
        <v>21379</v>
      </c>
      <c r="B32" s="87" t="s">
        <v>52</v>
      </c>
      <c r="C32" s="88">
        <f t="shared" ref="C32:C40" si="16">L32</f>
        <v>0</v>
      </c>
      <c r="D32" s="89" t="s">
        <v>44</v>
      </c>
      <c r="E32" s="90" t="s">
        <v>44</v>
      </c>
      <c r="F32" s="91" t="s">
        <v>44</v>
      </c>
      <c r="G32" s="89" t="s">
        <v>44</v>
      </c>
      <c r="H32" s="90" t="s">
        <v>44</v>
      </c>
      <c r="I32" s="91" t="s">
        <v>44</v>
      </c>
      <c r="J32" s="92"/>
      <c r="K32" s="93"/>
      <c r="L32" s="94">
        <f>K32+J32</f>
        <v>0</v>
      </c>
      <c r="M32" s="95" t="s">
        <v>44</v>
      </c>
      <c r="N32" s="96" t="s">
        <v>44</v>
      </c>
      <c r="O32" s="94" t="s">
        <v>44</v>
      </c>
      <c r="P32" s="97"/>
    </row>
    <row r="33" spans="1:16" s="28" customFormat="1" ht="12" hidden="1" customHeight="1" x14ac:dyDescent="0.25">
      <c r="A33" s="71">
        <v>21380</v>
      </c>
      <c r="B33" s="59" t="s">
        <v>53</v>
      </c>
      <c r="C33" s="60">
        <f t="shared" si="16"/>
        <v>0</v>
      </c>
      <c r="D33" s="64" t="s">
        <v>44</v>
      </c>
      <c r="E33" s="65" t="s">
        <v>44</v>
      </c>
      <c r="F33" s="66" t="s">
        <v>44</v>
      </c>
      <c r="G33" s="64" t="s">
        <v>44</v>
      </c>
      <c r="H33" s="65" t="s">
        <v>44</v>
      </c>
      <c r="I33" s="66" t="s">
        <v>44</v>
      </c>
      <c r="J33" s="68">
        <f>SUM(J34:J35)</f>
        <v>0</v>
      </c>
      <c r="K33" s="69">
        <f t="shared" ref="K33:L33" si="17">SUM(K34:K35)</f>
        <v>0</v>
      </c>
      <c r="L33" s="70">
        <f t="shared" si="17"/>
        <v>0</v>
      </c>
      <c r="M33" s="68" t="s">
        <v>44</v>
      </c>
      <c r="N33" s="69" t="s">
        <v>44</v>
      </c>
      <c r="O33" s="70" t="s">
        <v>44</v>
      </c>
      <c r="P33" s="67"/>
    </row>
    <row r="34" spans="1:16" ht="12" hidden="1" customHeight="1" x14ac:dyDescent="0.25">
      <c r="A34" s="44">
        <v>21381</v>
      </c>
      <c r="B34" s="72" t="s">
        <v>54</v>
      </c>
      <c r="C34" s="73">
        <f t="shared" si="16"/>
        <v>0</v>
      </c>
      <c r="D34" s="74" t="s">
        <v>44</v>
      </c>
      <c r="E34" s="75" t="s">
        <v>44</v>
      </c>
      <c r="F34" s="76" t="s">
        <v>44</v>
      </c>
      <c r="G34" s="74" t="s">
        <v>44</v>
      </c>
      <c r="H34" s="75" t="s">
        <v>44</v>
      </c>
      <c r="I34" s="76" t="s">
        <v>44</v>
      </c>
      <c r="J34" s="46"/>
      <c r="K34" s="47"/>
      <c r="L34" s="48">
        <f t="shared" ref="L34:L35" si="18">K34+J34</f>
        <v>0</v>
      </c>
      <c r="M34" s="77" t="s">
        <v>44</v>
      </c>
      <c r="N34" s="78" t="s">
        <v>44</v>
      </c>
      <c r="O34" s="48" t="s">
        <v>44</v>
      </c>
      <c r="P34" s="49"/>
    </row>
    <row r="35" spans="1:16" ht="24" hidden="1" customHeight="1" x14ac:dyDescent="0.25">
      <c r="A35" s="51">
        <v>21383</v>
      </c>
      <c r="B35" s="79" t="s">
        <v>55</v>
      </c>
      <c r="C35" s="80">
        <f t="shared" si="16"/>
        <v>0</v>
      </c>
      <c r="D35" s="81" t="s">
        <v>44</v>
      </c>
      <c r="E35" s="82" t="s">
        <v>44</v>
      </c>
      <c r="F35" s="83" t="s">
        <v>44</v>
      </c>
      <c r="G35" s="81" t="s">
        <v>44</v>
      </c>
      <c r="H35" s="82" t="s">
        <v>44</v>
      </c>
      <c r="I35" s="83" t="s">
        <v>44</v>
      </c>
      <c r="J35" s="53"/>
      <c r="K35" s="54"/>
      <c r="L35" s="56">
        <f t="shared" si="18"/>
        <v>0</v>
      </c>
      <c r="M35" s="84" t="s">
        <v>44</v>
      </c>
      <c r="N35" s="85" t="s">
        <v>44</v>
      </c>
      <c r="O35" s="56" t="s">
        <v>44</v>
      </c>
      <c r="P35" s="57"/>
    </row>
    <row r="36" spans="1:16" s="28" customFormat="1" ht="25.5" customHeight="1" x14ac:dyDescent="0.25">
      <c r="A36" s="71">
        <v>21390</v>
      </c>
      <c r="B36" s="59" t="s">
        <v>56</v>
      </c>
      <c r="C36" s="60">
        <f t="shared" si="16"/>
        <v>26754</v>
      </c>
      <c r="D36" s="64" t="s">
        <v>44</v>
      </c>
      <c r="E36" s="65" t="s">
        <v>44</v>
      </c>
      <c r="F36" s="66" t="s">
        <v>44</v>
      </c>
      <c r="G36" s="64" t="s">
        <v>44</v>
      </c>
      <c r="H36" s="65" t="s">
        <v>44</v>
      </c>
      <c r="I36" s="66" t="s">
        <v>44</v>
      </c>
      <c r="J36" s="68">
        <f>SUM(J37:J40)</f>
        <v>26754</v>
      </c>
      <c r="K36" s="69">
        <f t="shared" ref="K36:L36" si="19">SUM(K37:K40)</f>
        <v>0</v>
      </c>
      <c r="L36" s="70">
        <f t="shared" si="19"/>
        <v>26754</v>
      </c>
      <c r="M36" s="68" t="s">
        <v>44</v>
      </c>
      <c r="N36" s="69" t="s">
        <v>44</v>
      </c>
      <c r="O36" s="70" t="s">
        <v>44</v>
      </c>
      <c r="P36" s="67"/>
    </row>
    <row r="37" spans="1:16" ht="24" hidden="1" customHeight="1" x14ac:dyDescent="0.25">
      <c r="A37" s="44">
        <v>21391</v>
      </c>
      <c r="B37" s="72" t="s">
        <v>57</v>
      </c>
      <c r="C37" s="73">
        <f t="shared" si="16"/>
        <v>0</v>
      </c>
      <c r="D37" s="74" t="s">
        <v>44</v>
      </c>
      <c r="E37" s="75" t="s">
        <v>44</v>
      </c>
      <c r="F37" s="76" t="s">
        <v>44</v>
      </c>
      <c r="G37" s="74" t="s">
        <v>44</v>
      </c>
      <c r="H37" s="75" t="s">
        <v>44</v>
      </c>
      <c r="I37" s="76" t="s">
        <v>44</v>
      </c>
      <c r="J37" s="46"/>
      <c r="K37" s="47"/>
      <c r="L37" s="48">
        <f t="shared" ref="L37:L40" si="20">K37+J37</f>
        <v>0</v>
      </c>
      <c r="M37" s="77" t="s">
        <v>44</v>
      </c>
      <c r="N37" s="78" t="s">
        <v>44</v>
      </c>
      <c r="O37" s="48" t="s">
        <v>44</v>
      </c>
      <c r="P37" s="49"/>
    </row>
    <row r="38" spans="1:16" ht="12" hidden="1" customHeight="1" x14ac:dyDescent="0.25">
      <c r="A38" s="51">
        <v>21393</v>
      </c>
      <c r="B38" s="79" t="s">
        <v>58</v>
      </c>
      <c r="C38" s="80">
        <f t="shared" si="16"/>
        <v>0</v>
      </c>
      <c r="D38" s="81" t="s">
        <v>44</v>
      </c>
      <c r="E38" s="82" t="s">
        <v>44</v>
      </c>
      <c r="F38" s="83" t="s">
        <v>44</v>
      </c>
      <c r="G38" s="81" t="s">
        <v>44</v>
      </c>
      <c r="H38" s="82" t="s">
        <v>44</v>
      </c>
      <c r="I38" s="83" t="s">
        <v>44</v>
      </c>
      <c r="J38" s="53"/>
      <c r="K38" s="54"/>
      <c r="L38" s="56">
        <f t="shared" si="20"/>
        <v>0</v>
      </c>
      <c r="M38" s="84" t="s">
        <v>44</v>
      </c>
      <c r="N38" s="85" t="s">
        <v>44</v>
      </c>
      <c r="O38" s="56" t="s">
        <v>44</v>
      </c>
      <c r="P38" s="57"/>
    </row>
    <row r="39" spans="1:16" ht="12" hidden="1" customHeight="1" x14ac:dyDescent="0.25">
      <c r="A39" s="51">
        <v>21395</v>
      </c>
      <c r="B39" s="79" t="s">
        <v>59</v>
      </c>
      <c r="C39" s="80">
        <f t="shared" si="16"/>
        <v>0</v>
      </c>
      <c r="D39" s="81" t="s">
        <v>44</v>
      </c>
      <c r="E39" s="82" t="s">
        <v>44</v>
      </c>
      <c r="F39" s="83" t="s">
        <v>44</v>
      </c>
      <c r="G39" s="81" t="s">
        <v>44</v>
      </c>
      <c r="H39" s="82" t="s">
        <v>44</v>
      </c>
      <c r="I39" s="83" t="s">
        <v>44</v>
      </c>
      <c r="J39" s="53"/>
      <c r="K39" s="54"/>
      <c r="L39" s="56">
        <f t="shared" si="20"/>
        <v>0</v>
      </c>
      <c r="M39" s="84" t="s">
        <v>44</v>
      </c>
      <c r="N39" s="85" t="s">
        <v>44</v>
      </c>
      <c r="O39" s="56" t="s">
        <v>44</v>
      </c>
      <c r="P39" s="57"/>
    </row>
    <row r="40" spans="1:16" ht="24" customHeight="1" x14ac:dyDescent="0.25">
      <c r="A40" s="98">
        <v>21399</v>
      </c>
      <c r="B40" s="99" t="s">
        <v>60</v>
      </c>
      <c r="C40" s="100">
        <f t="shared" si="16"/>
        <v>26754</v>
      </c>
      <c r="D40" s="101" t="s">
        <v>44</v>
      </c>
      <c r="E40" s="102" t="s">
        <v>44</v>
      </c>
      <c r="F40" s="103" t="s">
        <v>44</v>
      </c>
      <c r="G40" s="101" t="s">
        <v>44</v>
      </c>
      <c r="H40" s="102" t="s">
        <v>44</v>
      </c>
      <c r="I40" s="103" t="s">
        <v>44</v>
      </c>
      <c r="J40" s="104">
        <v>26754</v>
      </c>
      <c r="K40" s="105"/>
      <c r="L40" s="106">
        <f t="shared" si="20"/>
        <v>26754</v>
      </c>
      <c r="M40" s="107" t="s">
        <v>44</v>
      </c>
      <c r="N40" s="108" t="s">
        <v>44</v>
      </c>
      <c r="O40" s="106" t="s">
        <v>44</v>
      </c>
      <c r="P40" s="109"/>
    </row>
    <row r="41" spans="1:16" s="28" customFormat="1" ht="26.25" hidden="1" customHeight="1" x14ac:dyDescent="0.25">
      <c r="A41" s="110">
        <v>21420</v>
      </c>
      <c r="B41" s="111" t="s">
        <v>61</v>
      </c>
      <c r="C41" s="112">
        <f>F41</f>
        <v>0</v>
      </c>
      <c r="D41" s="113">
        <f>SUM(D42)</f>
        <v>0</v>
      </c>
      <c r="E41" s="114">
        <f t="shared" ref="E41:F41" si="21">SUM(E42)</f>
        <v>0</v>
      </c>
      <c r="F41" s="115">
        <f t="shared" si="21"/>
        <v>0</v>
      </c>
      <c r="G41" s="116" t="s">
        <v>44</v>
      </c>
      <c r="H41" s="117" t="s">
        <v>44</v>
      </c>
      <c r="I41" s="118" t="s">
        <v>44</v>
      </c>
      <c r="J41" s="116" t="s">
        <v>44</v>
      </c>
      <c r="K41" s="117" t="s">
        <v>44</v>
      </c>
      <c r="L41" s="118" t="s">
        <v>44</v>
      </c>
      <c r="M41" s="116" t="s">
        <v>44</v>
      </c>
      <c r="N41" s="117" t="s">
        <v>44</v>
      </c>
      <c r="O41" s="118" t="s">
        <v>44</v>
      </c>
      <c r="P41" s="119"/>
    </row>
    <row r="42" spans="1:16" s="28" customFormat="1" ht="26.25" hidden="1" customHeight="1" x14ac:dyDescent="0.25">
      <c r="A42" s="98">
        <v>21429</v>
      </c>
      <c r="B42" s="99" t="s">
        <v>62</v>
      </c>
      <c r="C42" s="120">
        <f>F42</f>
        <v>0</v>
      </c>
      <c r="D42" s="104"/>
      <c r="E42" s="105"/>
      <c r="F42" s="121">
        <f>D42+E42</f>
        <v>0</v>
      </c>
      <c r="G42" s="101" t="s">
        <v>44</v>
      </c>
      <c r="H42" s="102" t="s">
        <v>44</v>
      </c>
      <c r="I42" s="103" t="s">
        <v>44</v>
      </c>
      <c r="J42" s="101" t="s">
        <v>44</v>
      </c>
      <c r="K42" s="102" t="s">
        <v>44</v>
      </c>
      <c r="L42" s="103" t="s">
        <v>44</v>
      </c>
      <c r="M42" s="101" t="s">
        <v>44</v>
      </c>
      <c r="N42" s="102" t="s">
        <v>44</v>
      </c>
      <c r="O42" s="103" t="s">
        <v>44</v>
      </c>
      <c r="P42" s="109"/>
    </row>
    <row r="43" spans="1:16" s="28" customFormat="1" ht="24" hidden="1" x14ac:dyDescent="0.25">
      <c r="A43" s="71">
        <v>21490</v>
      </c>
      <c r="B43" s="59" t="s">
        <v>63</v>
      </c>
      <c r="C43" s="122">
        <f>F43+I43+L43</f>
        <v>0</v>
      </c>
      <c r="D43" s="68">
        <f>D44</f>
        <v>0</v>
      </c>
      <c r="E43" s="69">
        <f t="shared" ref="E43:L43" si="22">E44</f>
        <v>0</v>
      </c>
      <c r="F43" s="70">
        <f t="shared" si="22"/>
        <v>0</v>
      </c>
      <c r="G43" s="68">
        <f t="shared" si="22"/>
        <v>0</v>
      </c>
      <c r="H43" s="69">
        <f t="shared" si="22"/>
        <v>0</v>
      </c>
      <c r="I43" s="70">
        <f t="shared" si="22"/>
        <v>0</v>
      </c>
      <c r="J43" s="68">
        <f t="shared" si="22"/>
        <v>0</v>
      </c>
      <c r="K43" s="69">
        <f t="shared" si="22"/>
        <v>0</v>
      </c>
      <c r="L43" s="70">
        <f t="shared" si="22"/>
        <v>0</v>
      </c>
      <c r="M43" s="68" t="s">
        <v>44</v>
      </c>
      <c r="N43" s="69" t="s">
        <v>44</v>
      </c>
      <c r="O43" s="70" t="s">
        <v>44</v>
      </c>
      <c r="P43" s="67"/>
    </row>
    <row r="44" spans="1:16" s="28" customFormat="1" ht="24" hidden="1" customHeight="1" x14ac:dyDescent="0.25">
      <c r="A44" s="51">
        <v>21499</v>
      </c>
      <c r="B44" s="79" t="s">
        <v>64</v>
      </c>
      <c r="C44" s="123">
        <f>F44+I44+L44</f>
        <v>0</v>
      </c>
      <c r="D44" s="46"/>
      <c r="E44" s="47"/>
      <c r="F44" s="124">
        <f>D44+E44</f>
        <v>0</v>
      </c>
      <c r="G44" s="46"/>
      <c r="H44" s="47"/>
      <c r="I44" s="124">
        <f>G44+H44</f>
        <v>0</v>
      </c>
      <c r="J44" s="46"/>
      <c r="K44" s="47"/>
      <c r="L44" s="48">
        <f>K44+J44</f>
        <v>0</v>
      </c>
      <c r="M44" s="77" t="s">
        <v>44</v>
      </c>
      <c r="N44" s="78" t="s">
        <v>44</v>
      </c>
      <c r="O44" s="48" t="s">
        <v>44</v>
      </c>
      <c r="P44" s="49"/>
    </row>
    <row r="45" spans="1:16" ht="12.75" hidden="1" customHeight="1" x14ac:dyDescent="0.25">
      <c r="A45" s="125">
        <v>23000</v>
      </c>
      <c r="B45" s="126" t="s">
        <v>65</v>
      </c>
      <c r="C45" s="122">
        <f>O45</f>
        <v>0</v>
      </c>
      <c r="D45" s="101" t="s">
        <v>44</v>
      </c>
      <c r="E45" s="102" t="s">
        <v>44</v>
      </c>
      <c r="F45" s="103" t="s">
        <v>44</v>
      </c>
      <c r="G45" s="101" t="s">
        <v>44</v>
      </c>
      <c r="H45" s="102" t="s">
        <v>44</v>
      </c>
      <c r="I45" s="103" t="s">
        <v>44</v>
      </c>
      <c r="J45" s="107" t="s">
        <v>44</v>
      </c>
      <c r="K45" s="108" t="s">
        <v>44</v>
      </c>
      <c r="L45" s="106" t="s">
        <v>44</v>
      </c>
      <c r="M45" s="107">
        <f>SUM(M46:M47)</f>
        <v>0</v>
      </c>
      <c r="N45" s="108">
        <f t="shared" ref="N45:O45" si="23">SUM(N46:N47)</f>
        <v>0</v>
      </c>
      <c r="O45" s="106">
        <f t="shared" si="23"/>
        <v>0</v>
      </c>
      <c r="P45" s="109"/>
    </row>
    <row r="46" spans="1:16" ht="24" hidden="1" customHeight="1" x14ac:dyDescent="0.25">
      <c r="A46" s="127">
        <v>23410</v>
      </c>
      <c r="B46" s="128" t="s">
        <v>66</v>
      </c>
      <c r="C46" s="112">
        <f t="shared" ref="C46:C47" si="24">O46</f>
        <v>0</v>
      </c>
      <c r="D46" s="116" t="s">
        <v>44</v>
      </c>
      <c r="E46" s="117" t="s">
        <v>44</v>
      </c>
      <c r="F46" s="118" t="s">
        <v>44</v>
      </c>
      <c r="G46" s="116" t="s">
        <v>44</v>
      </c>
      <c r="H46" s="117" t="s">
        <v>44</v>
      </c>
      <c r="I46" s="118" t="s">
        <v>44</v>
      </c>
      <c r="J46" s="116" t="s">
        <v>44</v>
      </c>
      <c r="K46" s="117" t="s">
        <v>44</v>
      </c>
      <c r="L46" s="118" t="s">
        <v>44</v>
      </c>
      <c r="M46" s="129"/>
      <c r="N46" s="130"/>
      <c r="O46" s="131">
        <f t="shared" ref="O46:O47" si="25">N46+M46</f>
        <v>0</v>
      </c>
      <c r="P46" s="119"/>
    </row>
    <row r="47" spans="1:16" ht="24" hidden="1" customHeight="1" x14ac:dyDescent="0.25">
      <c r="A47" s="127">
        <v>23510</v>
      </c>
      <c r="B47" s="128" t="s">
        <v>67</v>
      </c>
      <c r="C47" s="112">
        <f t="shared" si="24"/>
        <v>0</v>
      </c>
      <c r="D47" s="116" t="s">
        <v>44</v>
      </c>
      <c r="E47" s="117" t="s">
        <v>44</v>
      </c>
      <c r="F47" s="118" t="s">
        <v>44</v>
      </c>
      <c r="G47" s="116" t="s">
        <v>44</v>
      </c>
      <c r="H47" s="117" t="s">
        <v>44</v>
      </c>
      <c r="I47" s="118" t="s">
        <v>44</v>
      </c>
      <c r="J47" s="116" t="s">
        <v>44</v>
      </c>
      <c r="K47" s="117" t="s">
        <v>44</v>
      </c>
      <c r="L47" s="118" t="s">
        <v>44</v>
      </c>
      <c r="M47" s="129"/>
      <c r="N47" s="130"/>
      <c r="O47" s="131">
        <f t="shared" si="25"/>
        <v>0</v>
      </c>
      <c r="P47" s="119"/>
    </row>
    <row r="48" spans="1:16" ht="12" hidden="1" customHeight="1" x14ac:dyDescent="0.25">
      <c r="A48" s="132"/>
      <c r="B48" s="128"/>
      <c r="C48" s="133"/>
      <c r="D48" s="134"/>
      <c r="E48" s="135"/>
      <c r="F48" s="131"/>
      <c r="G48" s="134"/>
      <c r="H48" s="135"/>
      <c r="I48" s="131"/>
      <c r="J48" s="134"/>
      <c r="K48" s="135"/>
      <c r="L48" s="115"/>
      <c r="M48" s="134"/>
      <c r="N48" s="135"/>
      <c r="O48" s="131"/>
      <c r="P48" s="119"/>
    </row>
    <row r="49" spans="1:16" s="28" customFormat="1" ht="12" hidden="1" customHeight="1" x14ac:dyDescent="0.25">
      <c r="A49" s="22"/>
      <c r="B49" s="23" t="s">
        <v>68</v>
      </c>
      <c r="C49" s="136"/>
      <c r="D49" s="137"/>
      <c r="E49" s="138"/>
      <c r="F49" s="139"/>
      <c r="G49" s="46"/>
      <c r="H49" s="47"/>
      <c r="I49" s="124"/>
      <c r="J49" s="46"/>
      <c r="K49" s="47"/>
      <c r="L49" s="48"/>
      <c r="M49" s="46"/>
      <c r="N49" s="47"/>
      <c r="O49" s="124"/>
      <c r="P49" s="49"/>
    </row>
    <row r="50" spans="1:16" s="28" customFormat="1" ht="12.75" thickBot="1" x14ac:dyDescent="0.3">
      <c r="A50" s="140"/>
      <c r="B50" s="29" t="s">
        <v>69</v>
      </c>
      <c r="C50" s="141">
        <f t="shared" si="0"/>
        <v>895167</v>
      </c>
      <c r="D50" s="142">
        <f>SUM(D51,D286)</f>
        <v>604903</v>
      </c>
      <c r="E50" s="143">
        <f t="shared" ref="E50:F50" si="26">SUM(E51,E286)</f>
        <v>30099</v>
      </c>
      <c r="F50" s="144">
        <f t="shared" si="26"/>
        <v>635002</v>
      </c>
      <c r="G50" s="142">
        <f>SUM(G51,G286)</f>
        <v>228074</v>
      </c>
      <c r="H50" s="143">
        <f>SUM(H51,H286)</f>
        <v>0</v>
      </c>
      <c r="I50" s="144">
        <f t="shared" ref="I50" si="27">SUM(I51,I286)</f>
        <v>228074</v>
      </c>
      <c r="J50" s="32">
        <f>SUM(J51,J286)</f>
        <v>32091</v>
      </c>
      <c r="K50" s="33">
        <f t="shared" ref="K50:L50" si="28">SUM(K51,K286)</f>
        <v>0</v>
      </c>
      <c r="L50" s="34">
        <f t="shared" si="28"/>
        <v>32091</v>
      </c>
      <c r="M50" s="32">
        <f>SUM(M51,M286)</f>
        <v>0</v>
      </c>
      <c r="N50" s="33">
        <f t="shared" ref="N50:O50" si="29">SUM(N51,N286)</f>
        <v>0</v>
      </c>
      <c r="O50" s="34">
        <f t="shared" si="29"/>
        <v>0</v>
      </c>
      <c r="P50" s="35"/>
    </row>
    <row r="51" spans="1:16" s="28" customFormat="1" ht="36.75" thickTop="1" x14ac:dyDescent="0.25">
      <c r="A51" s="145"/>
      <c r="B51" s="146" t="s">
        <v>70</v>
      </c>
      <c r="C51" s="147">
        <f t="shared" si="0"/>
        <v>895167</v>
      </c>
      <c r="D51" s="148">
        <f>SUM(D52,D194)</f>
        <v>604903</v>
      </c>
      <c r="E51" s="149">
        <f t="shared" ref="E51:F51" si="30">SUM(E52,E194)</f>
        <v>30099</v>
      </c>
      <c r="F51" s="150">
        <f t="shared" si="30"/>
        <v>635002</v>
      </c>
      <c r="G51" s="148">
        <f>SUM(G52,G194)</f>
        <v>228074</v>
      </c>
      <c r="H51" s="149">
        <f t="shared" ref="H51:I51" si="31">SUM(H52,H194)</f>
        <v>0</v>
      </c>
      <c r="I51" s="150">
        <f t="shared" si="31"/>
        <v>228074</v>
      </c>
      <c r="J51" s="151">
        <f>SUM(J52,J194)</f>
        <v>32091</v>
      </c>
      <c r="K51" s="152">
        <f t="shared" ref="K51:L51" si="32">SUM(K52,K194)</f>
        <v>0</v>
      </c>
      <c r="L51" s="153">
        <f t="shared" si="32"/>
        <v>32091</v>
      </c>
      <c r="M51" s="151">
        <f>SUM(M52,M194)</f>
        <v>0</v>
      </c>
      <c r="N51" s="152">
        <f t="shared" ref="N51:O51" si="33">SUM(N52,N194)</f>
        <v>0</v>
      </c>
      <c r="O51" s="153">
        <f t="shared" si="33"/>
        <v>0</v>
      </c>
      <c r="P51" s="154"/>
    </row>
    <row r="52" spans="1:16" s="28" customFormat="1" ht="24" x14ac:dyDescent="0.25">
      <c r="A52" s="24"/>
      <c r="B52" s="22" t="s">
        <v>71</v>
      </c>
      <c r="C52" s="136">
        <f t="shared" si="0"/>
        <v>891793</v>
      </c>
      <c r="D52" s="155">
        <f>SUM(D53,D75,D173,D187)</f>
        <v>603217</v>
      </c>
      <c r="E52" s="156">
        <f t="shared" ref="E52:F52" si="34">SUM(E53,E75,E173,E187)</f>
        <v>30099</v>
      </c>
      <c r="F52" s="139">
        <f t="shared" si="34"/>
        <v>633316</v>
      </c>
      <c r="G52" s="155">
        <f>SUM(G53,G75,G173,G187)</f>
        <v>226386</v>
      </c>
      <c r="H52" s="156">
        <f t="shared" ref="H52:I52" si="35">SUM(H53,H75,H173,H187)</f>
        <v>0</v>
      </c>
      <c r="I52" s="139">
        <f t="shared" si="35"/>
        <v>226386</v>
      </c>
      <c r="J52" s="155">
        <f>SUM(J53,J75,J173,J187)</f>
        <v>32091</v>
      </c>
      <c r="K52" s="156">
        <f t="shared" ref="K52:L52" si="36">SUM(K53,K75,K173,K187)</f>
        <v>0</v>
      </c>
      <c r="L52" s="139">
        <f t="shared" si="36"/>
        <v>32091</v>
      </c>
      <c r="M52" s="155">
        <f>SUM(M53,M75,M173,M187)</f>
        <v>0</v>
      </c>
      <c r="N52" s="156">
        <f t="shared" ref="N52:O52" si="37">SUM(N53,N75,N173,N187)</f>
        <v>0</v>
      </c>
      <c r="O52" s="139">
        <f t="shared" si="37"/>
        <v>0</v>
      </c>
      <c r="P52" s="157"/>
    </row>
    <row r="53" spans="1:16" s="28" customFormat="1" x14ac:dyDescent="0.25">
      <c r="A53" s="158">
        <v>1000</v>
      </c>
      <c r="B53" s="158" t="s">
        <v>72</v>
      </c>
      <c r="C53" s="159">
        <f t="shared" si="0"/>
        <v>560817</v>
      </c>
      <c r="D53" s="160">
        <f>SUM(D54,D67)</f>
        <v>337614</v>
      </c>
      <c r="E53" s="161">
        <f t="shared" ref="E53:F53" si="38">SUM(E54,E67)</f>
        <v>0</v>
      </c>
      <c r="F53" s="162">
        <f t="shared" si="38"/>
        <v>337614</v>
      </c>
      <c r="G53" s="160">
        <f>SUM(G54,G67)</f>
        <v>223203</v>
      </c>
      <c r="H53" s="161">
        <f t="shared" ref="H53:I53" si="39">SUM(H54,H67)</f>
        <v>0</v>
      </c>
      <c r="I53" s="162">
        <f t="shared" si="39"/>
        <v>223203</v>
      </c>
      <c r="J53" s="160">
        <f>SUM(J54,J67)</f>
        <v>0</v>
      </c>
      <c r="K53" s="161">
        <f t="shared" ref="K53:L53" si="40">SUM(K54,K67)</f>
        <v>0</v>
      </c>
      <c r="L53" s="162">
        <f t="shared" si="40"/>
        <v>0</v>
      </c>
      <c r="M53" s="160">
        <f>SUM(M54,M67)</f>
        <v>0</v>
      </c>
      <c r="N53" s="161">
        <f t="shared" ref="N53:O53" si="41">SUM(N54,N67)</f>
        <v>0</v>
      </c>
      <c r="O53" s="162">
        <f t="shared" si="41"/>
        <v>0</v>
      </c>
      <c r="P53" s="163"/>
    </row>
    <row r="54" spans="1:16" x14ac:dyDescent="0.25">
      <c r="A54" s="59">
        <v>1100</v>
      </c>
      <c r="B54" s="164" t="s">
        <v>73</v>
      </c>
      <c r="C54" s="60">
        <f t="shared" si="0"/>
        <v>421566</v>
      </c>
      <c r="D54" s="165">
        <f>SUM(D55,D58,D66)</f>
        <v>242534</v>
      </c>
      <c r="E54" s="166">
        <f t="shared" ref="E54:F54" si="42">SUM(E55,E58,E66)</f>
        <v>0</v>
      </c>
      <c r="F54" s="63">
        <f t="shared" si="42"/>
        <v>242534</v>
      </c>
      <c r="G54" s="165">
        <f>SUM(G55,G58,G66)</f>
        <v>179032</v>
      </c>
      <c r="H54" s="166">
        <f t="shared" ref="H54:I54" si="43">SUM(H55,H58,H66)</f>
        <v>0</v>
      </c>
      <c r="I54" s="63">
        <f t="shared" si="43"/>
        <v>179032</v>
      </c>
      <c r="J54" s="165">
        <f>SUM(J55,J58,J66)</f>
        <v>0</v>
      </c>
      <c r="K54" s="166">
        <f t="shared" ref="K54:L54" si="44">SUM(K55,K58,K66)</f>
        <v>0</v>
      </c>
      <c r="L54" s="63">
        <f t="shared" si="44"/>
        <v>0</v>
      </c>
      <c r="M54" s="165">
        <f>SUM(M55,M58,M66)</f>
        <v>0</v>
      </c>
      <c r="N54" s="166">
        <f t="shared" ref="N54:O54" si="45">SUM(N55,N58,N66)</f>
        <v>0</v>
      </c>
      <c r="O54" s="63">
        <f t="shared" si="45"/>
        <v>0</v>
      </c>
      <c r="P54" s="67"/>
    </row>
    <row r="55" spans="1:16" x14ac:dyDescent="0.25">
      <c r="A55" s="167">
        <v>1110</v>
      </c>
      <c r="B55" s="128" t="s">
        <v>74</v>
      </c>
      <c r="C55" s="133">
        <f t="shared" si="0"/>
        <v>394592</v>
      </c>
      <c r="D55" s="168">
        <f>SUM(D56:D57)</f>
        <v>215560</v>
      </c>
      <c r="E55" s="169">
        <f t="shared" ref="E55:F55" si="46">SUM(E56:E57)</f>
        <v>0</v>
      </c>
      <c r="F55" s="131">
        <f t="shared" si="46"/>
        <v>215560</v>
      </c>
      <c r="G55" s="168">
        <f>SUM(G56:G57)</f>
        <v>179032</v>
      </c>
      <c r="H55" s="169">
        <f t="shared" ref="H55:I55" si="47">SUM(H56:H57)</f>
        <v>0</v>
      </c>
      <c r="I55" s="131">
        <f t="shared" si="47"/>
        <v>179032</v>
      </c>
      <c r="J55" s="168">
        <f>SUM(J56:J57)</f>
        <v>0</v>
      </c>
      <c r="K55" s="169">
        <f t="shared" ref="K55:L55" si="48">SUM(K56:K57)</f>
        <v>0</v>
      </c>
      <c r="L55" s="131">
        <f t="shared" si="48"/>
        <v>0</v>
      </c>
      <c r="M55" s="168">
        <f>SUM(M56:M57)</f>
        <v>0</v>
      </c>
      <c r="N55" s="169">
        <f t="shared" ref="N55:O55" si="49">SUM(N56:N57)</f>
        <v>0</v>
      </c>
      <c r="O55" s="131">
        <f t="shared" si="49"/>
        <v>0</v>
      </c>
      <c r="P55" s="119"/>
    </row>
    <row r="56" spans="1:16" ht="12" hidden="1" customHeight="1" x14ac:dyDescent="0.25">
      <c r="A56" s="44">
        <v>1111</v>
      </c>
      <c r="B56" s="72" t="s">
        <v>75</v>
      </c>
      <c r="C56" s="73">
        <f t="shared" si="0"/>
        <v>0</v>
      </c>
      <c r="D56" s="46"/>
      <c r="E56" s="47"/>
      <c r="F56" s="124">
        <f t="shared" ref="F56:F57" si="50">D56+E56</f>
        <v>0</v>
      </c>
      <c r="G56" s="46"/>
      <c r="H56" s="47"/>
      <c r="I56" s="124">
        <f t="shared" ref="I56:I57" si="51">G56+H56</f>
        <v>0</v>
      </c>
      <c r="J56" s="46"/>
      <c r="K56" s="47"/>
      <c r="L56" s="124">
        <f t="shared" ref="L56:L57" si="52">K56+J56</f>
        <v>0</v>
      </c>
      <c r="M56" s="46"/>
      <c r="N56" s="47"/>
      <c r="O56" s="124">
        <f t="shared" ref="O56:O57" si="53">N56+M56</f>
        <v>0</v>
      </c>
      <c r="P56" s="49"/>
    </row>
    <row r="57" spans="1:16" ht="31.5" customHeight="1" x14ac:dyDescent="0.25">
      <c r="A57" s="51">
        <v>1119</v>
      </c>
      <c r="B57" s="79" t="s">
        <v>76</v>
      </c>
      <c r="C57" s="80">
        <f t="shared" si="0"/>
        <v>394592</v>
      </c>
      <c r="D57" s="53">
        <v>215560</v>
      </c>
      <c r="E57" s="54"/>
      <c r="F57" s="55">
        <f t="shared" si="50"/>
        <v>215560</v>
      </c>
      <c r="G57" s="53">
        <v>179032</v>
      </c>
      <c r="H57" s="54"/>
      <c r="I57" s="55">
        <f t="shared" si="51"/>
        <v>179032</v>
      </c>
      <c r="J57" s="53"/>
      <c r="K57" s="54"/>
      <c r="L57" s="55">
        <f t="shared" si="52"/>
        <v>0</v>
      </c>
      <c r="M57" s="53"/>
      <c r="N57" s="54"/>
      <c r="O57" s="55">
        <f t="shared" si="53"/>
        <v>0</v>
      </c>
      <c r="P57" s="57"/>
    </row>
    <row r="58" spans="1:16" x14ac:dyDescent="0.25">
      <c r="A58" s="170">
        <v>1140</v>
      </c>
      <c r="B58" s="79" t="s">
        <v>77</v>
      </c>
      <c r="C58" s="80">
        <f t="shared" si="0"/>
        <v>26974</v>
      </c>
      <c r="D58" s="171">
        <f>SUM(D59:D65)</f>
        <v>26974</v>
      </c>
      <c r="E58" s="172">
        <f>SUM(E59:E65)</f>
        <v>0</v>
      </c>
      <c r="F58" s="55">
        <f t="shared" ref="F58" si="54">SUM(F59:F65)</f>
        <v>26974</v>
      </c>
      <c r="G58" s="171">
        <f>SUM(G59:G65)</f>
        <v>0</v>
      </c>
      <c r="H58" s="172">
        <f t="shared" ref="H58:I58" si="55">SUM(H59:H65)</f>
        <v>0</v>
      </c>
      <c r="I58" s="55">
        <f t="shared" si="55"/>
        <v>0</v>
      </c>
      <c r="J58" s="171">
        <f>SUM(J59:J65)</f>
        <v>0</v>
      </c>
      <c r="K58" s="172">
        <f t="shared" ref="K58:L58" si="56">SUM(K59:K65)</f>
        <v>0</v>
      </c>
      <c r="L58" s="55">
        <f t="shared" si="56"/>
        <v>0</v>
      </c>
      <c r="M58" s="171">
        <f>SUM(M59:M65)</f>
        <v>0</v>
      </c>
      <c r="N58" s="172">
        <f t="shared" ref="N58:O58" si="57">SUM(N59:N65)</f>
        <v>0</v>
      </c>
      <c r="O58" s="55">
        <f t="shared" si="57"/>
        <v>0</v>
      </c>
      <c r="P58" s="57"/>
    </row>
    <row r="59" spans="1:16" ht="12" customHeight="1" x14ac:dyDescent="0.25">
      <c r="A59" s="51">
        <v>1141</v>
      </c>
      <c r="B59" s="79" t="s">
        <v>78</v>
      </c>
      <c r="C59" s="80">
        <f t="shared" si="0"/>
        <v>2824</v>
      </c>
      <c r="D59" s="53">
        <v>2824</v>
      </c>
      <c r="E59" s="54"/>
      <c r="F59" s="55">
        <f t="shared" ref="F59:F66" si="58">D59+E59</f>
        <v>2824</v>
      </c>
      <c r="G59" s="53"/>
      <c r="H59" s="54"/>
      <c r="I59" s="55">
        <f t="shared" ref="I59:I66" si="59">G59+H59</f>
        <v>0</v>
      </c>
      <c r="J59" s="53"/>
      <c r="K59" s="54"/>
      <c r="L59" s="55">
        <f t="shared" ref="L59:L66" si="60">K59+J59</f>
        <v>0</v>
      </c>
      <c r="M59" s="53"/>
      <c r="N59" s="54"/>
      <c r="O59" s="55">
        <f t="shared" ref="O59:O66" si="61">N59+M59</f>
        <v>0</v>
      </c>
      <c r="P59" s="57"/>
    </row>
    <row r="60" spans="1:16" ht="24.75" customHeight="1" x14ac:dyDescent="0.25">
      <c r="A60" s="51">
        <v>1142</v>
      </c>
      <c r="B60" s="79" t="s">
        <v>79</v>
      </c>
      <c r="C60" s="80">
        <f t="shared" si="0"/>
        <v>931</v>
      </c>
      <c r="D60" s="53">
        <v>931</v>
      </c>
      <c r="E60" s="54"/>
      <c r="F60" s="55">
        <f t="shared" si="58"/>
        <v>931</v>
      </c>
      <c r="G60" s="53"/>
      <c r="H60" s="54"/>
      <c r="I60" s="55">
        <f t="shared" si="59"/>
        <v>0</v>
      </c>
      <c r="J60" s="53"/>
      <c r="K60" s="54"/>
      <c r="L60" s="55">
        <f t="shared" si="60"/>
        <v>0</v>
      </c>
      <c r="M60" s="53"/>
      <c r="N60" s="54"/>
      <c r="O60" s="55">
        <f t="shared" si="61"/>
        <v>0</v>
      </c>
      <c r="P60" s="57"/>
    </row>
    <row r="61" spans="1:16" ht="24" hidden="1" customHeight="1" x14ac:dyDescent="0.25">
      <c r="A61" s="51">
        <v>1145</v>
      </c>
      <c r="B61" s="79" t="s">
        <v>80</v>
      </c>
      <c r="C61" s="80">
        <f t="shared" si="0"/>
        <v>0</v>
      </c>
      <c r="D61" s="53"/>
      <c r="E61" s="54"/>
      <c r="F61" s="55">
        <f t="shared" si="58"/>
        <v>0</v>
      </c>
      <c r="G61" s="53"/>
      <c r="H61" s="54"/>
      <c r="I61" s="55">
        <f t="shared" si="59"/>
        <v>0</v>
      </c>
      <c r="J61" s="53"/>
      <c r="K61" s="54"/>
      <c r="L61" s="55">
        <f t="shared" si="60"/>
        <v>0</v>
      </c>
      <c r="M61" s="53"/>
      <c r="N61" s="54"/>
      <c r="O61" s="55">
        <f t="shared" si="61"/>
        <v>0</v>
      </c>
      <c r="P61" s="57"/>
    </row>
    <row r="62" spans="1:16" ht="27.75" hidden="1" customHeight="1" x14ac:dyDescent="0.25">
      <c r="A62" s="51">
        <v>1146</v>
      </c>
      <c r="B62" s="79" t="s">
        <v>81</v>
      </c>
      <c r="C62" s="80">
        <f t="shared" si="0"/>
        <v>0</v>
      </c>
      <c r="D62" s="53"/>
      <c r="E62" s="54"/>
      <c r="F62" s="55">
        <f t="shared" si="58"/>
        <v>0</v>
      </c>
      <c r="G62" s="53"/>
      <c r="H62" s="54"/>
      <c r="I62" s="55">
        <f t="shared" si="59"/>
        <v>0</v>
      </c>
      <c r="J62" s="53"/>
      <c r="K62" s="54"/>
      <c r="L62" s="55">
        <f t="shared" si="60"/>
        <v>0</v>
      </c>
      <c r="M62" s="53"/>
      <c r="N62" s="54"/>
      <c r="O62" s="55">
        <f t="shared" si="61"/>
        <v>0</v>
      </c>
      <c r="P62" s="57"/>
    </row>
    <row r="63" spans="1:16" ht="23.25" customHeight="1" x14ac:dyDescent="0.25">
      <c r="A63" s="51">
        <v>1147</v>
      </c>
      <c r="B63" s="79" t="s">
        <v>82</v>
      </c>
      <c r="C63" s="80">
        <f t="shared" si="0"/>
        <v>3813</v>
      </c>
      <c r="D63" s="53">
        <v>3813</v>
      </c>
      <c r="E63" s="54"/>
      <c r="F63" s="55">
        <f t="shared" si="58"/>
        <v>3813</v>
      </c>
      <c r="G63" s="53"/>
      <c r="H63" s="54"/>
      <c r="I63" s="55">
        <f t="shared" si="59"/>
        <v>0</v>
      </c>
      <c r="J63" s="53"/>
      <c r="K63" s="54"/>
      <c r="L63" s="55">
        <f t="shared" si="60"/>
        <v>0</v>
      </c>
      <c r="M63" s="53"/>
      <c r="N63" s="54"/>
      <c r="O63" s="55">
        <f t="shared" si="61"/>
        <v>0</v>
      </c>
      <c r="P63" s="57"/>
    </row>
    <row r="64" spans="1:16" ht="24" customHeight="1" x14ac:dyDescent="0.25">
      <c r="A64" s="51">
        <v>1148</v>
      </c>
      <c r="B64" s="79" t="s">
        <v>83</v>
      </c>
      <c r="C64" s="80">
        <f t="shared" si="0"/>
        <v>19406</v>
      </c>
      <c r="D64" s="53">
        <v>19406</v>
      </c>
      <c r="E64" s="54"/>
      <c r="F64" s="55">
        <f t="shared" si="58"/>
        <v>19406</v>
      </c>
      <c r="G64" s="53"/>
      <c r="H64" s="54"/>
      <c r="I64" s="55">
        <f t="shared" si="59"/>
        <v>0</v>
      </c>
      <c r="J64" s="53"/>
      <c r="K64" s="54"/>
      <c r="L64" s="55">
        <f t="shared" si="60"/>
        <v>0</v>
      </c>
      <c r="M64" s="53"/>
      <c r="N64" s="54"/>
      <c r="O64" s="55">
        <f t="shared" si="61"/>
        <v>0</v>
      </c>
      <c r="P64" s="57"/>
    </row>
    <row r="65" spans="1:16" ht="24" hidden="1" customHeight="1" x14ac:dyDescent="0.25">
      <c r="A65" s="51">
        <v>1149</v>
      </c>
      <c r="B65" s="79" t="s">
        <v>84</v>
      </c>
      <c r="C65" s="80">
        <f t="shared" si="0"/>
        <v>0</v>
      </c>
      <c r="D65" s="53"/>
      <c r="E65" s="54"/>
      <c r="F65" s="55">
        <f t="shared" si="58"/>
        <v>0</v>
      </c>
      <c r="G65" s="53"/>
      <c r="H65" s="54"/>
      <c r="I65" s="55">
        <f t="shared" si="59"/>
        <v>0</v>
      </c>
      <c r="J65" s="53"/>
      <c r="K65" s="54"/>
      <c r="L65" s="55">
        <f t="shared" si="60"/>
        <v>0</v>
      </c>
      <c r="M65" s="53"/>
      <c r="N65" s="54"/>
      <c r="O65" s="55">
        <f t="shared" si="61"/>
        <v>0</v>
      </c>
      <c r="P65" s="57"/>
    </row>
    <row r="66" spans="1:16" ht="36" hidden="1" customHeight="1" x14ac:dyDescent="0.25">
      <c r="A66" s="167">
        <v>1150</v>
      </c>
      <c r="B66" s="128" t="s">
        <v>85</v>
      </c>
      <c r="C66" s="133">
        <f t="shared" si="0"/>
        <v>0</v>
      </c>
      <c r="D66" s="134"/>
      <c r="E66" s="135"/>
      <c r="F66" s="131">
        <f t="shared" si="58"/>
        <v>0</v>
      </c>
      <c r="G66" s="134"/>
      <c r="H66" s="135"/>
      <c r="I66" s="131">
        <f t="shared" si="59"/>
        <v>0</v>
      </c>
      <c r="J66" s="134"/>
      <c r="K66" s="135"/>
      <c r="L66" s="131">
        <f t="shared" si="60"/>
        <v>0</v>
      </c>
      <c r="M66" s="134"/>
      <c r="N66" s="135"/>
      <c r="O66" s="131">
        <f t="shared" si="61"/>
        <v>0</v>
      </c>
      <c r="P66" s="119"/>
    </row>
    <row r="67" spans="1:16" ht="24" x14ac:dyDescent="0.25">
      <c r="A67" s="59">
        <v>1200</v>
      </c>
      <c r="B67" s="164" t="s">
        <v>86</v>
      </c>
      <c r="C67" s="60">
        <f t="shared" si="0"/>
        <v>139251</v>
      </c>
      <c r="D67" s="165">
        <f>SUM(D68:D69)</f>
        <v>95080</v>
      </c>
      <c r="E67" s="166">
        <f t="shared" ref="E67:F67" si="62">SUM(E68:E69)</f>
        <v>0</v>
      </c>
      <c r="F67" s="63">
        <f t="shared" si="62"/>
        <v>95080</v>
      </c>
      <c r="G67" s="165">
        <f>SUM(G68:G69)</f>
        <v>44171</v>
      </c>
      <c r="H67" s="166">
        <f t="shared" ref="H67:I67" si="63">SUM(H68:H69)</f>
        <v>0</v>
      </c>
      <c r="I67" s="63">
        <f t="shared" si="63"/>
        <v>44171</v>
      </c>
      <c r="J67" s="165">
        <f>SUM(J68:J69)</f>
        <v>0</v>
      </c>
      <c r="K67" s="166">
        <f t="shared" ref="K67:L67" si="64">SUM(K68:K69)</f>
        <v>0</v>
      </c>
      <c r="L67" s="63">
        <f t="shared" si="64"/>
        <v>0</v>
      </c>
      <c r="M67" s="165">
        <f>SUM(M68:M69)</f>
        <v>0</v>
      </c>
      <c r="N67" s="166">
        <f t="shared" ref="N67:O67" si="65">SUM(N68:N69)</f>
        <v>0</v>
      </c>
      <c r="O67" s="63">
        <f t="shared" si="65"/>
        <v>0</v>
      </c>
      <c r="P67" s="67"/>
    </row>
    <row r="68" spans="1:16" ht="24" customHeight="1" x14ac:dyDescent="0.25">
      <c r="A68" s="173">
        <v>1210</v>
      </c>
      <c r="B68" s="72" t="s">
        <v>87</v>
      </c>
      <c r="C68" s="73">
        <f t="shared" si="0"/>
        <v>106030</v>
      </c>
      <c r="D68" s="46">
        <v>62699</v>
      </c>
      <c r="E68" s="47"/>
      <c r="F68" s="124">
        <f>D68+E68</f>
        <v>62699</v>
      </c>
      <c r="G68" s="46">
        <v>43331</v>
      </c>
      <c r="H68" s="47"/>
      <c r="I68" s="124">
        <f>G68+H68</f>
        <v>43331</v>
      </c>
      <c r="J68" s="46"/>
      <c r="K68" s="47"/>
      <c r="L68" s="124">
        <f>K68+J68</f>
        <v>0</v>
      </c>
      <c r="M68" s="46"/>
      <c r="N68" s="47"/>
      <c r="O68" s="124">
        <f>N68+M68</f>
        <v>0</v>
      </c>
      <c r="P68" s="49"/>
    </row>
    <row r="69" spans="1:16" ht="24" x14ac:dyDescent="0.25">
      <c r="A69" s="170">
        <v>1220</v>
      </c>
      <c r="B69" s="79" t="s">
        <v>88</v>
      </c>
      <c r="C69" s="80">
        <f t="shared" si="0"/>
        <v>33221</v>
      </c>
      <c r="D69" s="171">
        <f>SUM(D70:D74)</f>
        <v>32381</v>
      </c>
      <c r="E69" s="172">
        <f t="shared" ref="E69:F69" si="66">SUM(E70:E74)</f>
        <v>0</v>
      </c>
      <c r="F69" s="55">
        <f t="shared" si="66"/>
        <v>32381</v>
      </c>
      <c r="G69" s="171">
        <f>SUM(G70:G74)</f>
        <v>840</v>
      </c>
      <c r="H69" s="172">
        <f t="shared" ref="H69:I69" si="67">SUM(H70:H74)</f>
        <v>0</v>
      </c>
      <c r="I69" s="55">
        <f t="shared" si="67"/>
        <v>840</v>
      </c>
      <c r="J69" s="171">
        <f>SUM(J70:J74)</f>
        <v>0</v>
      </c>
      <c r="K69" s="172">
        <f t="shared" ref="K69:L69" si="68">SUM(K70:K74)</f>
        <v>0</v>
      </c>
      <c r="L69" s="55">
        <f t="shared" si="68"/>
        <v>0</v>
      </c>
      <c r="M69" s="171">
        <f>SUM(M70:M74)</f>
        <v>0</v>
      </c>
      <c r="N69" s="172">
        <f t="shared" ref="N69:O69" si="69">SUM(N70:N74)</f>
        <v>0</v>
      </c>
      <c r="O69" s="55">
        <f t="shared" si="69"/>
        <v>0</v>
      </c>
      <c r="P69" s="57"/>
    </row>
    <row r="70" spans="1:16" ht="48" customHeight="1" x14ac:dyDescent="0.25">
      <c r="A70" s="51">
        <v>1221</v>
      </c>
      <c r="B70" s="79" t="s">
        <v>89</v>
      </c>
      <c r="C70" s="80">
        <f t="shared" si="0"/>
        <v>18574</v>
      </c>
      <c r="D70" s="53">
        <v>17734</v>
      </c>
      <c r="E70" s="54"/>
      <c r="F70" s="55">
        <f t="shared" ref="F70:F74" si="70">D70+E70</f>
        <v>17734</v>
      </c>
      <c r="G70" s="53">
        <v>840</v>
      </c>
      <c r="H70" s="54"/>
      <c r="I70" s="55">
        <f t="shared" ref="I70:I74" si="71">G70+H70</f>
        <v>840</v>
      </c>
      <c r="J70" s="53"/>
      <c r="K70" s="54"/>
      <c r="L70" s="55">
        <f t="shared" ref="L70:L74" si="72">K70+J70</f>
        <v>0</v>
      </c>
      <c r="M70" s="53"/>
      <c r="N70" s="54"/>
      <c r="O70" s="55">
        <f t="shared" ref="O70:O74" si="73">N70+M70</f>
        <v>0</v>
      </c>
      <c r="P70" s="57"/>
    </row>
    <row r="71" spans="1:16" ht="12" hidden="1" customHeight="1" x14ac:dyDescent="0.25">
      <c r="A71" s="51">
        <v>1223</v>
      </c>
      <c r="B71" s="79" t="s">
        <v>90</v>
      </c>
      <c r="C71" s="80">
        <f t="shared" si="0"/>
        <v>0</v>
      </c>
      <c r="D71" s="53"/>
      <c r="E71" s="54"/>
      <c r="F71" s="55">
        <f t="shared" si="70"/>
        <v>0</v>
      </c>
      <c r="G71" s="53"/>
      <c r="H71" s="54"/>
      <c r="I71" s="55">
        <f t="shared" si="71"/>
        <v>0</v>
      </c>
      <c r="J71" s="53"/>
      <c r="K71" s="54"/>
      <c r="L71" s="55">
        <f t="shared" si="72"/>
        <v>0</v>
      </c>
      <c r="M71" s="53"/>
      <c r="N71" s="54"/>
      <c r="O71" s="55">
        <f t="shared" si="73"/>
        <v>0</v>
      </c>
      <c r="P71" s="57"/>
    </row>
    <row r="72" spans="1:16" ht="24" hidden="1" customHeight="1" x14ac:dyDescent="0.25">
      <c r="A72" s="51">
        <v>1225</v>
      </c>
      <c r="B72" s="79" t="s">
        <v>91</v>
      </c>
      <c r="C72" s="80">
        <f t="shared" si="0"/>
        <v>0</v>
      </c>
      <c r="D72" s="53"/>
      <c r="E72" s="54"/>
      <c r="F72" s="55">
        <f t="shared" si="70"/>
        <v>0</v>
      </c>
      <c r="G72" s="53"/>
      <c r="H72" s="54"/>
      <c r="I72" s="55">
        <f t="shared" si="71"/>
        <v>0</v>
      </c>
      <c r="J72" s="53"/>
      <c r="K72" s="54"/>
      <c r="L72" s="55">
        <f t="shared" si="72"/>
        <v>0</v>
      </c>
      <c r="M72" s="53"/>
      <c r="N72" s="54"/>
      <c r="O72" s="55">
        <f t="shared" si="73"/>
        <v>0</v>
      </c>
      <c r="P72" s="57"/>
    </row>
    <row r="73" spans="1:16" ht="36" customHeight="1" x14ac:dyDescent="0.25">
      <c r="A73" s="51">
        <v>1227</v>
      </c>
      <c r="B73" s="79" t="s">
        <v>92</v>
      </c>
      <c r="C73" s="80">
        <f t="shared" si="0"/>
        <v>14087</v>
      </c>
      <c r="D73" s="53">
        <v>14087</v>
      </c>
      <c r="E73" s="54"/>
      <c r="F73" s="55">
        <f t="shared" si="70"/>
        <v>14087</v>
      </c>
      <c r="G73" s="53"/>
      <c r="H73" s="54"/>
      <c r="I73" s="55">
        <f t="shared" si="71"/>
        <v>0</v>
      </c>
      <c r="J73" s="53"/>
      <c r="K73" s="54"/>
      <c r="L73" s="55">
        <f t="shared" si="72"/>
        <v>0</v>
      </c>
      <c r="M73" s="53"/>
      <c r="N73" s="54"/>
      <c r="O73" s="55">
        <f t="shared" si="73"/>
        <v>0</v>
      </c>
      <c r="P73" s="57"/>
    </row>
    <row r="74" spans="1:16" ht="48" customHeight="1" x14ac:dyDescent="0.25">
      <c r="A74" s="51">
        <v>1228</v>
      </c>
      <c r="B74" s="79" t="s">
        <v>93</v>
      </c>
      <c r="C74" s="80">
        <f t="shared" si="0"/>
        <v>560</v>
      </c>
      <c r="D74" s="53">
        <v>560</v>
      </c>
      <c r="E74" s="54"/>
      <c r="F74" s="55">
        <f t="shared" si="70"/>
        <v>560</v>
      </c>
      <c r="G74" s="53"/>
      <c r="H74" s="54"/>
      <c r="I74" s="55">
        <f t="shared" si="71"/>
        <v>0</v>
      </c>
      <c r="J74" s="53"/>
      <c r="K74" s="54"/>
      <c r="L74" s="55">
        <f t="shared" si="72"/>
        <v>0</v>
      </c>
      <c r="M74" s="53"/>
      <c r="N74" s="54"/>
      <c r="O74" s="55">
        <f t="shared" si="73"/>
        <v>0</v>
      </c>
      <c r="P74" s="57"/>
    </row>
    <row r="75" spans="1:16" x14ac:dyDescent="0.25">
      <c r="A75" s="158">
        <v>2000</v>
      </c>
      <c r="B75" s="158" t="s">
        <v>94</v>
      </c>
      <c r="C75" s="159">
        <f t="shared" si="0"/>
        <v>330976</v>
      </c>
      <c r="D75" s="160">
        <f>SUM(D76,D83,D130,D164,D165,D172)</f>
        <v>265603</v>
      </c>
      <c r="E75" s="161">
        <f t="shared" ref="E75:F75" si="74">SUM(E76,E83,E130,E164,E165,E172)</f>
        <v>30099</v>
      </c>
      <c r="F75" s="162">
        <f t="shared" si="74"/>
        <v>295702</v>
      </c>
      <c r="G75" s="160">
        <f>SUM(G76,G83,G130,G164,G165,G172)</f>
        <v>3183</v>
      </c>
      <c r="H75" s="161">
        <f t="shared" ref="H75:I75" si="75">SUM(H76,H83,H130,H164,H165,H172)</f>
        <v>0</v>
      </c>
      <c r="I75" s="162">
        <f t="shared" si="75"/>
        <v>3183</v>
      </c>
      <c r="J75" s="160">
        <f>SUM(J76,J83,J130,J164,J165,J172)</f>
        <v>32091</v>
      </c>
      <c r="K75" s="161">
        <f t="shared" ref="K75:L75" si="76">SUM(K76,K83,K130,K164,K165,K172)</f>
        <v>0</v>
      </c>
      <c r="L75" s="162">
        <f t="shared" si="76"/>
        <v>32091</v>
      </c>
      <c r="M75" s="160">
        <f>SUM(M76,M83,M130,M164,M165,M172)</f>
        <v>0</v>
      </c>
      <c r="N75" s="161">
        <f t="shared" ref="N75:O75" si="77">SUM(N76,N83,N130,N164,N165,N172)</f>
        <v>0</v>
      </c>
      <c r="O75" s="162">
        <f t="shared" si="77"/>
        <v>0</v>
      </c>
      <c r="P75" s="163"/>
    </row>
    <row r="76" spans="1:16" ht="24" hidden="1" x14ac:dyDescent="0.25">
      <c r="A76" s="59">
        <v>2100</v>
      </c>
      <c r="B76" s="164" t="s">
        <v>95</v>
      </c>
      <c r="C76" s="60">
        <f t="shared" si="0"/>
        <v>0</v>
      </c>
      <c r="D76" s="165">
        <f>SUM(D77,D80)</f>
        <v>0</v>
      </c>
      <c r="E76" s="166">
        <f t="shared" ref="E76:F76" si="78">SUM(E77,E80)</f>
        <v>0</v>
      </c>
      <c r="F76" s="63">
        <f t="shared" si="78"/>
        <v>0</v>
      </c>
      <c r="G76" s="165">
        <f>SUM(G77,G80)</f>
        <v>0</v>
      </c>
      <c r="H76" s="166">
        <f t="shared" ref="H76:I76" si="79">SUM(H77,H80)</f>
        <v>0</v>
      </c>
      <c r="I76" s="63">
        <f t="shared" si="79"/>
        <v>0</v>
      </c>
      <c r="J76" s="165">
        <f>SUM(J77,J80)</f>
        <v>0</v>
      </c>
      <c r="K76" s="166">
        <f t="shared" ref="K76:L76" si="80">SUM(K77,K80)</f>
        <v>0</v>
      </c>
      <c r="L76" s="63">
        <f t="shared" si="80"/>
        <v>0</v>
      </c>
      <c r="M76" s="165">
        <f>SUM(M77,M80)</f>
        <v>0</v>
      </c>
      <c r="N76" s="166">
        <f t="shared" ref="N76:O76" si="81">SUM(N77,N80)</f>
        <v>0</v>
      </c>
      <c r="O76" s="63">
        <f t="shared" si="81"/>
        <v>0</v>
      </c>
      <c r="P76" s="67"/>
    </row>
    <row r="77" spans="1:16" ht="24" hidden="1" x14ac:dyDescent="0.25">
      <c r="A77" s="173">
        <v>2110</v>
      </c>
      <c r="B77" s="72" t="s">
        <v>96</v>
      </c>
      <c r="C77" s="73">
        <f t="shared" si="0"/>
        <v>0</v>
      </c>
      <c r="D77" s="174">
        <f>SUM(D78:D79)</f>
        <v>0</v>
      </c>
      <c r="E77" s="175">
        <f t="shared" ref="E77:F77" si="82">SUM(E78:E79)</f>
        <v>0</v>
      </c>
      <c r="F77" s="124">
        <f t="shared" si="82"/>
        <v>0</v>
      </c>
      <c r="G77" s="174">
        <f>SUM(G78:G79)</f>
        <v>0</v>
      </c>
      <c r="H77" s="175">
        <f t="shared" ref="H77:I77" si="83">SUM(H78:H79)</f>
        <v>0</v>
      </c>
      <c r="I77" s="124">
        <f t="shared" si="83"/>
        <v>0</v>
      </c>
      <c r="J77" s="174">
        <f>SUM(J78:J79)</f>
        <v>0</v>
      </c>
      <c r="K77" s="175">
        <f t="shared" ref="K77:L77" si="84">SUM(K78:K79)</f>
        <v>0</v>
      </c>
      <c r="L77" s="124">
        <f t="shared" si="84"/>
        <v>0</v>
      </c>
      <c r="M77" s="174">
        <f>SUM(M78:M79)</f>
        <v>0</v>
      </c>
      <c r="N77" s="175">
        <f t="shared" ref="N77:O77" si="85">SUM(N78:N79)</f>
        <v>0</v>
      </c>
      <c r="O77" s="124">
        <f t="shared" si="85"/>
        <v>0</v>
      </c>
      <c r="P77" s="49"/>
    </row>
    <row r="78" spans="1:16" ht="12" hidden="1" customHeight="1" x14ac:dyDescent="0.25">
      <c r="A78" s="51">
        <v>2111</v>
      </c>
      <c r="B78" s="79" t="s">
        <v>97</v>
      </c>
      <c r="C78" s="80">
        <f t="shared" si="0"/>
        <v>0</v>
      </c>
      <c r="D78" s="176"/>
      <c r="E78" s="177"/>
      <c r="F78" s="55">
        <f t="shared" ref="F78:F79" si="86">D78+E78</f>
        <v>0</v>
      </c>
      <c r="G78" s="53"/>
      <c r="H78" s="54"/>
      <c r="I78" s="55">
        <f t="shared" ref="I78:I79" si="87">G78+H78</f>
        <v>0</v>
      </c>
      <c r="J78" s="53"/>
      <c r="K78" s="54"/>
      <c r="L78" s="55">
        <f t="shared" ref="L78:L79" si="88">K78+J78</f>
        <v>0</v>
      </c>
      <c r="M78" s="53"/>
      <c r="N78" s="54"/>
      <c r="O78" s="55">
        <f t="shared" ref="O78:O79" si="89">N78+M78</f>
        <v>0</v>
      </c>
      <c r="P78" s="57"/>
    </row>
    <row r="79" spans="1:16" ht="24" hidden="1" customHeight="1" x14ac:dyDescent="0.25">
      <c r="A79" s="51">
        <v>2112</v>
      </c>
      <c r="B79" s="79" t="s">
        <v>98</v>
      </c>
      <c r="C79" s="80">
        <f t="shared" si="0"/>
        <v>0</v>
      </c>
      <c r="D79" s="176"/>
      <c r="E79" s="177"/>
      <c r="F79" s="55">
        <f t="shared" si="86"/>
        <v>0</v>
      </c>
      <c r="G79" s="53"/>
      <c r="H79" s="54"/>
      <c r="I79" s="55">
        <f t="shared" si="87"/>
        <v>0</v>
      </c>
      <c r="J79" s="53"/>
      <c r="K79" s="54"/>
      <c r="L79" s="55">
        <f t="shared" si="88"/>
        <v>0</v>
      </c>
      <c r="M79" s="53"/>
      <c r="N79" s="54"/>
      <c r="O79" s="55">
        <f t="shared" si="89"/>
        <v>0</v>
      </c>
      <c r="P79" s="57"/>
    </row>
    <row r="80" spans="1:16" ht="24" hidden="1" x14ac:dyDescent="0.25">
      <c r="A80" s="170">
        <v>2120</v>
      </c>
      <c r="B80" s="79" t="s">
        <v>99</v>
      </c>
      <c r="C80" s="80">
        <f t="shared" si="0"/>
        <v>0</v>
      </c>
      <c r="D80" s="171">
        <f>SUM(D81:D82)</f>
        <v>0</v>
      </c>
      <c r="E80" s="172">
        <f t="shared" ref="E80:F80" si="90">SUM(E81:E82)</f>
        <v>0</v>
      </c>
      <c r="F80" s="55">
        <f t="shared" si="90"/>
        <v>0</v>
      </c>
      <c r="G80" s="171">
        <f>SUM(G81:G82)</f>
        <v>0</v>
      </c>
      <c r="H80" s="172">
        <f t="shared" ref="H80:I80" si="91">SUM(H81:H82)</f>
        <v>0</v>
      </c>
      <c r="I80" s="55">
        <f t="shared" si="91"/>
        <v>0</v>
      </c>
      <c r="J80" s="171">
        <f>SUM(J81:J82)</f>
        <v>0</v>
      </c>
      <c r="K80" s="172">
        <f t="shared" ref="K80:L80" si="92">SUM(K81:K82)</f>
        <v>0</v>
      </c>
      <c r="L80" s="55">
        <f t="shared" si="92"/>
        <v>0</v>
      </c>
      <c r="M80" s="171">
        <f>SUM(M81:M82)</f>
        <v>0</v>
      </c>
      <c r="N80" s="172">
        <f t="shared" ref="N80:O80" si="93">SUM(N81:N82)</f>
        <v>0</v>
      </c>
      <c r="O80" s="55">
        <f t="shared" si="93"/>
        <v>0</v>
      </c>
      <c r="P80" s="57"/>
    </row>
    <row r="81" spans="1:16" ht="12" hidden="1" customHeight="1" x14ac:dyDescent="0.25">
      <c r="A81" s="51">
        <v>2121</v>
      </c>
      <c r="B81" s="79" t="s">
        <v>97</v>
      </c>
      <c r="C81" s="80">
        <f t="shared" si="0"/>
        <v>0</v>
      </c>
      <c r="D81" s="176"/>
      <c r="E81" s="177"/>
      <c r="F81" s="55">
        <f t="shared" ref="F81:F82" si="94">D81+E81</f>
        <v>0</v>
      </c>
      <c r="G81" s="53"/>
      <c r="H81" s="54"/>
      <c r="I81" s="55">
        <f t="shared" ref="I81:I82" si="95">G81+H81</f>
        <v>0</v>
      </c>
      <c r="J81" s="53"/>
      <c r="K81" s="54"/>
      <c r="L81" s="55">
        <f t="shared" ref="L81:L82" si="96">K81+J81</f>
        <v>0</v>
      </c>
      <c r="M81" s="53"/>
      <c r="N81" s="54"/>
      <c r="O81" s="55">
        <f t="shared" ref="O81:O82" si="97">N81+M81</f>
        <v>0</v>
      </c>
      <c r="P81" s="57"/>
    </row>
    <row r="82" spans="1:16" ht="24" hidden="1" customHeight="1" x14ac:dyDescent="0.25">
      <c r="A82" s="51">
        <v>2122</v>
      </c>
      <c r="B82" s="79" t="s">
        <v>98</v>
      </c>
      <c r="C82" s="80">
        <f t="shared" si="0"/>
        <v>0</v>
      </c>
      <c r="D82" s="176"/>
      <c r="E82" s="177"/>
      <c r="F82" s="55">
        <f t="shared" si="94"/>
        <v>0</v>
      </c>
      <c r="G82" s="53"/>
      <c r="H82" s="54"/>
      <c r="I82" s="55">
        <f t="shared" si="95"/>
        <v>0</v>
      </c>
      <c r="J82" s="53"/>
      <c r="K82" s="54"/>
      <c r="L82" s="55">
        <f t="shared" si="96"/>
        <v>0</v>
      </c>
      <c r="M82" s="53"/>
      <c r="N82" s="54"/>
      <c r="O82" s="55">
        <f t="shared" si="97"/>
        <v>0</v>
      </c>
      <c r="P82" s="57"/>
    </row>
    <row r="83" spans="1:16" x14ac:dyDescent="0.25">
      <c r="A83" s="59">
        <v>2200</v>
      </c>
      <c r="B83" s="164" t="s">
        <v>100</v>
      </c>
      <c r="C83" s="60">
        <f t="shared" si="0"/>
        <v>263260</v>
      </c>
      <c r="D83" s="165">
        <f>SUM(D84,D89,D95,D103,D112,D116,D122,D128)</f>
        <v>242844</v>
      </c>
      <c r="E83" s="166">
        <f t="shared" ref="E83:F83" si="98">SUM(E84,E89,E95,E103,E112,E116,E122,E128)</f>
        <v>19233</v>
      </c>
      <c r="F83" s="63">
        <f t="shared" si="98"/>
        <v>262077</v>
      </c>
      <c r="G83" s="165">
        <f>SUM(G84,G89,G95,G103,G112,G116,G122,G128)</f>
        <v>1183</v>
      </c>
      <c r="H83" s="166">
        <f t="shared" ref="H83:I83" si="99">SUM(H84,H89,H95,H103,H112,H116,H122,H128)</f>
        <v>0</v>
      </c>
      <c r="I83" s="63">
        <f t="shared" si="99"/>
        <v>1183</v>
      </c>
      <c r="J83" s="165">
        <f>SUM(J84,J89,J95,J103,J112,J116,J122,J128)</f>
        <v>0</v>
      </c>
      <c r="K83" s="166">
        <f t="shared" ref="K83:L83" si="100">SUM(K84,K89,K95,K103,K112,K116,K122,K128)</f>
        <v>0</v>
      </c>
      <c r="L83" s="63">
        <f t="shared" si="100"/>
        <v>0</v>
      </c>
      <c r="M83" s="165">
        <f>SUM(M84,M89,M95,M103,M112,M116,M122,M128)</f>
        <v>0</v>
      </c>
      <c r="N83" s="166">
        <f t="shared" ref="N83:O83" si="101">SUM(N84,N89,N95,N103,N112,N116,N122,N128)</f>
        <v>0</v>
      </c>
      <c r="O83" s="63">
        <f t="shared" si="101"/>
        <v>0</v>
      </c>
      <c r="P83" s="67"/>
    </row>
    <row r="84" spans="1:16" x14ac:dyDescent="0.25">
      <c r="A84" s="167">
        <v>2210</v>
      </c>
      <c r="B84" s="128" t="s">
        <v>101</v>
      </c>
      <c r="C84" s="133">
        <f t="shared" ref="C84:C147" si="102">F84+I84+L84+O84</f>
        <v>2545</v>
      </c>
      <c r="D84" s="168">
        <f>SUM(D85:D88)</f>
        <v>2545</v>
      </c>
      <c r="E84" s="169">
        <f t="shared" ref="E84:F84" si="103">SUM(E85:E88)</f>
        <v>0</v>
      </c>
      <c r="F84" s="131">
        <f t="shared" si="103"/>
        <v>2545</v>
      </c>
      <c r="G84" s="168">
        <f>SUM(G85:G88)</f>
        <v>0</v>
      </c>
      <c r="H84" s="169">
        <f t="shared" ref="H84:I84" si="104">SUM(H85:H88)</f>
        <v>0</v>
      </c>
      <c r="I84" s="131">
        <f t="shared" si="104"/>
        <v>0</v>
      </c>
      <c r="J84" s="168">
        <f>SUM(J85:J88)</f>
        <v>0</v>
      </c>
      <c r="K84" s="169">
        <f t="shared" ref="K84:L84" si="105">SUM(K85:K88)</f>
        <v>0</v>
      </c>
      <c r="L84" s="131">
        <f t="shared" si="105"/>
        <v>0</v>
      </c>
      <c r="M84" s="168">
        <f>SUM(M85:M88)</f>
        <v>0</v>
      </c>
      <c r="N84" s="169">
        <f t="shared" ref="N84:O84" si="106">SUM(N85:N88)</f>
        <v>0</v>
      </c>
      <c r="O84" s="131">
        <f t="shared" si="106"/>
        <v>0</v>
      </c>
      <c r="P84" s="119"/>
    </row>
    <row r="85" spans="1:16" ht="24" hidden="1" customHeight="1" x14ac:dyDescent="0.25">
      <c r="A85" s="44">
        <v>2211</v>
      </c>
      <c r="B85" s="72" t="s">
        <v>102</v>
      </c>
      <c r="C85" s="73">
        <f t="shared" si="102"/>
        <v>0</v>
      </c>
      <c r="D85" s="178"/>
      <c r="E85" s="179"/>
      <c r="F85" s="124">
        <f t="shared" ref="F85:F88" si="107">D85+E85</f>
        <v>0</v>
      </c>
      <c r="G85" s="46"/>
      <c r="H85" s="47"/>
      <c r="I85" s="124">
        <f t="shared" ref="I85:I88" si="108">G85+H85</f>
        <v>0</v>
      </c>
      <c r="J85" s="46"/>
      <c r="K85" s="47"/>
      <c r="L85" s="124">
        <f t="shared" ref="L85:L88" si="109">K85+J85</f>
        <v>0</v>
      </c>
      <c r="M85" s="46"/>
      <c r="N85" s="47"/>
      <c r="O85" s="124">
        <f t="shared" ref="O85:O88" si="110">N85+M85</f>
        <v>0</v>
      </c>
      <c r="P85" s="49"/>
    </row>
    <row r="86" spans="1:16" ht="36" customHeight="1" x14ac:dyDescent="0.25">
      <c r="A86" s="51">
        <v>2212</v>
      </c>
      <c r="B86" s="79" t="s">
        <v>103</v>
      </c>
      <c r="C86" s="80">
        <f t="shared" si="102"/>
        <v>2152</v>
      </c>
      <c r="D86" s="176">
        <v>2152</v>
      </c>
      <c r="E86" s="177"/>
      <c r="F86" s="55">
        <f t="shared" si="107"/>
        <v>2152</v>
      </c>
      <c r="G86" s="53"/>
      <c r="H86" s="54"/>
      <c r="I86" s="55">
        <f t="shared" si="108"/>
        <v>0</v>
      </c>
      <c r="J86" s="53"/>
      <c r="K86" s="54"/>
      <c r="L86" s="55">
        <f t="shared" si="109"/>
        <v>0</v>
      </c>
      <c r="M86" s="53"/>
      <c r="N86" s="54"/>
      <c r="O86" s="55">
        <f t="shared" si="110"/>
        <v>0</v>
      </c>
      <c r="P86" s="57"/>
    </row>
    <row r="87" spans="1:16" ht="24" customHeight="1" x14ac:dyDescent="0.25">
      <c r="A87" s="51">
        <v>2214</v>
      </c>
      <c r="B87" s="79" t="s">
        <v>104</v>
      </c>
      <c r="C87" s="80">
        <f t="shared" si="102"/>
        <v>273</v>
      </c>
      <c r="D87" s="176">
        <v>273</v>
      </c>
      <c r="E87" s="177"/>
      <c r="F87" s="55">
        <f t="shared" si="107"/>
        <v>273</v>
      </c>
      <c r="G87" s="53"/>
      <c r="H87" s="54"/>
      <c r="I87" s="55">
        <f t="shared" si="108"/>
        <v>0</v>
      </c>
      <c r="J87" s="53"/>
      <c r="K87" s="54"/>
      <c r="L87" s="55">
        <f t="shared" si="109"/>
        <v>0</v>
      </c>
      <c r="M87" s="53"/>
      <c r="N87" s="54"/>
      <c r="O87" s="55">
        <f t="shared" si="110"/>
        <v>0</v>
      </c>
      <c r="P87" s="57"/>
    </row>
    <row r="88" spans="1:16" ht="12" customHeight="1" x14ac:dyDescent="0.25">
      <c r="A88" s="51">
        <v>2219</v>
      </c>
      <c r="B88" s="79" t="s">
        <v>105</v>
      </c>
      <c r="C88" s="80">
        <f t="shared" si="102"/>
        <v>120</v>
      </c>
      <c r="D88" s="176">
        <v>120</v>
      </c>
      <c r="E88" s="177"/>
      <c r="F88" s="55">
        <f t="shared" si="107"/>
        <v>120</v>
      </c>
      <c r="G88" s="53"/>
      <c r="H88" s="54"/>
      <c r="I88" s="55">
        <f t="shared" si="108"/>
        <v>0</v>
      </c>
      <c r="J88" s="53"/>
      <c r="K88" s="54"/>
      <c r="L88" s="55">
        <f t="shared" si="109"/>
        <v>0</v>
      </c>
      <c r="M88" s="53"/>
      <c r="N88" s="54"/>
      <c r="O88" s="55">
        <f t="shared" si="110"/>
        <v>0</v>
      </c>
      <c r="P88" s="57"/>
    </row>
    <row r="89" spans="1:16" ht="24" x14ac:dyDescent="0.25">
      <c r="A89" s="170">
        <v>2220</v>
      </c>
      <c r="B89" s="79" t="s">
        <v>106</v>
      </c>
      <c r="C89" s="80">
        <f t="shared" si="102"/>
        <v>81364</v>
      </c>
      <c r="D89" s="171">
        <f>SUM(D90:D94)</f>
        <v>81364</v>
      </c>
      <c r="E89" s="172">
        <f t="shared" ref="E89:F89" si="111">SUM(E90:E94)</f>
        <v>0</v>
      </c>
      <c r="F89" s="55">
        <f t="shared" si="111"/>
        <v>81364</v>
      </c>
      <c r="G89" s="171">
        <f>SUM(G90:G94)</f>
        <v>0</v>
      </c>
      <c r="H89" s="172">
        <f t="shared" ref="H89:I89" si="112">SUM(H90:H94)</f>
        <v>0</v>
      </c>
      <c r="I89" s="55">
        <f t="shared" si="112"/>
        <v>0</v>
      </c>
      <c r="J89" s="171">
        <f>SUM(J90:J94)</f>
        <v>0</v>
      </c>
      <c r="K89" s="172">
        <f t="shared" ref="K89:L89" si="113">SUM(K90:K94)</f>
        <v>0</v>
      </c>
      <c r="L89" s="55">
        <f t="shared" si="113"/>
        <v>0</v>
      </c>
      <c r="M89" s="171">
        <f>SUM(M90:M94)</f>
        <v>0</v>
      </c>
      <c r="N89" s="172">
        <f t="shared" ref="N89:O89" si="114">SUM(N90:N94)</f>
        <v>0</v>
      </c>
      <c r="O89" s="55">
        <f t="shared" si="114"/>
        <v>0</v>
      </c>
      <c r="P89" s="57"/>
    </row>
    <row r="90" spans="1:16" ht="24" customHeight="1" x14ac:dyDescent="0.25">
      <c r="A90" s="51">
        <v>2221</v>
      </c>
      <c r="B90" s="79" t="s">
        <v>107</v>
      </c>
      <c r="C90" s="80">
        <f t="shared" si="102"/>
        <v>37448</v>
      </c>
      <c r="D90" s="176">
        <v>37448</v>
      </c>
      <c r="E90" s="177"/>
      <c r="F90" s="55">
        <f t="shared" ref="F90:F94" si="115">D90+E90</f>
        <v>37448</v>
      </c>
      <c r="G90" s="53"/>
      <c r="H90" s="54"/>
      <c r="I90" s="55">
        <f t="shared" ref="I90:I94" si="116">G90+H90</f>
        <v>0</v>
      </c>
      <c r="J90" s="53"/>
      <c r="K90" s="54"/>
      <c r="L90" s="55">
        <f t="shared" ref="L90:L94" si="117">K90+J90</f>
        <v>0</v>
      </c>
      <c r="M90" s="53"/>
      <c r="N90" s="54"/>
      <c r="O90" s="55">
        <f t="shared" ref="O90:O94" si="118">N90+M90</f>
        <v>0</v>
      </c>
      <c r="P90" s="57"/>
    </row>
    <row r="91" spans="1:16" ht="12" customHeight="1" x14ac:dyDescent="0.25">
      <c r="A91" s="51">
        <v>2222</v>
      </c>
      <c r="B91" s="79" t="s">
        <v>108</v>
      </c>
      <c r="C91" s="80">
        <f t="shared" si="102"/>
        <v>3939</v>
      </c>
      <c r="D91" s="176">
        <v>3939</v>
      </c>
      <c r="E91" s="177"/>
      <c r="F91" s="55">
        <f t="shared" si="115"/>
        <v>3939</v>
      </c>
      <c r="G91" s="53"/>
      <c r="H91" s="54"/>
      <c r="I91" s="55">
        <f t="shared" si="116"/>
        <v>0</v>
      </c>
      <c r="J91" s="53"/>
      <c r="K91" s="54"/>
      <c r="L91" s="55">
        <f t="shared" si="117"/>
        <v>0</v>
      </c>
      <c r="M91" s="53"/>
      <c r="N91" s="54"/>
      <c r="O91" s="55">
        <f t="shared" si="118"/>
        <v>0</v>
      </c>
      <c r="P91" s="57"/>
    </row>
    <row r="92" spans="1:16" ht="12" customHeight="1" x14ac:dyDescent="0.25">
      <c r="A92" s="51">
        <v>2223</v>
      </c>
      <c r="B92" s="79" t="s">
        <v>109</v>
      </c>
      <c r="C92" s="80">
        <f t="shared" si="102"/>
        <v>38463</v>
      </c>
      <c r="D92" s="176">
        <v>38463</v>
      </c>
      <c r="E92" s="177"/>
      <c r="F92" s="55">
        <f t="shared" si="115"/>
        <v>38463</v>
      </c>
      <c r="G92" s="53"/>
      <c r="H92" s="54"/>
      <c r="I92" s="55">
        <f t="shared" si="116"/>
        <v>0</v>
      </c>
      <c r="J92" s="53"/>
      <c r="K92" s="54"/>
      <c r="L92" s="55">
        <f t="shared" si="117"/>
        <v>0</v>
      </c>
      <c r="M92" s="53"/>
      <c r="N92" s="54"/>
      <c r="O92" s="55">
        <f t="shared" si="118"/>
        <v>0</v>
      </c>
      <c r="P92" s="57"/>
    </row>
    <row r="93" spans="1:16" ht="48" customHeight="1" x14ac:dyDescent="0.25">
      <c r="A93" s="51">
        <v>2224</v>
      </c>
      <c r="B93" s="79" t="s">
        <v>110</v>
      </c>
      <c r="C93" s="80">
        <f t="shared" si="102"/>
        <v>1514</v>
      </c>
      <c r="D93" s="176">
        <v>1514</v>
      </c>
      <c r="E93" s="177"/>
      <c r="F93" s="55">
        <f t="shared" si="115"/>
        <v>1514</v>
      </c>
      <c r="G93" s="53"/>
      <c r="H93" s="54"/>
      <c r="I93" s="55">
        <f t="shared" si="116"/>
        <v>0</v>
      </c>
      <c r="J93" s="53"/>
      <c r="K93" s="54"/>
      <c r="L93" s="55">
        <f t="shared" si="117"/>
        <v>0</v>
      </c>
      <c r="M93" s="53"/>
      <c r="N93" s="54"/>
      <c r="O93" s="55">
        <f t="shared" si="118"/>
        <v>0</v>
      </c>
      <c r="P93" s="57"/>
    </row>
    <row r="94" spans="1:16" ht="24" hidden="1" customHeight="1" x14ac:dyDescent="0.25">
      <c r="A94" s="51">
        <v>2229</v>
      </c>
      <c r="B94" s="79" t="s">
        <v>111</v>
      </c>
      <c r="C94" s="80">
        <f t="shared" si="102"/>
        <v>0</v>
      </c>
      <c r="D94" s="176"/>
      <c r="E94" s="177"/>
      <c r="F94" s="55">
        <f t="shared" si="115"/>
        <v>0</v>
      </c>
      <c r="G94" s="53"/>
      <c r="H94" s="54"/>
      <c r="I94" s="55">
        <f t="shared" si="116"/>
        <v>0</v>
      </c>
      <c r="J94" s="53"/>
      <c r="K94" s="54"/>
      <c r="L94" s="55">
        <f t="shared" si="117"/>
        <v>0</v>
      </c>
      <c r="M94" s="53"/>
      <c r="N94" s="54"/>
      <c r="O94" s="55">
        <f t="shared" si="118"/>
        <v>0</v>
      </c>
      <c r="P94" s="57"/>
    </row>
    <row r="95" spans="1:16" ht="36" x14ac:dyDescent="0.25">
      <c r="A95" s="170">
        <v>2230</v>
      </c>
      <c r="B95" s="79" t="s">
        <v>112</v>
      </c>
      <c r="C95" s="80">
        <f t="shared" si="102"/>
        <v>10291</v>
      </c>
      <c r="D95" s="171">
        <f>SUM(D96:D102)</f>
        <v>1660</v>
      </c>
      <c r="E95" s="172">
        <f t="shared" ref="E95:F95" si="119">SUM(E96:E102)</f>
        <v>8631</v>
      </c>
      <c r="F95" s="55">
        <f t="shared" si="119"/>
        <v>10291</v>
      </c>
      <c r="G95" s="171">
        <f>SUM(G96:G102)</f>
        <v>0</v>
      </c>
      <c r="H95" s="172">
        <f t="shared" ref="H95:I95" si="120">SUM(H96:H102)</f>
        <v>0</v>
      </c>
      <c r="I95" s="55">
        <f t="shared" si="120"/>
        <v>0</v>
      </c>
      <c r="J95" s="171">
        <f>SUM(J96:J102)</f>
        <v>0</v>
      </c>
      <c r="K95" s="172">
        <f t="shared" ref="K95:L95" si="121">SUM(K96:K102)</f>
        <v>0</v>
      </c>
      <c r="L95" s="55">
        <f t="shared" si="121"/>
        <v>0</v>
      </c>
      <c r="M95" s="171">
        <f>SUM(M96:M102)</f>
        <v>0</v>
      </c>
      <c r="N95" s="172">
        <f t="shared" ref="N95:O95" si="122">SUM(N96:N102)</f>
        <v>0</v>
      </c>
      <c r="O95" s="55">
        <f t="shared" si="122"/>
        <v>0</v>
      </c>
      <c r="P95" s="57"/>
    </row>
    <row r="96" spans="1:16" ht="24" hidden="1" customHeight="1" x14ac:dyDescent="0.25">
      <c r="A96" s="51">
        <v>2231</v>
      </c>
      <c r="B96" s="79" t="s">
        <v>113</v>
      </c>
      <c r="C96" s="80">
        <f t="shared" si="102"/>
        <v>0</v>
      </c>
      <c r="D96" s="176"/>
      <c r="E96" s="177"/>
      <c r="F96" s="55">
        <f t="shared" ref="F96:F102" si="123">D96+E96</f>
        <v>0</v>
      </c>
      <c r="G96" s="53"/>
      <c r="H96" s="54"/>
      <c r="I96" s="55">
        <f t="shared" ref="I96:I102" si="124">G96+H96</f>
        <v>0</v>
      </c>
      <c r="J96" s="53"/>
      <c r="K96" s="54"/>
      <c r="L96" s="55">
        <f t="shared" ref="L96:L102" si="125">K96+J96</f>
        <v>0</v>
      </c>
      <c r="M96" s="53"/>
      <c r="N96" s="54"/>
      <c r="O96" s="55">
        <f t="shared" ref="O96:O102" si="126">N96+M96</f>
        <v>0</v>
      </c>
      <c r="P96" s="57"/>
    </row>
    <row r="97" spans="1:16" ht="24.75" hidden="1" customHeight="1" x14ac:dyDescent="0.25">
      <c r="A97" s="51">
        <v>2232</v>
      </c>
      <c r="B97" s="79" t="s">
        <v>114</v>
      </c>
      <c r="C97" s="80">
        <f t="shared" si="102"/>
        <v>0</v>
      </c>
      <c r="D97" s="176"/>
      <c r="E97" s="177"/>
      <c r="F97" s="55">
        <f t="shared" si="123"/>
        <v>0</v>
      </c>
      <c r="G97" s="53"/>
      <c r="H97" s="54"/>
      <c r="I97" s="55">
        <f t="shared" si="124"/>
        <v>0</v>
      </c>
      <c r="J97" s="53"/>
      <c r="K97" s="54"/>
      <c r="L97" s="55">
        <f t="shared" si="125"/>
        <v>0</v>
      </c>
      <c r="M97" s="53"/>
      <c r="N97" s="54"/>
      <c r="O97" s="55">
        <f t="shared" si="126"/>
        <v>0</v>
      </c>
      <c r="P97" s="57"/>
    </row>
    <row r="98" spans="1:16" ht="24" hidden="1" customHeight="1" x14ac:dyDescent="0.25">
      <c r="A98" s="44">
        <v>2233</v>
      </c>
      <c r="B98" s="72" t="s">
        <v>115</v>
      </c>
      <c r="C98" s="73">
        <f t="shared" si="102"/>
        <v>0</v>
      </c>
      <c r="D98" s="178"/>
      <c r="E98" s="179"/>
      <c r="F98" s="124">
        <f t="shared" si="123"/>
        <v>0</v>
      </c>
      <c r="G98" s="46"/>
      <c r="H98" s="47"/>
      <c r="I98" s="124">
        <f t="shared" si="124"/>
        <v>0</v>
      </c>
      <c r="J98" s="46"/>
      <c r="K98" s="47"/>
      <c r="L98" s="124">
        <f t="shared" si="125"/>
        <v>0</v>
      </c>
      <c r="M98" s="46"/>
      <c r="N98" s="47"/>
      <c r="O98" s="124">
        <f t="shared" si="126"/>
        <v>0</v>
      </c>
      <c r="P98" s="49"/>
    </row>
    <row r="99" spans="1:16" ht="36" hidden="1" customHeight="1" x14ac:dyDescent="0.25">
      <c r="A99" s="51">
        <v>2234</v>
      </c>
      <c r="B99" s="79" t="s">
        <v>116</v>
      </c>
      <c r="C99" s="80">
        <f t="shared" si="102"/>
        <v>0</v>
      </c>
      <c r="D99" s="176"/>
      <c r="E99" s="177"/>
      <c r="F99" s="55">
        <f t="shared" si="123"/>
        <v>0</v>
      </c>
      <c r="G99" s="53"/>
      <c r="H99" s="54"/>
      <c r="I99" s="55">
        <f t="shared" si="124"/>
        <v>0</v>
      </c>
      <c r="J99" s="53"/>
      <c r="K99" s="54"/>
      <c r="L99" s="55">
        <f t="shared" si="125"/>
        <v>0</v>
      </c>
      <c r="M99" s="53"/>
      <c r="N99" s="54"/>
      <c r="O99" s="55">
        <f t="shared" si="126"/>
        <v>0</v>
      </c>
      <c r="P99" s="57"/>
    </row>
    <row r="100" spans="1:16" ht="24" hidden="1" customHeight="1" x14ac:dyDescent="0.25">
      <c r="A100" s="51">
        <v>2235</v>
      </c>
      <c r="B100" s="79" t="s">
        <v>117</v>
      </c>
      <c r="C100" s="80">
        <f t="shared" si="102"/>
        <v>0</v>
      </c>
      <c r="D100" s="176"/>
      <c r="E100" s="177"/>
      <c r="F100" s="55">
        <f t="shared" si="123"/>
        <v>0</v>
      </c>
      <c r="G100" s="53"/>
      <c r="H100" s="54"/>
      <c r="I100" s="55">
        <f t="shared" si="124"/>
        <v>0</v>
      </c>
      <c r="J100" s="53"/>
      <c r="K100" s="54"/>
      <c r="L100" s="55">
        <f t="shared" si="125"/>
        <v>0</v>
      </c>
      <c r="M100" s="53"/>
      <c r="N100" s="54"/>
      <c r="O100" s="55">
        <f t="shared" si="126"/>
        <v>0</v>
      </c>
      <c r="P100" s="57"/>
    </row>
    <row r="101" spans="1:16" ht="12" hidden="1" customHeight="1" x14ac:dyDescent="0.25">
      <c r="A101" s="51">
        <v>2236</v>
      </c>
      <c r="B101" s="79" t="s">
        <v>118</v>
      </c>
      <c r="C101" s="80">
        <f t="shared" si="102"/>
        <v>0</v>
      </c>
      <c r="D101" s="176"/>
      <c r="E101" s="177"/>
      <c r="F101" s="55">
        <f t="shared" si="123"/>
        <v>0</v>
      </c>
      <c r="G101" s="53"/>
      <c r="H101" s="54"/>
      <c r="I101" s="55">
        <f t="shared" si="124"/>
        <v>0</v>
      </c>
      <c r="J101" s="53"/>
      <c r="K101" s="54"/>
      <c r="L101" s="55">
        <f t="shared" si="125"/>
        <v>0</v>
      </c>
      <c r="M101" s="53"/>
      <c r="N101" s="54"/>
      <c r="O101" s="55">
        <f t="shared" si="126"/>
        <v>0</v>
      </c>
      <c r="P101" s="57"/>
    </row>
    <row r="102" spans="1:16" s="180" customFormat="1" ht="33.75" customHeight="1" x14ac:dyDescent="0.25">
      <c r="A102" s="51">
        <v>2239</v>
      </c>
      <c r="B102" s="79" t="s">
        <v>119</v>
      </c>
      <c r="C102" s="80">
        <f t="shared" si="102"/>
        <v>10291</v>
      </c>
      <c r="D102" s="176">
        <v>1660</v>
      </c>
      <c r="E102" s="177">
        <v>8631</v>
      </c>
      <c r="F102" s="55">
        <f t="shared" si="123"/>
        <v>10291</v>
      </c>
      <c r="G102" s="53"/>
      <c r="H102" s="54"/>
      <c r="I102" s="55">
        <f t="shared" si="124"/>
        <v>0</v>
      </c>
      <c r="J102" s="53"/>
      <c r="K102" s="54"/>
      <c r="L102" s="55">
        <f t="shared" si="125"/>
        <v>0</v>
      </c>
      <c r="M102" s="53"/>
      <c r="N102" s="54"/>
      <c r="O102" s="55">
        <f t="shared" si="126"/>
        <v>0</v>
      </c>
      <c r="P102" s="49" t="s">
        <v>120</v>
      </c>
    </row>
    <row r="103" spans="1:16" ht="36" x14ac:dyDescent="0.25">
      <c r="A103" s="170">
        <v>2240</v>
      </c>
      <c r="B103" s="79" t="s">
        <v>121</v>
      </c>
      <c r="C103" s="80">
        <f t="shared" si="102"/>
        <v>17488</v>
      </c>
      <c r="D103" s="171">
        <f>SUM(D104:D111)</f>
        <v>6986</v>
      </c>
      <c r="E103" s="172">
        <f t="shared" ref="E103:F103" si="127">SUM(E104:E111)</f>
        <v>10502</v>
      </c>
      <c r="F103" s="55">
        <f t="shared" si="127"/>
        <v>17488</v>
      </c>
      <c r="G103" s="171">
        <f>SUM(G104:G111)</f>
        <v>0</v>
      </c>
      <c r="H103" s="172">
        <f t="shared" ref="H103:I103" si="128">SUM(H104:H111)</f>
        <v>0</v>
      </c>
      <c r="I103" s="55">
        <f t="shared" si="128"/>
        <v>0</v>
      </c>
      <c r="J103" s="171">
        <f>SUM(J104:J111)</f>
        <v>0</v>
      </c>
      <c r="K103" s="172">
        <f t="shared" ref="K103:L103" si="129">SUM(K104:K111)</f>
        <v>0</v>
      </c>
      <c r="L103" s="55">
        <f t="shared" si="129"/>
        <v>0</v>
      </c>
      <c r="M103" s="171">
        <f>SUM(M104:M111)</f>
        <v>0</v>
      </c>
      <c r="N103" s="172">
        <f t="shared" ref="N103:O103" si="130">SUM(N104:N111)</f>
        <v>0</v>
      </c>
      <c r="O103" s="55">
        <f t="shared" si="130"/>
        <v>0</v>
      </c>
      <c r="P103" s="57"/>
    </row>
    <row r="104" spans="1:16" s="180" customFormat="1" ht="26.25" customHeight="1" x14ac:dyDescent="0.25">
      <c r="A104" s="51">
        <v>2241</v>
      </c>
      <c r="B104" s="79" t="s">
        <v>122</v>
      </c>
      <c r="C104" s="80">
        <f t="shared" si="102"/>
        <v>10502</v>
      </c>
      <c r="D104" s="176"/>
      <c r="E104" s="177">
        <v>10502</v>
      </c>
      <c r="F104" s="55">
        <f t="shared" ref="F104:F111" si="131">D104+E104</f>
        <v>10502</v>
      </c>
      <c r="G104" s="53"/>
      <c r="H104" s="54"/>
      <c r="I104" s="55">
        <f t="shared" ref="I104:I111" si="132">G104+H104</f>
        <v>0</v>
      </c>
      <c r="J104" s="53"/>
      <c r="K104" s="54"/>
      <c r="L104" s="55">
        <f t="shared" ref="L104:L111" si="133">K104+J104</f>
        <v>0</v>
      </c>
      <c r="M104" s="53"/>
      <c r="N104" s="54"/>
      <c r="O104" s="55">
        <f t="shared" ref="O104:O111" si="134">N104+M104</f>
        <v>0</v>
      </c>
      <c r="P104" s="49" t="s">
        <v>123</v>
      </c>
    </row>
    <row r="105" spans="1:16" ht="24" hidden="1" customHeight="1" x14ac:dyDescent="0.25">
      <c r="A105" s="51">
        <v>2242</v>
      </c>
      <c r="B105" s="79" t="s">
        <v>124</v>
      </c>
      <c r="C105" s="80">
        <f t="shared" si="102"/>
        <v>0</v>
      </c>
      <c r="D105" s="176"/>
      <c r="E105" s="177"/>
      <c r="F105" s="55">
        <f t="shared" si="131"/>
        <v>0</v>
      </c>
      <c r="G105" s="53"/>
      <c r="H105" s="54"/>
      <c r="I105" s="55">
        <f t="shared" si="132"/>
        <v>0</v>
      </c>
      <c r="J105" s="53"/>
      <c r="K105" s="54"/>
      <c r="L105" s="55">
        <f t="shared" si="133"/>
        <v>0</v>
      </c>
      <c r="M105" s="53"/>
      <c r="N105" s="54"/>
      <c r="O105" s="55">
        <f t="shared" si="134"/>
        <v>0</v>
      </c>
      <c r="P105" s="57"/>
    </row>
    <row r="106" spans="1:16" ht="24" customHeight="1" x14ac:dyDescent="0.25">
      <c r="A106" s="51">
        <v>2243</v>
      </c>
      <c r="B106" s="79" t="s">
        <v>125</v>
      </c>
      <c r="C106" s="80">
        <f t="shared" si="102"/>
        <v>2995</v>
      </c>
      <c r="D106" s="176">
        <v>2995</v>
      </c>
      <c r="E106" s="177"/>
      <c r="F106" s="55">
        <f t="shared" si="131"/>
        <v>2995</v>
      </c>
      <c r="G106" s="53"/>
      <c r="H106" s="54"/>
      <c r="I106" s="55">
        <f t="shared" si="132"/>
        <v>0</v>
      </c>
      <c r="J106" s="53"/>
      <c r="K106" s="54"/>
      <c r="L106" s="55">
        <f t="shared" si="133"/>
        <v>0</v>
      </c>
      <c r="M106" s="53"/>
      <c r="N106" s="54"/>
      <c r="O106" s="55">
        <f t="shared" si="134"/>
        <v>0</v>
      </c>
      <c r="P106" s="57"/>
    </row>
    <row r="107" spans="1:16" ht="12" customHeight="1" x14ac:dyDescent="0.25">
      <c r="A107" s="51">
        <v>2244</v>
      </c>
      <c r="B107" s="79" t="s">
        <v>126</v>
      </c>
      <c r="C107" s="80">
        <f t="shared" si="102"/>
        <v>3991</v>
      </c>
      <c r="D107" s="176">
        <v>3991</v>
      </c>
      <c r="E107" s="177"/>
      <c r="F107" s="55">
        <f t="shared" si="131"/>
        <v>3991</v>
      </c>
      <c r="G107" s="53"/>
      <c r="H107" s="54"/>
      <c r="I107" s="55">
        <f t="shared" si="132"/>
        <v>0</v>
      </c>
      <c r="J107" s="53"/>
      <c r="K107" s="54"/>
      <c r="L107" s="55">
        <f t="shared" si="133"/>
        <v>0</v>
      </c>
      <c r="M107" s="53"/>
      <c r="N107" s="54"/>
      <c r="O107" s="55">
        <f t="shared" si="134"/>
        <v>0</v>
      </c>
      <c r="P107" s="57"/>
    </row>
    <row r="108" spans="1:16" ht="24" hidden="1" customHeight="1" x14ac:dyDescent="0.25">
      <c r="A108" s="51">
        <v>2246</v>
      </c>
      <c r="B108" s="79" t="s">
        <v>127</v>
      </c>
      <c r="C108" s="80">
        <f t="shared" si="102"/>
        <v>0</v>
      </c>
      <c r="D108" s="176"/>
      <c r="E108" s="177"/>
      <c r="F108" s="55">
        <f t="shared" si="131"/>
        <v>0</v>
      </c>
      <c r="G108" s="53"/>
      <c r="H108" s="54"/>
      <c r="I108" s="55">
        <f t="shared" si="132"/>
        <v>0</v>
      </c>
      <c r="J108" s="53"/>
      <c r="K108" s="54"/>
      <c r="L108" s="55">
        <f t="shared" si="133"/>
        <v>0</v>
      </c>
      <c r="M108" s="53"/>
      <c r="N108" s="54"/>
      <c r="O108" s="55">
        <f t="shared" si="134"/>
        <v>0</v>
      </c>
      <c r="P108" s="57"/>
    </row>
    <row r="109" spans="1:16" ht="12" hidden="1" customHeight="1" x14ac:dyDescent="0.25">
      <c r="A109" s="51">
        <v>2247</v>
      </c>
      <c r="B109" s="79" t="s">
        <v>128</v>
      </c>
      <c r="C109" s="80">
        <f t="shared" si="102"/>
        <v>0</v>
      </c>
      <c r="D109" s="176"/>
      <c r="E109" s="177"/>
      <c r="F109" s="55">
        <f t="shared" si="131"/>
        <v>0</v>
      </c>
      <c r="G109" s="53"/>
      <c r="H109" s="54"/>
      <c r="I109" s="55">
        <f t="shared" si="132"/>
        <v>0</v>
      </c>
      <c r="J109" s="53"/>
      <c r="K109" s="54"/>
      <c r="L109" s="55">
        <f t="shared" si="133"/>
        <v>0</v>
      </c>
      <c r="M109" s="53"/>
      <c r="N109" s="54"/>
      <c r="O109" s="55">
        <f t="shared" si="134"/>
        <v>0</v>
      </c>
      <c r="P109" s="57"/>
    </row>
    <row r="110" spans="1:16" ht="24" hidden="1" customHeight="1" x14ac:dyDescent="0.25">
      <c r="A110" s="51">
        <v>2248</v>
      </c>
      <c r="B110" s="79" t="s">
        <v>129</v>
      </c>
      <c r="C110" s="80">
        <f t="shared" si="102"/>
        <v>0</v>
      </c>
      <c r="D110" s="176"/>
      <c r="E110" s="177"/>
      <c r="F110" s="55">
        <f t="shared" si="131"/>
        <v>0</v>
      </c>
      <c r="G110" s="53"/>
      <c r="H110" s="54"/>
      <c r="I110" s="55">
        <f t="shared" si="132"/>
        <v>0</v>
      </c>
      <c r="J110" s="53"/>
      <c r="K110" s="54"/>
      <c r="L110" s="55">
        <f t="shared" si="133"/>
        <v>0</v>
      </c>
      <c r="M110" s="53"/>
      <c r="N110" s="54"/>
      <c r="O110" s="55">
        <f t="shared" si="134"/>
        <v>0</v>
      </c>
      <c r="P110" s="57"/>
    </row>
    <row r="111" spans="1:16" ht="24" hidden="1" customHeight="1" x14ac:dyDescent="0.25">
      <c r="A111" s="51">
        <v>2249</v>
      </c>
      <c r="B111" s="79" t="s">
        <v>130</v>
      </c>
      <c r="C111" s="80">
        <f t="shared" si="102"/>
        <v>0</v>
      </c>
      <c r="D111" s="176"/>
      <c r="E111" s="177"/>
      <c r="F111" s="55">
        <f t="shared" si="131"/>
        <v>0</v>
      </c>
      <c r="G111" s="53"/>
      <c r="H111" s="54"/>
      <c r="I111" s="55">
        <f t="shared" si="132"/>
        <v>0</v>
      </c>
      <c r="J111" s="53"/>
      <c r="K111" s="54"/>
      <c r="L111" s="55">
        <f t="shared" si="133"/>
        <v>0</v>
      </c>
      <c r="M111" s="53"/>
      <c r="N111" s="54"/>
      <c r="O111" s="55">
        <f t="shared" si="134"/>
        <v>0</v>
      </c>
      <c r="P111" s="57"/>
    </row>
    <row r="112" spans="1:16" x14ac:dyDescent="0.25">
      <c r="A112" s="170">
        <v>2250</v>
      </c>
      <c r="B112" s="79" t="s">
        <v>131</v>
      </c>
      <c r="C112" s="80">
        <f t="shared" si="102"/>
        <v>3452</v>
      </c>
      <c r="D112" s="171">
        <f>SUM(D113:D115)</f>
        <v>3452</v>
      </c>
      <c r="E112" s="172">
        <f t="shared" ref="E112:F112" si="135">SUM(E113:E115)</f>
        <v>0</v>
      </c>
      <c r="F112" s="55">
        <f t="shared" si="135"/>
        <v>3452</v>
      </c>
      <c r="G112" s="171">
        <f>SUM(G113:G115)</f>
        <v>0</v>
      </c>
      <c r="H112" s="172">
        <f t="shared" ref="H112:I112" si="136">SUM(H113:H115)</f>
        <v>0</v>
      </c>
      <c r="I112" s="55">
        <f t="shared" si="136"/>
        <v>0</v>
      </c>
      <c r="J112" s="171">
        <f>SUM(J113:J115)</f>
        <v>0</v>
      </c>
      <c r="K112" s="172">
        <f t="shared" ref="K112:L112" si="137">SUM(K113:K115)</f>
        <v>0</v>
      </c>
      <c r="L112" s="55">
        <f t="shared" si="137"/>
        <v>0</v>
      </c>
      <c r="M112" s="171">
        <f>SUM(M113:M115)</f>
        <v>0</v>
      </c>
      <c r="N112" s="172">
        <f t="shared" ref="N112:O112" si="138">SUM(N113:N115)</f>
        <v>0</v>
      </c>
      <c r="O112" s="55">
        <f t="shared" si="138"/>
        <v>0</v>
      </c>
      <c r="P112" s="57"/>
    </row>
    <row r="113" spans="1:16" ht="12" customHeight="1" x14ac:dyDescent="0.25">
      <c r="A113" s="51">
        <v>2251</v>
      </c>
      <c r="B113" s="79" t="s">
        <v>132</v>
      </c>
      <c r="C113" s="80">
        <f t="shared" si="102"/>
        <v>348</v>
      </c>
      <c r="D113" s="176">
        <v>348</v>
      </c>
      <c r="E113" s="177"/>
      <c r="F113" s="55">
        <f t="shared" ref="F113:F115" si="139">D113+E113</f>
        <v>348</v>
      </c>
      <c r="G113" s="53"/>
      <c r="H113" s="54"/>
      <c r="I113" s="55">
        <f t="shared" ref="I113:I115" si="140">G113+H113</f>
        <v>0</v>
      </c>
      <c r="J113" s="53"/>
      <c r="K113" s="54"/>
      <c r="L113" s="55">
        <f t="shared" ref="L113:L115" si="141">K113+J113</f>
        <v>0</v>
      </c>
      <c r="M113" s="53"/>
      <c r="N113" s="54"/>
      <c r="O113" s="55">
        <f t="shared" ref="O113:O115" si="142">N113+M113</f>
        <v>0</v>
      </c>
      <c r="P113" s="57"/>
    </row>
    <row r="114" spans="1:16" ht="24" customHeight="1" x14ac:dyDescent="0.25">
      <c r="A114" s="51">
        <v>2252</v>
      </c>
      <c r="B114" s="79" t="s">
        <v>133</v>
      </c>
      <c r="C114" s="80">
        <f t="shared" si="102"/>
        <v>2668</v>
      </c>
      <c r="D114" s="176">
        <v>2668</v>
      </c>
      <c r="E114" s="177"/>
      <c r="F114" s="55">
        <f t="shared" si="139"/>
        <v>2668</v>
      </c>
      <c r="G114" s="53"/>
      <c r="H114" s="54"/>
      <c r="I114" s="55">
        <f t="shared" si="140"/>
        <v>0</v>
      </c>
      <c r="J114" s="53"/>
      <c r="K114" s="54"/>
      <c r="L114" s="55">
        <f t="shared" si="141"/>
        <v>0</v>
      </c>
      <c r="M114" s="53"/>
      <c r="N114" s="54"/>
      <c r="O114" s="55">
        <f t="shared" si="142"/>
        <v>0</v>
      </c>
      <c r="P114" s="57"/>
    </row>
    <row r="115" spans="1:16" ht="24" customHeight="1" x14ac:dyDescent="0.25">
      <c r="A115" s="51">
        <v>2259</v>
      </c>
      <c r="B115" s="79" t="s">
        <v>134</v>
      </c>
      <c r="C115" s="80">
        <f t="shared" si="102"/>
        <v>436</v>
      </c>
      <c r="D115" s="176">
        <v>436</v>
      </c>
      <c r="E115" s="177"/>
      <c r="F115" s="55">
        <f t="shared" si="139"/>
        <v>436</v>
      </c>
      <c r="G115" s="53"/>
      <c r="H115" s="54"/>
      <c r="I115" s="55">
        <f t="shared" si="140"/>
        <v>0</v>
      </c>
      <c r="J115" s="53"/>
      <c r="K115" s="54"/>
      <c r="L115" s="55">
        <f t="shared" si="141"/>
        <v>0</v>
      </c>
      <c r="M115" s="53"/>
      <c r="N115" s="54"/>
      <c r="O115" s="55">
        <f t="shared" si="142"/>
        <v>0</v>
      </c>
      <c r="P115" s="57"/>
    </row>
    <row r="116" spans="1:16" x14ac:dyDescent="0.25">
      <c r="A116" s="170">
        <v>2260</v>
      </c>
      <c r="B116" s="79" t="s">
        <v>135</v>
      </c>
      <c r="C116" s="80">
        <f t="shared" si="102"/>
        <v>146874</v>
      </c>
      <c r="D116" s="171">
        <f>SUM(D117:D121)</f>
        <v>146762</v>
      </c>
      <c r="E116" s="172">
        <f t="shared" ref="E116:F116" si="143">SUM(E117:E121)</f>
        <v>0</v>
      </c>
      <c r="F116" s="55">
        <f t="shared" si="143"/>
        <v>146762</v>
      </c>
      <c r="G116" s="171">
        <f>SUM(G117:G121)</f>
        <v>112</v>
      </c>
      <c r="H116" s="172">
        <f t="shared" ref="H116:I116" si="144">SUM(H117:H121)</f>
        <v>0</v>
      </c>
      <c r="I116" s="55">
        <f t="shared" si="144"/>
        <v>112</v>
      </c>
      <c r="J116" s="171">
        <f>SUM(J117:J121)</f>
        <v>0</v>
      </c>
      <c r="K116" s="172">
        <f t="shared" ref="K116:L116" si="145">SUM(K117:K121)</f>
        <v>0</v>
      </c>
      <c r="L116" s="55">
        <f t="shared" si="145"/>
        <v>0</v>
      </c>
      <c r="M116" s="171">
        <f>SUM(M117:M121)</f>
        <v>0</v>
      </c>
      <c r="N116" s="172">
        <f t="shared" ref="N116:O116" si="146">SUM(N117:N121)</f>
        <v>0</v>
      </c>
      <c r="O116" s="55">
        <f t="shared" si="146"/>
        <v>0</v>
      </c>
      <c r="P116" s="57"/>
    </row>
    <row r="117" spans="1:16" ht="12" customHeight="1" x14ac:dyDescent="0.25">
      <c r="A117" s="51">
        <v>2261</v>
      </c>
      <c r="B117" s="79" t="s">
        <v>136</v>
      </c>
      <c r="C117" s="80">
        <f t="shared" si="102"/>
        <v>146710</v>
      </c>
      <c r="D117" s="176">
        <v>146710</v>
      </c>
      <c r="E117" s="177"/>
      <c r="F117" s="55">
        <f t="shared" ref="F117:F121" si="147">D117+E117</f>
        <v>146710</v>
      </c>
      <c r="G117" s="53"/>
      <c r="H117" s="54"/>
      <c r="I117" s="55">
        <f t="shared" ref="I117:I121" si="148">G117+H117</f>
        <v>0</v>
      </c>
      <c r="J117" s="53"/>
      <c r="K117" s="54"/>
      <c r="L117" s="55">
        <f t="shared" ref="L117:L121" si="149">K117+J117</f>
        <v>0</v>
      </c>
      <c r="M117" s="53"/>
      <c r="N117" s="54"/>
      <c r="O117" s="55">
        <f t="shared" ref="O117:O121" si="150">N117+M117</f>
        <v>0</v>
      </c>
      <c r="P117" s="57"/>
    </row>
    <row r="118" spans="1:16" ht="26.25" customHeight="1" x14ac:dyDescent="0.25">
      <c r="A118" s="51">
        <v>2262</v>
      </c>
      <c r="B118" s="79" t="s">
        <v>137</v>
      </c>
      <c r="C118" s="80">
        <f t="shared" si="102"/>
        <v>112</v>
      </c>
      <c r="D118" s="176"/>
      <c r="E118" s="177"/>
      <c r="F118" s="55">
        <f t="shared" si="147"/>
        <v>0</v>
      </c>
      <c r="G118" s="53">
        <v>112</v>
      </c>
      <c r="H118" s="54"/>
      <c r="I118" s="55">
        <f t="shared" si="148"/>
        <v>112</v>
      </c>
      <c r="J118" s="53"/>
      <c r="K118" s="54"/>
      <c r="L118" s="55">
        <f t="shared" si="149"/>
        <v>0</v>
      </c>
      <c r="M118" s="53"/>
      <c r="N118" s="54"/>
      <c r="O118" s="55">
        <f t="shared" si="150"/>
        <v>0</v>
      </c>
      <c r="P118" s="57"/>
    </row>
    <row r="119" spans="1:16" ht="12" hidden="1" customHeight="1" x14ac:dyDescent="0.25">
      <c r="A119" s="51">
        <v>2263</v>
      </c>
      <c r="B119" s="79" t="s">
        <v>138</v>
      </c>
      <c r="C119" s="80">
        <f t="shared" si="102"/>
        <v>0</v>
      </c>
      <c r="D119" s="176"/>
      <c r="E119" s="177"/>
      <c r="F119" s="55">
        <f t="shared" si="147"/>
        <v>0</v>
      </c>
      <c r="G119" s="53"/>
      <c r="H119" s="54"/>
      <c r="I119" s="55">
        <f t="shared" si="148"/>
        <v>0</v>
      </c>
      <c r="J119" s="53"/>
      <c r="K119" s="54"/>
      <c r="L119" s="55">
        <f t="shared" si="149"/>
        <v>0</v>
      </c>
      <c r="M119" s="53"/>
      <c r="N119" s="54"/>
      <c r="O119" s="55">
        <f t="shared" si="150"/>
        <v>0</v>
      </c>
      <c r="P119" s="57"/>
    </row>
    <row r="120" spans="1:16" ht="24" hidden="1" customHeight="1" x14ac:dyDescent="0.25">
      <c r="A120" s="51">
        <v>2264</v>
      </c>
      <c r="B120" s="79" t="s">
        <v>139</v>
      </c>
      <c r="C120" s="80">
        <f t="shared" si="102"/>
        <v>0</v>
      </c>
      <c r="D120" s="176"/>
      <c r="E120" s="177"/>
      <c r="F120" s="55">
        <f t="shared" si="147"/>
        <v>0</v>
      </c>
      <c r="G120" s="53"/>
      <c r="H120" s="54"/>
      <c r="I120" s="55">
        <f t="shared" si="148"/>
        <v>0</v>
      </c>
      <c r="J120" s="53"/>
      <c r="K120" s="54"/>
      <c r="L120" s="55">
        <f t="shared" si="149"/>
        <v>0</v>
      </c>
      <c r="M120" s="53"/>
      <c r="N120" s="54"/>
      <c r="O120" s="55">
        <f t="shared" si="150"/>
        <v>0</v>
      </c>
      <c r="P120" s="57"/>
    </row>
    <row r="121" spans="1:16" ht="12" customHeight="1" x14ac:dyDescent="0.25">
      <c r="A121" s="51">
        <v>2269</v>
      </c>
      <c r="B121" s="79" t="s">
        <v>140</v>
      </c>
      <c r="C121" s="80">
        <f t="shared" si="102"/>
        <v>52</v>
      </c>
      <c r="D121" s="176">
        <v>52</v>
      </c>
      <c r="E121" s="177"/>
      <c r="F121" s="55">
        <f t="shared" si="147"/>
        <v>52</v>
      </c>
      <c r="G121" s="53"/>
      <c r="H121" s="54"/>
      <c r="I121" s="55">
        <f t="shared" si="148"/>
        <v>0</v>
      </c>
      <c r="J121" s="53"/>
      <c r="K121" s="54"/>
      <c r="L121" s="55">
        <f t="shared" si="149"/>
        <v>0</v>
      </c>
      <c r="M121" s="53"/>
      <c r="N121" s="54"/>
      <c r="O121" s="55">
        <f t="shared" si="150"/>
        <v>0</v>
      </c>
      <c r="P121" s="57"/>
    </row>
    <row r="122" spans="1:16" x14ac:dyDescent="0.25">
      <c r="A122" s="170">
        <v>2270</v>
      </c>
      <c r="B122" s="79" t="s">
        <v>141</v>
      </c>
      <c r="C122" s="80">
        <f t="shared" si="102"/>
        <v>1246</v>
      </c>
      <c r="D122" s="171">
        <f>SUM(D123:D127)</f>
        <v>75</v>
      </c>
      <c r="E122" s="172">
        <f t="shared" ref="E122:F122" si="151">SUM(E123:E127)</f>
        <v>100</v>
      </c>
      <c r="F122" s="55">
        <f t="shared" si="151"/>
        <v>175</v>
      </c>
      <c r="G122" s="171">
        <f>SUM(G123:G127)</f>
        <v>1071</v>
      </c>
      <c r="H122" s="172">
        <f t="shared" ref="H122:I122" si="152">SUM(H123:H127)</f>
        <v>0</v>
      </c>
      <c r="I122" s="55">
        <f t="shared" si="152"/>
        <v>1071</v>
      </c>
      <c r="J122" s="171">
        <f>SUM(J123:J127)</f>
        <v>0</v>
      </c>
      <c r="K122" s="172">
        <f t="shared" ref="K122:L122" si="153">SUM(K123:K127)</f>
        <v>0</v>
      </c>
      <c r="L122" s="55">
        <f t="shared" si="153"/>
        <v>0</v>
      </c>
      <c r="M122" s="171">
        <f>SUM(M123:M127)</f>
        <v>0</v>
      </c>
      <c r="N122" s="172">
        <f t="shared" ref="N122:O122" si="154">SUM(N123:N127)</f>
        <v>0</v>
      </c>
      <c r="O122" s="55">
        <f t="shared" si="154"/>
        <v>0</v>
      </c>
      <c r="P122" s="57"/>
    </row>
    <row r="123" spans="1:16" ht="12" hidden="1" customHeight="1" x14ac:dyDescent="0.25">
      <c r="A123" s="51">
        <v>2272</v>
      </c>
      <c r="B123" s="181" t="s">
        <v>142</v>
      </c>
      <c r="C123" s="80">
        <f t="shared" si="102"/>
        <v>0</v>
      </c>
      <c r="D123" s="176"/>
      <c r="E123" s="177"/>
      <c r="F123" s="55">
        <f t="shared" ref="F123:F127" si="155">D123+E123</f>
        <v>0</v>
      </c>
      <c r="G123" s="53"/>
      <c r="H123" s="54"/>
      <c r="I123" s="55">
        <f t="shared" ref="I123:I127" si="156">G123+H123</f>
        <v>0</v>
      </c>
      <c r="J123" s="53"/>
      <c r="K123" s="54"/>
      <c r="L123" s="55">
        <f t="shared" ref="L123:L127" si="157">K123+J123</f>
        <v>0</v>
      </c>
      <c r="M123" s="53"/>
      <c r="N123" s="54"/>
      <c r="O123" s="55">
        <f t="shared" ref="O123:O127" si="158">N123+M123</f>
        <v>0</v>
      </c>
      <c r="P123" s="57"/>
    </row>
    <row r="124" spans="1:16" ht="24" hidden="1" customHeight="1" x14ac:dyDescent="0.25">
      <c r="A124" s="51">
        <v>2274</v>
      </c>
      <c r="B124" s="182" t="s">
        <v>143</v>
      </c>
      <c r="C124" s="80">
        <f t="shared" si="102"/>
        <v>0</v>
      </c>
      <c r="D124" s="176"/>
      <c r="E124" s="177"/>
      <c r="F124" s="55">
        <f t="shared" si="155"/>
        <v>0</v>
      </c>
      <c r="G124" s="53"/>
      <c r="H124" s="54"/>
      <c r="I124" s="55">
        <f t="shared" si="156"/>
        <v>0</v>
      </c>
      <c r="J124" s="53"/>
      <c r="K124" s="54"/>
      <c r="L124" s="55">
        <f t="shared" si="157"/>
        <v>0</v>
      </c>
      <c r="M124" s="53"/>
      <c r="N124" s="54"/>
      <c r="O124" s="55">
        <f t="shared" si="158"/>
        <v>0</v>
      </c>
      <c r="P124" s="57"/>
    </row>
    <row r="125" spans="1:16" ht="24" hidden="1" customHeight="1" x14ac:dyDescent="0.25">
      <c r="A125" s="51">
        <v>2275</v>
      </c>
      <c r="B125" s="79" t="s">
        <v>144</v>
      </c>
      <c r="C125" s="80">
        <f t="shared" si="102"/>
        <v>0</v>
      </c>
      <c r="D125" s="176"/>
      <c r="E125" s="177"/>
      <c r="F125" s="55">
        <f t="shared" si="155"/>
        <v>0</v>
      </c>
      <c r="G125" s="53"/>
      <c r="H125" s="54"/>
      <c r="I125" s="55">
        <f t="shared" si="156"/>
        <v>0</v>
      </c>
      <c r="J125" s="53"/>
      <c r="K125" s="54"/>
      <c r="L125" s="55">
        <f t="shared" si="157"/>
        <v>0</v>
      </c>
      <c r="M125" s="53"/>
      <c r="N125" s="54"/>
      <c r="O125" s="55">
        <f t="shared" si="158"/>
        <v>0</v>
      </c>
      <c r="P125" s="57"/>
    </row>
    <row r="126" spans="1:16" ht="36" hidden="1" customHeight="1" x14ac:dyDescent="0.25">
      <c r="A126" s="51">
        <v>2276</v>
      </c>
      <c r="B126" s="79" t="s">
        <v>145</v>
      </c>
      <c r="C126" s="80">
        <f t="shared" si="102"/>
        <v>0</v>
      </c>
      <c r="D126" s="176"/>
      <c r="E126" s="177"/>
      <c r="F126" s="55">
        <f t="shared" si="155"/>
        <v>0</v>
      </c>
      <c r="G126" s="53"/>
      <c r="H126" s="54"/>
      <c r="I126" s="55">
        <f t="shared" si="156"/>
        <v>0</v>
      </c>
      <c r="J126" s="53"/>
      <c r="K126" s="54"/>
      <c r="L126" s="55">
        <f t="shared" si="157"/>
        <v>0</v>
      </c>
      <c r="M126" s="53"/>
      <c r="N126" s="54"/>
      <c r="O126" s="55">
        <f t="shared" si="158"/>
        <v>0</v>
      </c>
      <c r="P126" s="57"/>
    </row>
    <row r="127" spans="1:16" ht="30.75" customHeight="1" x14ac:dyDescent="0.25">
      <c r="A127" s="51">
        <v>2279</v>
      </c>
      <c r="B127" s="79" t="s">
        <v>146</v>
      </c>
      <c r="C127" s="80">
        <f t="shared" si="102"/>
        <v>1246</v>
      </c>
      <c r="D127" s="176">
        <v>75</v>
      </c>
      <c r="E127" s="177">
        <v>100</v>
      </c>
      <c r="F127" s="55">
        <f t="shared" si="155"/>
        <v>175</v>
      </c>
      <c r="G127" s="53">
        <v>1071</v>
      </c>
      <c r="H127" s="54"/>
      <c r="I127" s="55">
        <f t="shared" si="156"/>
        <v>1071</v>
      </c>
      <c r="J127" s="53"/>
      <c r="K127" s="54"/>
      <c r="L127" s="55">
        <f t="shared" si="157"/>
        <v>0</v>
      </c>
      <c r="M127" s="53"/>
      <c r="N127" s="54"/>
      <c r="O127" s="55">
        <f t="shared" si="158"/>
        <v>0</v>
      </c>
      <c r="P127" s="57" t="s">
        <v>495</v>
      </c>
    </row>
    <row r="128" spans="1:16" ht="48" hidden="1" x14ac:dyDescent="0.25">
      <c r="A128" s="173">
        <v>2280</v>
      </c>
      <c r="B128" s="72" t="s">
        <v>147</v>
      </c>
      <c r="C128" s="73">
        <f t="shared" si="102"/>
        <v>0</v>
      </c>
      <c r="D128" s="174">
        <f t="shared" ref="D128:O128" si="159">SUM(D129)</f>
        <v>0</v>
      </c>
      <c r="E128" s="175">
        <f t="shared" si="159"/>
        <v>0</v>
      </c>
      <c r="F128" s="124">
        <f t="shared" si="159"/>
        <v>0</v>
      </c>
      <c r="G128" s="174">
        <f t="shared" si="159"/>
        <v>0</v>
      </c>
      <c r="H128" s="175">
        <f t="shared" si="159"/>
        <v>0</v>
      </c>
      <c r="I128" s="124">
        <f t="shared" si="159"/>
        <v>0</v>
      </c>
      <c r="J128" s="174">
        <f t="shared" si="159"/>
        <v>0</v>
      </c>
      <c r="K128" s="175">
        <f t="shared" si="159"/>
        <v>0</v>
      </c>
      <c r="L128" s="124">
        <f t="shared" si="159"/>
        <v>0</v>
      </c>
      <c r="M128" s="174">
        <f t="shared" si="159"/>
        <v>0</v>
      </c>
      <c r="N128" s="175">
        <f t="shared" si="159"/>
        <v>0</v>
      </c>
      <c r="O128" s="124">
        <f t="shared" si="159"/>
        <v>0</v>
      </c>
      <c r="P128" s="49"/>
    </row>
    <row r="129" spans="1:16" ht="24" hidden="1" customHeight="1" x14ac:dyDescent="0.25">
      <c r="A129" s="51">
        <v>2283</v>
      </c>
      <c r="B129" s="79" t="s">
        <v>148</v>
      </c>
      <c r="C129" s="80">
        <f t="shared" si="102"/>
        <v>0</v>
      </c>
      <c r="D129" s="176"/>
      <c r="E129" s="177"/>
      <c r="F129" s="55">
        <f>D129+E129</f>
        <v>0</v>
      </c>
      <c r="G129" s="53"/>
      <c r="H129" s="54"/>
      <c r="I129" s="55">
        <f>G129+H129</f>
        <v>0</v>
      </c>
      <c r="J129" s="53"/>
      <c r="K129" s="54"/>
      <c r="L129" s="55">
        <f>K129+J129</f>
        <v>0</v>
      </c>
      <c r="M129" s="53"/>
      <c r="N129" s="54"/>
      <c r="O129" s="55">
        <f>N129+M129</f>
        <v>0</v>
      </c>
      <c r="P129" s="57"/>
    </row>
    <row r="130" spans="1:16" ht="38.25" customHeight="1" x14ac:dyDescent="0.25">
      <c r="A130" s="59">
        <v>2300</v>
      </c>
      <c r="B130" s="164" t="s">
        <v>149</v>
      </c>
      <c r="C130" s="60">
        <f t="shared" si="102"/>
        <v>67530</v>
      </c>
      <c r="D130" s="165">
        <f>SUM(D131,D136,D140,D141,D144,D151,D159,D160,D163)</f>
        <v>22573</v>
      </c>
      <c r="E130" s="166">
        <f t="shared" ref="E130:F130" si="160">SUM(E131,E136,E140,E141,E144,E151,E159,E160,E163)</f>
        <v>10866</v>
      </c>
      <c r="F130" s="63">
        <f t="shared" si="160"/>
        <v>33439</v>
      </c>
      <c r="G130" s="165">
        <f>SUM(G131,G136,G140,G141,G144,G151,G159,G160,G163)</f>
        <v>2000</v>
      </c>
      <c r="H130" s="166">
        <f t="shared" ref="H130:I130" si="161">SUM(H131,H136,H140,H141,H144,H151,H159,H160,H163)</f>
        <v>0</v>
      </c>
      <c r="I130" s="63">
        <f t="shared" si="161"/>
        <v>2000</v>
      </c>
      <c r="J130" s="165">
        <f>SUM(J131,J136,J140,J141,J144,J151,J159,J160,J163)</f>
        <v>32091</v>
      </c>
      <c r="K130" s="166">
        <f t="shared" ref="K130:L130" si="162">SUM(K131,K136,K140,K141,K144,K151,K159,K160,K163)</f>
        <v>0</v>
      </c>
      <c r="L130" s="63">
        <f t="shared" si="162"/>
        <v>32091</v>
      </c>
      <c r="M130" s="165">
        <f>SUM(M131,M136,M140,M141,M144,M151,M159,M160,M163)</f>
        <v>0</v>
      </c>
      <c r="N130" s="166">
        <f t="shared" ref="N130:O130" si="163">SUM(N131,N136,N140,N141,N144,N151,N159,N160,N163)</f>
        <v>0</v>
      </c>
      <c r="O130" s="63">
        <f t="shared" si="163"/>
        <v>0</v>
      </c>
      <c r="P130" s="67"/>
    </row>
    <row r="131" spans="1:16" ht="24" x14ac:dyDescent="0.25">
      <c r="A131" s="173">
        <v>2310</v>
      </c>
      <c r="B131" s="72" t="s">
        <v>150</v>
      </c>
      <c r="C131" s="73">
        <f t="shared" si="102"/>
        <v>7323</v>
      </c>
      <c r="D131" s="174">
        <f t="shared" ref="D131:O131" si="164">SUM(D132:D135)</f>
        <v>7323</v>
      </c>
      <c r="E131" s="175">
        <f t="shared" si="164"/>
        <v>0</v>
      </c>
      <c r="F131" s="124">
        <f t="shared" si="164"/>
        <v>7323</v>
      </c>
      <c r="G131" s="174">
        <f t="shared" si="164"/>
        <v>0</v>
      </c>
      <c r="H131" s="175">
        <f t="shared" si="164"/>
        <v>0</v>
      </c>
      <c r="I131" s="124">
        <f t="shared" si="164"/>
        <v>0</v>
      </c>
      <c r="J131" s="174">
        <f t="shared" si="164"/>
        <v>0</v>
      </c>
      <c r="K131" s="175">
        <f t="shared" si="164"/>
        <v>0</v>
      </c>
      <c r="L131" s="124">
        <f t="shared" si="164"/>
        <v>0</v>
      </c>
      <c r="M131" s="174">
        <f t="shared" si="164"/>
        <v>0</v>
      </c>
      <c r="N131" s="175">
        <f t="shared" si="164"/>
        <v>0</v>
      </c>
      <c r="O131" s="124">
        <f t="shared" si="164"/>
        <v>0</v>
      </c>
      <c r="P131" s="49"/>
    </row>
    <row r="132" spans="1:16" ht="12" customHeight="1" x14ac:dyDescent="0.25">
      <c r="A132" s="51">
        <v>2311</v>
      </c>
      <c r="B132" s="79" t="s">
        <v>151</v>
      </c>
      <c r="C132" s="80">
        <f t="shared" si="102"/>
        <v>2716</v>
      </c>
      <c r="D132" s="176">
        <v>2716</v>
      </c>
      <c r="E132" s="177"/>
      <c r="F132" s="55">
        <f t="shared" ref="F132:F135" si="165">D132+E132</f>
        <v>2716</v>
      </c>
      <c r="G132" s="53"/>
      <c r="H132" s="54"/>
      <c r="I132" s="55">
        <f t="shared" ref="I132:I135" si="166">G132+H132</f>
        <v>0</v>
      </c>
      <c r="J132" s="53"/>
      <c r="K132" s="54"/>
      <c r="L132" s="55">
        <f t="shared" ref="L132:L135" si="167">K132+J132</f>
        <v>0</v>
      </c>
      <c r="M132" s="53"/>
      <c r="N132" s="54"/>
      <c r="O132" s="55">
        <f t="shared" ref="O132:O135" si="168">N132+M132</f>
        <v>0</v>
      </c>
      <c r="P132" s="57"/>
    </row>
    <row r="133" spans="1:16" ht="12" customHeight="1" x14ac:dyDescent="0.25">
      <c r="A133" s="51">
        <v>2312</v>
      </c>
      <c r="B133" s="79" t="s">
        <v>152</v>
      </c>
      <c r="C133" s="80">
        <f t="shared" si="102"/>
        <v>4337</v>
      </c>
      <c r="D133" s="176">
        <v>4337</v>
      </c>
      <c r="E133" s="177"/>
      <c r="F133" s="55">
        <f t="shared" si="165"/>
        <v>4337</v>
      </c>
      <c r="G133" s="53"/>
      <c r="H133" s="54"/>
      <c r="I133" s="55">
        <f t="shared" si="166"/>
        <v>0</v>
      </c>
      <c r="J133" s="53"/>
      <c r="K133" s="54"/>
      <c r="L133" s="55">
        <f t="shared" si="167"/>
        <v>0</v>
      </c>
      <c r="M133" s="53"/>
      <c r="N133" s="54"/>
      <c r="O133" s="55">
        <f t="shared" si="168"/>
        <v>0</v>
      </c>
      <c r="P133" s="57"/>
    </row>
    <row r="134" spans="1:16" ht="12" customHeight="1" x14ac:dyDescent="0.25">
      <c r="A134" s="51">
        <v>2313</v>
      </c>
      <c r="B134" s="79" t="s">
        <v>153</v>
      </c>
      <c r="C134" s="80">
        <f t="shared" si="102"/>
        <v>150</v>
      </c>
      <c r="D134" s="176">
        <v>150</v>
      </c>
      <c r="E134" s="177"/>
      <c r="F134" s="55">
        <f t="shared" si="165"/>
        <v>150</v>
      </c>
      <c r="G134" s="53"/>
      <c r="H134" s="54"/>
      <c r="I134" s="55">
        <f t="shared" si="166"/>
        <v>0</v>
      </c>
      <c r="J134" s="53"/>
      <c r="K134" s="54"/>
      <c r="L134" s="55">
        <f t="shared" si="167"/>
        <v>0</v>
      </c>
      <c r="M134" s="53"/>
      <c r="N134" s="54"/>
      <c r="O134" s="55">
        <f t="shared" si="168"/>
        <v>0</v>
      </c>
      <c r="P134" s="57"/>
    </row>
    <row r="135" spans="1:16" ht="36" customHeight="1" x14ac:dyDescent="0.25">
      <c r="A135" s="51">
        <v>2314</v>
      </c>
      <c r="B135" s="79" t="s">
        <v>154</v>
      </c>
      <c r="C135" s="80">
        <f t="shared" si="102"/>
        <v>120</v>
      </c>
      <c r="D135" s="176">
        <v>120</v>
      </c>
      <c r="E135" s="177"/>
      <c r="F135" s="55">
        <f t="shared" si="165"/>
        <v>120</v>
      </c>
      <c r="G135" s="53"/>
      <c r="H135" s="54"/>
      <c r="I135" s="55">
        <f t="shared" si="166"/>
        <v>0</v>
      </c>
      <c r="J135" s="53"/>
      <c r="K135" s="54"/>
      <c r="L135" s="55">
        <f t="shared" si="167"/>
        <v>0</v>
      </c>
      <c r="M135" s="53"/>
      <c r="N135" s="54"/>
      <c r="O135" s="55">
        <f t="shared" si="168"/>
        <v>0</v>
      </c>
      <c r="P135" s="57"/>
    </row>
    <row r="136" spans="1:16" x14ac:dyDescent="0.25">
      <c r="A136" s="170">
        <v>2320</v>
      </c>
      <c r="B136" s="79" t="s">
        <v>155</v>
      </c>
      <c r="C136" s="80">
        <f t="shared" si="102"/>
        <v>3672</v>
      </c>
      <c r="D136" s="171">
        <f>SUM(D137:D139)</f>
        <v>3672</v>
      </c>
      <c r="E136" s="172">
        <f t="shared" ref="E136:F136" si="169">SUM(E137:E139)</f>
        <v>0</v>
      </c>
      <c r="F136" s="55">
        <f t="shared" si="169"/>
        <v>3672</v>
      </c>
      <c r="G136" s="171">
        <f>SUM(G137:G139)</f>
        <v>0</v>
      </c>
      <c r="H136" s="172">
        <f t="shared" ref="H136:I136" si="170">SUM(H137:H139)</f>
        <v>0</v>
      </c>
      <c r="I136" s="55">
        <f t="shared" si="170"/>
        <v>0</v>
      </c>
      <c r="J136" s="171">
        <f>SUM(J137:J139)</f>
        <v>0</v>
      </c>
      <c r="K136" s="172">
        <f t="shared" ref="K136:L136" si="171">SUM(K137:K139)</f>
        <v>0</v>
      </c>
      <c r="L136" s="55">
        <f t="shared" si="171"/>
        <v>0</v>
      </c>
      <c r="M136" s="171">
        <f>SUM(M137:M139)</f>
        <v>0</v>
      </c>
      <c r="N136" s="172">
        <f t="shared" ref="N136:O136" si="172">SUM(N137:N139)</f>
        <v>0</v>
      </c>
      <c r="O136" s="55">
        <f t="shared" si="172"/>
        <v>0</v>
      </c>
      <c r="P136" s="57"/>
    </row>
    <row r="137" spans="1:16" ht="12" customHeight="1" x14ac:dyDescent="0.25">
      <c r="A137" s="51">
        <v>2321</v>
      </c>
      <c r="B137" s="79" t="s">
        <v>156</v>
      </c>
      <c r="C137" s="80">
        <f t="shared" si="102"/>
        <v>3380</v>
      </c>
      <c r="D137" s="176">
        <v>3380</v>
      </c>
      <c r="E137" s="177"/>
      <c r="F137" s="55">
        <f t="shared" ref="F137:F140" si="173">D137+E137</f>
        <v>3380</v>
      </c>
      <c r="G137" s="53"/>
      <c r="H137" s="54"/>
      <c r="I137" s="55">
        <f t="shared" ref="I137:I140" si="174">G137+H137</f>
        <v>0</v>
      </c>
      <c r="J137" s="53"/>
      <c r="K137" s="54"/>
      <c r="L137" s="55">
        <f t="shared" ref="L137:L140" si="175">K137+J137</f>
        <v>0</v>
      </c>
      <c r="M137" s="53"/>
      <c r="N137" s="54"/>
      <c r="O137" s="55">
        <f t="shared" ref="O137:O140" si="176">N137+M137</f>
        <v>0</v>
      </c>
      <c r="P137" s="57"/>
    </row>
    <row r="138" spans="1:16" ht="12" customHeight="1" x14ac:dyDescent="0.25">
      <c r="A138" s="51">
        <v>2322</v>
      </c>
      <c r="B138" s="79" t="s">
        <v>157</v>
      </c>
      <c r="C138" s="80">
        <f t="shared" si="102"/>
        <v>292</v>
      </c>
      <c r="D138" s="176">
        <v>292</v>
      </c>
      <c r="E138" s="177"/>
      <c r="F138" s="55">
        <f t="shared" si="173"/>
        <v>292</v>
      </c>
      <c r="G138" s="53"/>
      <c r="H138" s="54"/>
      <c r="I138" s="55">
        <f t="shared" si="174"/>
        <v>0</v>
      </c>
      <c r="J138" s="53"/>
      <c r="K138" s="54"/>
      <c r="L138" s="55">
        <f t="shared" si="175"/>
        <v>0</v>
      </c>
      <c r="M138" s="53"/>
      <c r="N138" s="54"/>
      <c r="O138" s="55">
        <f t="shared" si="176"/>
        <v>0</v>
      </c>
      <c r="P138" s="57"/>
    </row>
    <row r="139" spans="1:16" ht="10.5" hidden="1" customHeight="1" x14ac:dyDescent="0.25">
      <c r="A139" s="51">
        <v>2329</v>
      </c>
      <c r="B139" s="79" t="s">
        <v>158</v>
      </c>
      <c r="C139" s="80">
        <f t="shared" si="102"/>
        <v>0</v>
      </c>
      <c r="D139" s="176"/>
      <c r="E139" s="177"/>
      <c r="F139" s="55">
        <f t="shared" si="173"/>
        <v>0</v>
      </c>
      <c r="G139" s="53"/>
      <c r="H139" s="54"/>
      <c r="I139" s="55">
        <f t="shared" si="174"/>
        <v>0</v>
      </c>
      <c r="J139" s="53"/>
      <c r="K139" s="54"/>
      <c r="L139" s="55">
        <f t="shared" si="175"/>
        <v>0</v>
      </c>
      <c r="M139" s="53"/>
      <c r="N139" s="54"/>
      <c r="O139" s="55">
        <f t="shared" si="176"/>
        <v>0</v>
      </c>
      <c r="P139" s="57"/>
    </row>
    <row r="140" spans="1:16" ht="12" hidden="1" customHeight="1" x14ac:dyDescent="0.25">
      <c r="A140" s="170">
        <v>2330</v>
      </c>
      <c r="B140" s="79" t="s">
        <v>159</v>
      </c>
      <c r="C140" s="80">
        <f t="shared" si="102"/>
        <v>0</v>
      </c>
      <c r="D140" s="176"/>
      <c r="E140" s="177"/>
      <c r="F140" s="55">
        <f t="shared" si="173"/>
        <v>0</v>
      </c>
      <c r="G140" s="53"/>
      <c r="H140" s="54"/>
      <c r="I140" s="55">
        <f t="shared" si="174"/>
        <v>0</v>
      </c>
      <c r="J140" s="53"/>
      <c r="K140" s="54"/>
      <c r="L140" s="55">
        <f t="shared" si="175"/>
        <v>0</v>
      </c>
      <c r="M140" s="53"/>
      <c r="N140" s="54"/>
      <c r="O140" s="55">
        <f t="shared" si="176"/>
        <v>0</v>
      </c>
      <c r="P140" s="57"/>
    </row>
    <row r="141" spans="1:16" ht="48" x14ac:dyDescent="0.25">
      <c r="A141" s="170">
        <v>2340</v>
      </c>
      <c r="B141" s="79" t="s">
        <v>160</v>
      </c>
      <c r="C141" s="80">
        <f t="shared" si="102"/>
        <v>245</v>
      </c>
      <c r="D141" s="171">
        <f>SUM(D142:D143)</f>
        <v>245</v>
      </c>
      <c r="E141" s="172">
        <f t="shared" ref="E141:F141" si="177">SUM(E142:E143)</f>
        <v>0</v>
      </c>
      <c r="F141" s="55">
        <f t="shared" si="177"/>
        <v>245</v>
      </c>
      <c r="G141" s="171">
        <f>SUM(G142:G143)</f>
        <v>0</v>
      </c>
      <c r="H141" s="172">
        <f t="shared" ref="H141:I141" si="178">SUM(H142:H143)</f>
        <v>0</v>
      </c>
      <c r="I141" s="55">
        <f t="shared" si="178"/>
        <v>0</v>
      </c>
      <c r="J141" s="171">
        <f>SUM(J142:J143)</f>
        <v>0</v>
      </c>
      <c r="K141" s="172">
        <f t="shared" ref="K141:L141" si="179">SUM(K142:K143)</f>
        <v>0</v>
      </c>
      <c r="L141" s="55">
        <f t="shared" si="179"/>
        <v>0</v>
      </c>
      <c r="M141" s="171">
        <f>SUM(M142:M143)</f>
        <v>0</v>
      </c>
      <c r="N141" s="172">
        <f t="shared" ref="N141:O141" si="180">SUM(N142:N143)</f>
        <v>0</v>
      </c>
      <c r="O141" s="55">
        <f t="shared" si="180"/>
        <v>0</v>
      </c>
      <c r="P141" s="57"/>
    </row>
    <row r="142" spans="1:16" ht="12" customHeight="1" x14ac:dyDescent="0.25">
      <c r="A142" s="51">
        <v>2341</v>
      </c>
      <c r="B142" s="79" t="s">
        <v>161</v>
      </c>
      <c r="C142" s="80">
        <f t="shared" si="102"/>
        <v>245</v>
      </c>
      <c r="D142" s="176">
        <v>245</v>
      </c>
      <c r="E142" s="177"/>
      <c r="F142" s="55">
        <f t="shared" ref="F142:F143" si="181">D142+E142</f>
        <v>245</v>
      </c>
      <c r="G142" s="53"/>
      <c r="H142" s="54"/>
      <c r="I142" s="55">
        <f t="shared" ref="I142:I143" si="182">G142+H142</f>
        <v>0</v>
      </c>
      <c r="J142" s="53"/>
      <c r="K142" s="54"/>
      <c r="L142" s="55">
        <f t="shared" ref="L142:L143" si="183">K142+J142</f>
        <v>0</v>
      </c>
      <c r="M142" s="53"/>
      <c r="N142" s="54"/>
      <c r="O142" s="55">
        <f t="shared" ref="O142:O143" si="184">N142+M142</f>
        <v>0</v>
      </c>
      <c r="P142" s="57"/>
    </row>
    <row r="143" spans="1:16" ht="24" hidden="1" customHeight="1" x14ac:dyDescent="0.25">
      <c r="A143" s="51">
        <v>2344</v>
      </c>
      <c r="B143" s="79" t="s">
        <v>162</v>
      </c>
      <c r="C143" s="80">
        <f t="shared" si="102"/>
        <v>0</v>
      </c>
      <c r="D143" s="176"/>
      <c r="E143" s="177"/>
      <c r="F143" s="55">
        <f t="shared" si="181"/>
        <v>0</v>
      </c>
      <c r="G143" s="53"/>
      <c r="H143" s="54"/>
      <c r="I143" s="55">
        <f t="shared" si="182"/>
        <v>0</v>
      </c>
      <c r="J143" s="53"/>
      <c r="K143" s="54"/>
      <c r="L143" s="55">
        <f t="shared" si="183"/>
        <v>0</v>
      </c>
      <c r="M143" s="53"/>
      <c r="N143" s="54"/>
      <c r="O143" s="55">
        <f t="shared" si="184"/>
        <v>0</v>
      </c>
      <c r="P143" s="57"/>
    </row>
    <row r="144" spans="1:16" ht="24" x14ac:dyDescent="0.25">
      <c r="A144" s="167">
        <v>2350</v>
      </c>
      <c r="B144" s="128" t="s">
        <v>163</v>
      </c>
      <c r="C144" s="133">
        <f t="shared" si="102"/>
        <v>16569</v>
      </c>
      <c r="D144" s="168">
        <f>SUM(D145:D150)</f>
        <v>5703</v>
      </c>
      <c r="E144" s="169">
        <f t="shared" ref="E144:F144" si="185">SUM(E145:E150)</f>
        <v>10866</v>
      </c>
      <c r="F144" s="131">
        <f t="shared" si="185"/>
        <v>16569</v>
      </c>
      <c r="G144" s="168">
        <f>SUM(G145:G150)</f>
        <v>0</v>
      </c>
      <c r="H144" s="169">
        <f t="shared" ref="H144:I144" si="186">SUM(H145:H150)</f>
        <v>0</v>
      </c>
      <c r="I144" s="131">
        <f t="shared" si="186"/>
        <v>0</v>
      </c>
      <c r="J144" s="168">
        <f>SUM(J145:J150)</f>
        <v>0</v>
      </c>
      <c r="K144" s="169">
        <f t="shared" ref="K144:L144" si="187">SUM(K145:K150)</f>
        <v>0</v>
      </c>
      <c r="L144" s="131">
        <f t="shared" si="187"/>
        <v>0</v>
      </c>
      <c r="M144" s="168">
        <f>SUM(M145:M150)</f>
        <v>0</v>
      </c>
      <c r="N144" s="169">
        <f t="shared" ref="N144:O144" si="188">SUM(N145:N150)</f>
        <v>0</v>
      </c>
      <c r="O144" s="131">
        <f t="shared" si="188"/>
        <v>0</v>
      </c>
      <c r="P144" s="119"/>
    </row>
    <row r="145" spans="1:16" s="180" customFormat="1" ht="24" customHeight="1" x14ac:dyDescent="0.25">
      <c r="A145" s="44">
        <v>2351</v>
      </c>
      <c r="B145" s="72" t="s">
        <v>164</v>
      </c>
      <c r="C145" s="73">
        <f t="shared" si="102"/>
        <v>12454</v>
      </c>
      <c r="D145" s="178">
        <v>1588</v>
      </c>
      <c r="E145" s="179">
        <v>10866</v>
      </c>
      <c r="F145" s="124">
        <f t="shared" ref="F145:F150" si="189">D145+E145</f>
        <v>12454</v>
      </c>
      <c r="G145" s="46"/>
      <c r="H145" s="47"/>
      <c r="I145" s="124">
        <f t="shared" ref="I145:I150" si="190">G145+H145</f>
        <v>0</v>
      </c>
      <c r="J145" s="46"/>
      <c r="K145" s="47"/>
      <c r="L145" s="124">
        <f t="shared" ref="L145:L150" si="191">K145+J145</f>
        <v>0</v>
      </c>
      <c r="M145" s="46"/>
      <c r="N145" s="47"/>
      <c r="O145" s="124">
        <f t="shared" ref="O145:O150" si="192">N145+M145</f>
        <v>0</v>
      </c>
      <c r="P145" s="49" t="s">
        <v>165</v>
      </c>
    </row>
    <row r="146" spans="1:16" ht="12" customHeight="1" x14ac:dyDescent="0.25">
      <c r="A146" s="51">
        <v>2352</v>
      </c>
      <c r="B146" s="79" t="s">
        <v>166</v>
      </c>
      <c r="C146" s="80">
        <f t="shared" si="102"/>
        <v>3425</v>
      </c>
      <c r="D146" s="176">
        <v>3425</v>
      </c>
      <c r="E146" s="177"/>
      <c r="F146" s="55">
        <f t="shared" si="189"/>
        <v>3425</v>
      </c>
      <c r="G146" s="53"/>
      <c r="H146" s="54"/>
      <c r="I146" s="55">
        <f t="shared" si="190"/>
        <v>0</v>
      </c>
      <c r="J146" s="53"/>
      <c r="K146" s="54"/>
      <c r="L146" s="55">
        <f t="shared" si="191"/>
        <v>0</v>
      </c>
      <c r="M146" s="53"/>
      <c r="N146" s="54"/>
      <c r="O146" s="55">
        <f t="shared" si="192"/>
        <v>0</v>
      </c>
      <c r="P146" s="57"/>
    </row>
    <row r="147" spans="1:16" ht="24" hidden="1" customHeight="1" x14ac:dyDescent="0.25">
      <c r="A147" s="51">
        <v>2353</v>
      </c>
      <c r="B147" s="79" t="s">
        <v>167</v>
      </c>
      <c r="C147" s="80">
        <f t="shared" si="102"/>
        <v>0</v>
      </c>
      <c r="D147" s="176"/>
      <c r="E147" s="177"/>
      <c r="F147" s="55">
        <f t="shared" si="189"/>
        <v>0</v>
      </c>
      <c r="G147" s="53"/>
      <c r="H147" s="54"/>
      <c r="I147" s="55">
        <f t="shared" si="190"/>
        <v>0</v>
      </c>
      <c r="J147" s="53"/>
      <c r="K147" s="54"/>
      <c r="L147" s="55">
        <f t="shared" si="191"/>
        <v>0</v>
      </c>
      <c r="M147" s="53"/>
      <c r="N147" s="54"/>
      <c r="O147" s="55">
        <f t="shared" si="192"/>
        <v>0</v>
      </c>
      <c r="P147" s="57"/>
    </row>
    <row r="148" spans="1:16" ht="24" hidden="1" customHeight="1" x14ac:dyDescent="0.25">
      <c r="A148" s="51">
        <v>2354</v>
      </c>
      <c r="B148" s="79" t="s">
        <v>168</v>
      </c>
      <c r="C148" s="80">
        <f t="shared" ref="C148:C211" si="193">F148+I148+L148+O148</f>
        <v>0</v>
      </c>
      <c r="D148" s="176"/>
      <c r="E148" s="177"/>
      <c r="F148" s="55">
        <f t="shared" si="189"/>
        <v>0</v>
      </c>
      <c r="G148" s="53"/>
      <c r="H148" s="54"/>
      <c r="I148" s="55">
        <f t="shared" si="190"/>
        <v>0</v>
      </c>
      <c r="J148" s="53"/>
      <c r="K148" s="54"/>
      <c r="L148" s="55">
        <f t="shared" si="191"/>
        <v>0</v>
      </c>
      <c r="M148" s="53"/>
      <c r="N148" s="54"/>
      <c r="O148" s="55">
        <f t="shared" si="192"/>
        <v>0</v>
      </c>
      <c r="P148" s="57"/>
    </row>
    <row r="149" spans="1:16" ht="24" customHeight="1" x14ac:dyDescent="0.25">
      <c r="A149" s="51">
        <v>2355</v>
      </c>
      <c r="B149" s="79" t="s">
        <v>169</v>
      </c>
      <c r="C149" s="80">
        <f t="shared" si="193"/>
        <v>690</v>
      </c>
      <c r="D149" s="176">
        <v>690</v>
      </c>
      <c r="E149" s="177"/>
      <c r="F149" s="55">
        <f t="shared" si="189"/>
        <v>690</v>
      </c>
      <c r="G149" s="53"/>
      <c r="H149" s="54"/>
      <c r="I149" s="55">
        <f t="shared" si="190"/>
        <v>0</v>
      </c>
      <c r="J149" s="53"/>
      <c r="K149" s="54"/>
      <c r="L149" s="55">
        <f t="shared" si="191"/>
        <v>0</v>
      </c>
      <c r="M149" s="53"/>
      <c r="N149" s="54"/>
      <c r="O149" s="55">
        <f t="shared" si="192"/>
        <v>0</v>
      </c>
      <c r="P149" s="57"/>
    </row>
    <row r="150" spans="1:16" ht="24" hidden="1" customHeight="1" x14ac:dyDescent="0.25">
      <c r="A150" s="51">
        <v>2359</v>
      </c>
      <c r="B150" s="79" t="s">
        <v>170</v>
      </c>
      <c r="C150" s="80">
        <f t="shared" si="193"/>
        <v>0</v>
      </c>
      <c r="D150" s="176"/>
      <c r="E150" s="177"/>
      <c r="F150" s="55">
        <f t="shared" si="189"/>
        <v>0</v>
      </c>
      <c r="G150" s="53"/>
      <c r="H150" s="54"/>
      <c r="I150" s="55">
        <f t="shared" si="190"/>
        <v>0</v>
      </c>
      <c r="J150" s="53"/>
      <c r="K150" s="54"/>
      <c r="L150" s="55">
        <f t="shared" si="191"/>
        <v>0</v>
      </c>
      <c r="M150" s="53"/>
      <c r="N150" s="54"/>
      <c r="O150" s="55">
        <f t="shared" si="192"/>
        <v>0</v>
      </c>
      <c r="P150" s="57"/>
    </row>
    <row r="151" spans="1:16" ht="24.75" customHeight="1" x14ac:dyDescent="0.25">
      <c r="A151" s="170">
        <v>2360</v>
      </c>
      <c r="B151" s="79" t="s">
        <v>171</v>
      </c>
      <c r="C151" s="80">
        <f t="shared" si="193"/>
        <v>33321</v>
      </c>
      <c r="D151" s="171">
        <f>SUM(D152:D158)</f>
        <v>1230</v>
      </c>
      <c r="E151" s="172">
        <f t="shared" ref="E151:F151" si="194">SUM(E152:E158)</f>
        <v>0</v>
      </c>
      <c r="F151" s="55">
        <f t="shared" si="194"/>
        <v>1230</v>
      </c>
      <c r="G151" s="171">
        <f>SUM(G152:G158)</f>
        <v>0</v>
      </c>
      <c r="H151" s="172">
        <f t="shared" ref="H151:I151" si="195">SUM(H152:H158)</f>
        <v>0</v>
      </c>
      <c r="I151" s="55">
        <f t="shared" si="195"/>
        <v>0</v>
      </c>
      <c r="J151" s="171">
        <f>SUM(J152:J158)</f>
        <v>32091</v>
      </c>
      <c r="K151" s="172">
        <f t="shared" ref="K151:L151" si="196">SUM(K152:K158)</f>
        <v>0</v>
      </c>
      <c r="L151" s="55">
        <f t="shared" si="196"/>
        <v>32091</v>
      </c>
      <c r="M151" s="171">
        <f>SUM(M152:M158)</f>
        <v>0</v>
      </c>
      <c r="N151" s="172">
        <f t="shared" ref="N151:O151" si="197">SUM(N152:N158)</f>
        <v>0</v>
      </c>
      <c r="O151" s="55">
        <f t="shared" si="197"/>
        <v>0</v>
      </c>
      <c r="P151" s="57"/>
    </row>
    <row r="152" spans="1:16" ht="12" customHeight="1" x14ac:dyDescent="0.25">
      <c r="A152" s="50">
        <v>2361</v>
      </c>
      <c r="B152" s="79" t="s">
        <v>172</v>
      </c>
      <c r="C152" s="80">
        <f t="shared" si="193"/>
        <v>330</v>
      </c>
      <c r="D152" s="176">
        <v>330</v>
      </c>
      <c r="E152" s="177"/>
      <c r="F152" s="55">
        <f t="shared" ref="F152:F159" si="198">D152+E152</f>
        <v>330</v>
      </c>
      <c r="G152" s="53"/>
      <c r="H152" s="54"/>
      <c r="I152" s="55">
        <f t="shared" ref="I152:I159" si="199">G152+H152</f>
        <v>0</v>
      </c>
      <c r="J152" s="53"/>
      <c r="K152" s="54"/>
      <c r="L152" s="55">
        <f t="shared" ref="L152:L159" si="200">K152+J152</f>
        <v>0</v>
      </c>
      <c r="M152" s="53"/>
      <c r="N152" s="54"/>
      <c r="O152" s="55">
        <f t="shared" ref="O152:O159" si="201">N152+M152</f>
        <v>0</v>
      </c>
      <c r="P152" s="57"/>
    </row>
    <row r="153" spans="1:16" ht="24" customHeight="1" x14ac:dyDescent="0.25">
      <c r="A153" s="50">
        <v>2362</v>
      </c>
      <c r="B153" s="79" t="s">
        <v>173</v>
      </c>
      <c r="C153" s="80">
        <f t="shared" si="193"/>
        <v>900</v>
      </c>
      <c r="D153" s="176">
        <v>900</v>
      </c>
      <c r="E153" s="177"/>
      <c r="F153" s="55">
        <f t="shared" si="198"/>
        <v>900</v>
      </c>
      <c r="G153" s="53"/>
      <c r="H153" s="54"/>
      <c r="I153" s="55">
        <f t="shared" si="199"/>
        <v>0</v>
      </c>
      <c r="J153" s="53"/>
      <c r="K153" s="54"/>
      <c r="L153" s="55">
        <f t="shared" si="200"/>
        <v>0</v>
      </c>
      <c r="M153" s="53"/>
      <c r="N153" s="54"/>
      <c r="O153" s="55">
        <f t="shared" si="201"/>
        <v>0</v>
      </c>
      <c r="P153" s="57"/>
    </row>
    <row r="154" spans="1:16" ht="23.25" customHeight="1" x14ac:dyDescent="0.25">
      <c r="A154" s="50">
        <v>2363</v>
      </c>
      <c r="B154" s="79" t="s">
        <v>174</v>
      </c>
      <c r="C154" s="80">
        <f t="shared" si="193"/>
        <v>32091</v>
      </c>
      <c r="D154" s="176"/>
      <c r="E154" s="177"/>
      <c r="F154" s="55">
        <f t="shared" si="198"/>
        <v>0</v>
      </c>
      <c r="G154" s="53"/>
      <c r="H154" s="54"/>
      <c r="I154" s="55">
        <f t="shared" si="199"/>
        <v>0</v>
      </c>
      <c r="J154" s="53">
        <v>32091</v>
      </c>
      <c r="K154" s="54"/>
      <c r="L154" s="55">
        <f t="shared" si="200"/>
        <v>32091</v>
      </c>
      <c r="M154" s="53"/>
      <c r="N154" s="54"/>
      <c r="O154" s="55">
        <f t="shared" si="201"/>
        <v>0</v>
      </c>
      <c r="P154" s="57"/>
    </row>
    <row r="155" spans="1:16" ht="12" hidden="1" customHeight="1" x14ac:dyDescent="0.25">
      <c r="A155" s="50">
        <v>2364</v>
      </c>
      <c r="B155" s="79" t="s">
        <v>175</v>
      </c>
      <c r="C155" s="80">
        <f t="shared" si="193"/>
        <v>0</v>
      </c>
      <c r="D155" s="176"/>
      <c r="E155" s="177"/>
      <c r="F155" s="55">
        <f t="shared" si="198"/>
        <v>0</v>
      </c>
      <c r="G155" s="53"/>
      <c r="H155" s="54"/>
      <c r="I155" s="55">
        <f t="shared" si="199"/>
        <v>0</v>
      </c>
      <c r="J155" s="53"/>
      <c r="K155" s="54"/>
      <c r="L155" s="55">
        <f t="shared" si="200"/>
        <v>0</v>
      </c>
      <c r="M155" s="53"/>
      <c r="N155" s="54"/>
      <c r="O155" s="55">
        <f t="shared" si="201"/>
        <v>0</v>
      </c>
      <c r="P155" s="57"/>
    </row>
    <row r="156" spans="1:16" ht="12.75" hidden="1" customHeight="1" x14ac:dyDescent="0.25">
      <c r="A156" s="50">
        <v>2365</v>
      </c>
      <c r="B156" s="79" t="s">
        <v>176</v>
      </c>
      <c r="C156" s="80">
        <f t="shared" si="193"/>
        <v>0</v>
      </c>
      <c r="D156" s="176"/>
      <c r="E156" s="177"/>
      <c r="F156" s="55">
        <f t="shared" si="198"/>
        <v>0</v>
      </c>
      <c r="G156" s="53"/>
      <c r="H156" s="54"/>
      <c r="I156" s="55">
        <f t="shared" si="199"/>
        <v>0</v>
      </c>
      <c r="J156" s="53"/>
      <c r="K156" s="54"/>
      <c r="L156" s="55">
        <f t="shared" si="200"/>
        <v>0</v>
      </c>
      <c r="M156" s="53"/>
      <c r="N156" s="54"/>
      <c r="O156" s="55">
        <f t="shared" si="201"/>
        <v>0</v>
      </c>
      <c r="P156" s="57"/>
    </row>
    <row r="157" spans="1:16" ht="36" hidden="1" customHeight="1" x14ac:dyDescent="0.25">
      <c r="A157" s="50">
        <v>2366</v>
      </c>
      <c r="B157" s="79" t="s">
        <v>177</v>
      </c>
      <c r="C157" s="80">
        <f t="shared" si="193"/>
        <v>0</v>
      </c>
      <c r="D157" s="176"/>
      <c r="E157" s="177"/>
      <c r="F157" s="55">
        <f t="shared" si="198"/>
        <v>0</v>
      </c>
      <c r="G157" s="53"/>
      <c r="H157" s="54"/>
      <c r="I157" s="55">
        <f t="shared" si="199"/>
        <v>0</v>
      </c>
      <c r="J157" s="53"/>
      <c r="K157" s="54"/>
      <c r="L157" s="55">
        <f t="shared" si="200"/>
        <v>0</v>
      </c>
      <c r="M157" s="53"/>
      <c r="N157" s="54"/>
      <c r="O157" s="55">
        <f t="shared" si="201"/>
        <v>0</v>
      </c>
      <c r="P157" s="57"/>
    </row>
    <row r="158" spans="1:16" ht="48" hidden="1" customHeight="1" x14ac:dyDescent="0.25">
      <c r="A158" s="50">
        <v>2369</v>
      </c>
      <c r="B158" s="79" t="s">
        <v>178</v>
      </c>
      <c r="C158" s="80">
        <f t="shared" si="193"/>
        <v>0</v>
      </c>
      <c r="D158" s="176"/>
      <c r="E158" s="177"/>
      <c r="F158" s="55">
        <f t="shared" si="198"/>
        <v>0</v>
      </c>
      <c r="G158" s="53"/>
      <c r="H158" s="54"/>
      <c r="I158" s="55">
        <f t="shared" si="199"/>
        <v>0</v>
      </c>
      <c r="J158" s="53"/>
      <c r="K158" s="54"/>
      <c r="L158" s="55">
        <f t="shared" si="200"/>
        <v>0</v>
      </c>
      <c r="M158" s="53"/>
      <c r="N158" s="54"/>
      <c r="O158" s="55">
        <f t="shared" si="201"/>
        <v>0</v>
      </c>
      <c r="P158" s="57"/>
    </row>
    <row r="159" spans="1:16" ht="12" customHeight="1" x14ac:dyDescent="0.25">
      <c r="A159" s="167">
        <v>2370</v>
      </c>
      <c r="B159" s="128" t="s">
        <v>179</v>
      </c>
      <c r="C159" s="133">
        <f t="shared" si="193"/>
        <v>6400</v>
      </c>
      <c r="D159" s="183">
        <v>4400</v>
      </c>
      <c r="E159" s="184"/>
      <c r="F159" s="131">
        <f t="shared" si="198"/>
        <v>4400</v>
      </c>
      <c r="G159" s="134">
        <v>2000</v>
      </c>
      <c r="H159" s="135"/>
      <c r="I159" s="131">
        <f t="shared" si="199"/>
        <v>2000</v>
      </c>
      <c r="J159" s="134"/>
      <c r="K159" s="135"/>
      <c r="L159" s="131">
        <f t="shared" si="200"/>
        <v>0</v>
      </c>
      <c r="M159" s="134"/>
      <c r="N159" s="135"/>
      <c r="O159" s="131">
        <f t="shared" si="201"/>
        <v>0</v>
      </c>
      <c r="P159" s="119"/>
    </row>
    <row r="160" spans="1:16" hidden="1" x14ac:dyDescent="0.25">
      <c r="A160" s="167">
        <v>2380</v>
      </c>
      <c r="B160" s="128" t="s">
        <v>180</v>
      </c>
      <c r="C160" s="133">
        <f t="shared" si="193"/>
        <v>0</v>
      </c>
      <c r="D160" s="168">
        <f>SUM(D161:D162)</f>
        <v>0</v>
      </c>
      <c r="E160" s="169">
        <f t="shared" ref="E160:F160" si="202">SUM(E161:E162)</f>
        <v>0</v>
      </c>
      <c r="F160" s="131">
        <f t="shared" si="202"/>
        <v>0</v>
      </c>
      <c r="G160" s="168">
        <f>SUM(G161:G162)</f>
        <v>0</v>
      </c>
      <c r="H160" s="169">
        <f t="shared" ref="H160:I160" si="203">SUM(H161:H162)</f>
        <v>0</v>
      </c>
      <c r="I160" s="131">
        <f t="shared" si="203"/>
        <v>0</v>
      </c>
      <c r="J160" s="168">
        <f>SUM(J161:J162)</f>
        <v>0</v>
      </c>
      <c r="K160" s="169">
        <f t="shared" ref="K160:L160" si="204">SUM(K161:K162)</f>
        <v>0</v>
      </c>
      <c r="L160" s="131">
        <f t="shared" si="204"/>
        <v>0</v>
      </c>
      <c r="M160" s="168">
        <f>SUM(M161:M162)</f>
        <v>0</v>
      </c>
      <c r="N160" s="169">
        <f t="shared" ref="N160:O160" si="205">SUM(N161:N162)</f>
        <v>0</v>
      </c>
      <c r="O160" s="131">
        <f t="shared" si="205"/>
        <v>0</v>
      </c>
      <c r="P160" s="119"/>
    </row>
    <row r="161" spans="1:16" ht="12" hidden="1" customHeight="1" x14ac:dyDescent="0.25">
      <c r="A161" s="43">
        <v>2381</v>
      </c>
      <c r="B161" s="72" t="s">
        <v>181</v>
      </c>
      <c r="C161" s="73">
        <f t="shared" si="193"/>
        <v>0</v>
      </c>
      <c r="D161" s="178"/>
      <c r="E161" s="179"/>
      <c r="F161" s="124">
        <f t="shared" ref="F161:F164" si="206">D161+E161</f>
        <v>0</v>
      </c>
      <c r="G161" s="46"/>
      <c r="H161" s="47"/>
      <c r="I161" s="124">
        <f t="shared" ref="I161:I164" si="207">G161+H161</f>
        <v>0</v>
      </c>
      <c r="J161" s="46"/>
      <c r="K161" s="47"/>
      <c r="L161" s="124">
        <f t="shared" ref="L161:L164" si="208">K161+J161</f>
        <v>0</v>
      </c>
      <c r="M161" s="46"/>
      <c r="N161" s="47"/>
      <c r="O161" s="124">
        <f t="shared" ref="O161:O164" si="209">N161+M161</f>
        <v>0</v>
      </c>
      <c r="P161" s="49"/>
    </row>
    <row r="162" spans="1:16" ht="24" hidden="1" customHeight="1" x14ac:dyDescent="0.25">
      <c r="A162" s="50">
        <v>2389</v>
      </c>
      <c r="B162" s="79" t="s">
        <v>182</v>
      </c>
      <c r="C162" s="80">
        <f t="shared" si="193"/>
        <v>0</v>
      </c>
      <c r="D162" s="176"/>
      <c r="E162" s="177"/>
      <c r="F162" s="55">
        <f t="shared" si="206"/>
        <v>0</v>
      </c>
      <c r="G162" s="53"/>
      <c r="H162" s="54"/>
      <c r="I162" s="55">
        <f t="shared" si="207"/>
        <v>0</v>
      </c>
      <c r="J162" s="53"/>
      <c r="K162" s="54"/>
      <c r="L162" s="55">
        <f t="shared" si="208"/>
        <v>0</v>
      </c>
      <c r="M162" s="53"/>
      <c r="N162" s="54"/>
      <c r="O162" s="55">
        <f t="shared" si="209"/>
        <v>0</v>
      </c>
      <c r="P162" s="57"/>
    </row>
    <row r="163" spans="1:16" ht="12" hidden="1" customHeight="1" x14ac:dyDescent="0.25">
      <c r="A163" s="167">
        <v>2390</v>
      </c>
      <c r="B163" s="128" t="s">
        <v>183</v>
      </c>
      <c r="C163" s="133">
        <f t="shared" si="193"/>
        <v>0</v>
      </c>
      <c r="D163" s="183"/>
      <c r="E163" s="184"/>
      <c r="F163" s="131">
        <f t="shared" si="206"/>
        <v>0</v>
      </c>
      <c r="G163" s="134"/>
      <c r="H163" s="135"/>
      <c r="I163" s="131">
        <f t="shared" si="207"/>
        <v>0</v>
      </c>
      <c r="J163" s="134"/>
      <c r="K163" s="135"/>
      <c r="L163" s="131">
        <f t="shared" si="208"/>
        <v>0</v>
      </c>
      <c r="M163" s="134"/>
      <c r="N163" s="135"/>
      <c r="O163" s="131">
        <f t="shared" si="209"/>
        <v>0</v>
      </c>
      <c r="P163" s="119"/>
    </row>
    <row r="164" spans="1:16" ht="12" customHeight="1" x14ac:dyDescent="0.25">
      <c r="A164" s="59">
        <v>2400</v>
      </c>
      <c r="B164" s="164" t="s">
        <v>184</v>
      </c>
      <c r="C164" s="60">
        <f t="shared" si="193"/>
        <v>186</v>
      </c>
      <c r="D164" s="185">
        <v>186</v>
      </c>
      <c r="E164" s="186"/>
      <c r="F164" s="63">
        <f t="shared" si="206"/>
        <v>186</v>
      </c>
      <c r="G164" s="61"/>
      <c r="H164" s="62"/>
      <c r="I164" s="63">
        <f t="shared" si="207"/>
        <v>0</v>
      </c>
      <c r="J164" s="61"/>
      <c r="K164" s="62"/>
      <c r="L164" s="63">
        <f t="shared" si="208"/>
        <v>0</v>
      </c>
      <c r="M164" s="61"/>
      <c r="N164" s="62"/>
      <c r="O164" s="63">
        <f t="shared" si="209"/>
        <v>0</v>
      </c>
      <c r="P164" s="67"/>
    </row>
    <row r="165" spans="1:16" ht="24" hidden="1" x14ac:dyDescent="0.25">
      <c r="A165" s="59">
        <v>2500</v>
      </c>
      <c r="B165" s="164" t="s">
        <v>185</v>
      </c>
      <c r="C165" s="60">
        <f t="shared" si="193"/>
        <v>0</v>
      </c>
      <c r="D165" s="165">
        <f>SUM(D166,D171)</f>
        <v>0</v>
      </c>
      <c r="E165" s="166">
        <f t="shared" ref="E165:O165" si="210">SUM(E166,E171)</f>
        <v>0</v>
      </c>
      <c r="F165" s="63">
        <f t="shared" si="210"/>
        <v>0</v>
      </c>
      <c r="G165" s="165">
        <f t="shared" si="210"/>
        <v>0</v>
      </c>
      <c r="H165" s="166">
        <f t="shared" si="210"/>
        <v>0</v>
      </c>
      <c r="I165" s="63">
        <f t="shared" si="210"/>
        <v>0</v>
      </c>
      <c r="J165" s="165">
        <f t="shared" si="210"/>
        <v>0</v>
      </c>
      <c r="K165" s="166">
        <f t="shared" si="210"/>
        <v>0</v>
      </c>
      <c r="L165" s="63">
        <f t="shared" si="210"/>
        <v>0</v>
      </c>
      <c r="M165" s="165">
        <f t="shared" si="210"/>
        <v>0</v>
      </c>
      <c r="N165" s="166">
        <f t="shared" si="210"/>
        <v>0</v>
      </c>
      <c r="O165" s="63">
        <f t="shared" si="210"/>
        <v>0</v>
      </c>
      <c r="P165" s="67"/>
    </row>
    <row r="166" spans="1:16" ht="16.5" hidden="1" customHeight="1" x14ac:dyDescent="0.25">
      <c r="A166" s="173">
        <v>2510</v>
      </c>
      <c r="B166" s="72" t="s">
        <v>186</v>
      </c>
      <c r="C166" s="73">
        <f t="shared" si="193"/>
        <v>0</v>
      </c>
      <c r="D166" s="174">
        <f>SUM(D167:D170)</f>
        <v>0</v>
      </c>
      <c r="E166" s="175">
        <f t="shared" ref="E166:O166" si="211">SUM(E167:E170)</f>
        <v>0</v>
      </c>
      <c r="F166" s="124">
        <f t="shared" si="211"/>
        <v>0</v>
      </c>
      <c r="G166" s="174">
        <f t="shared" si="211"/>
        <v>0</v>
      </c>
      <c r="H166" s="175">
        <f t="shared" si="211"/>
        <v>0</v>
      </c>
      <c r="I166" s="124">
        <f t="shared" si="211"/>
        <v>0</v>
      </c>
      <c r="J166" s="174">
        <f t="shared" si="211"/>
        <v>0</v>
      </c>
      <c r="K166" s="175">
        <f t="shared" si="211"/>
        <v>0</v>
      </c>
      <c r="L166" s="124">
        <f t="shared" si="211"/>
        <v>0</v>
      </c>
      <c r="M166" s="174">
        <f t="shared" si="211"/>
        <v>0</v>
      </c>
      <c r="N166" s="175">
        <f t="shared" si="211"/>
        <v>0</v>
      </c>
      <c r="O166" s="124">
        <f t="shared" si="211"/>
        <v>0</v>
      </c>
      <c r="P166" s="49"/>
    </row>
    <row r="167" spans="1:16" ht="24" hidden="1" customHeight="1" x14ac:dyDescent="0.25">
      <c r="A167" s="51">
        <v>2512</v>
      </c>
      <c r="B167" s="79" t="s">
        <v>187</v>
      </c>
      <c r="C167" s="80">
        <f t="shared" si="193"/>
        <v>0</v>
      </c>
      <c r="D167" s="176"/>
      <c r="E167" s="177"/>
      <c r="F167" s="55">
        <f t="shared" ref="F167:F172" si="212">D167+E167</f>
        <v>0</v>
      </c>
      <c r="G167" s="53"/>
      <c r="H167" s="54"/>
      <c r="I167" s="55">
        <f t="shared" ref="I167:I172" si="213">G167+H167</f>
        <v>0</v>
      </c>
      <c r="J167" s="53"/>
      <c r="K167" s="54"/>
      <c r="L167" s="55">
        <f t="shared" ref="L167:L172" si="214">K167+J167</f>
        <v>0</v>
      </c>
      <c r="M167" s="53"/>
      <c r="N167" s="54"/>
      <c r="O167" s="55">
        <f t="shared" ref="O167:O172" si="215">N167+M167</f>
        <v>0</v>
      </c>
      <c r="P167" s="57"/>
    </row>
    <row r="168" spans="1:16" ht="36" hidden="1" customHeight="1" x14ac:dyDescent="0.25">
      <c r="A168" s="51">
        <v>2513</v>
      </c>
      <c r="B168" s="79" t="s">
        <v>188</v>
      </c>
      <c r="C168" s="80">
        <f t="shared" si="193"/>
        <v>0</v>
      </c>
      <c r="D168" s="176"/>
      <c r="E168" s="177"/>
      <c r="F168" s="55">
        <f t="shared" si="212"/>
        <v>0</v>
      </c>
      <c r="G168" s="53"/>
      <c r="H168" s="54"/>
      <c r="I168" s="55">
        <f t="shared" si="213"/>
        <v>0</v>
      </c>
      <c r="J168" s="53"/>
      <c r="K168" s="54"/>
      <c r="L168" s="55">
        <f t="shared" si="214"/>
        <v>0</v>
      </c>
      <c r="M168" s="53"/>
      <c r="N168" s="54"/>
      <c r="O168" s="55">
        <f t="shared" si="215"/>
        <v>0</v>
      </c>
      <c r="P168" s="57"/>
    </row>
    <row r="169" spans="1:16" ht="24" hidden="1" customHeight="1" x14ac:dyDescent="0.25">
      <c r="A169" s="51">
        <v>2515</v>
      </c>
      <c r="B169" s="79" t="s">
        <v>189</v>
      </c>
      <c r="C169" s="80">
        <f t="shared" si="193"/>
        <v>0</v>
      </c>
      <c r="D169" s="176"/>
      <c r="E169" s="177"/>
      <c r="F169" s="55">
        <f t="shared" si="212"/>
        <v>0</v>
      </c>
      <c r="G169" s="53"/>
      <c r="H169" s="54"/>
      <c r="I169" s="55">
        <f t="shared" si="213"/>
        <v>0</v>
      </c>
      <c r="J169" s="53"/>
      <c r="K169" s="54"/>
      <c r="L169" s="55">
        <f t="shared" si="214"/>
        <v>0</v>
      </c>
      <c r="M169" s="53"/>
      <c r="N169" s="54"/>
      <c r="O169" s="55">
        <f t="shared" si="215"/>
        <v>0</v>
      </c>
      <c r="P169" s="57"/>
    </row>
    <row r="170" spans="1:16" ht="24" hidden="1" customHeight="1" x14ac:dyDescent="0.25">
      <c r="A170" s="51">
        <v>2519</v>
      </c>
      <c r="B170" s="79" t="s">
        <v>190</v>
      </c>
      <c r="C170" s="80">
        <f t="shared" si="193"/>
        <v>0</v>
      </c>
      <c r="D170" s="176"/>
      <c r="E170" s="177"/>
      <c r="F170" s="55">
        <f t="shared" si="212"/>
        <v>0</v>
      </c>
      <c r="G170" s="53"/>
      <c r="H170" s="54"/>
      <c r="I170" s="55">
        <f t="shared" si="213"/>
        <v>0</v>
      </c>
      <c r="J170" s="53"/>
      <c r="K170" s="54"/>
      <c r="L170" s="55">
        <f t="shared" si="214"/>
        <v>0</v>
      </c>
      <c r="M170" s="53"/>
      <c r="N170" s="54"/>
      <c r="O170" s="55">
        <f t="shared" si="215"/>
        <v>0</v>
      </c>
      <c r="P170" s="57"/>
    </row>
    <row r="171" spans="1:16" ht="24" hidden="1" customHeight="1" x14ac:dyDescent="0.25">
      <c r="A171" s="170">
        <v>2520</v>
      </c>
      <c r="B171" s="79" t="s">
        <v>191</v>
      </c>
      <c r="C171" s="80">
        <f t="shared" si="193"/>
        <v>0</v>
      </c>
      <c r="D171" s="176"/>
      <c r="E171" s="177"/>
      <c r="F171" s="55">
        <f t="shared" si="212"/>
        <v>0</v>
      </c>
      <c r="G171" s="53"/>
      <c r="H171" s="54"/>
      <c r="I171" s="55">
        <f t="shared" si="213"/>
        <v>0</v>
      </c>
      <c r="J171" s="53"/>
      <c r="K171" s="54"/>
      <c r="L171" s="55">
        <f t="shared" si="214"/>
        <v>0</v>
      </c>
      <c r="M171" s="53"/>
      <c r="N171" s="54"/>
      <c r="O171" s="55">
        <f t="shared" si="215"/>
        <v>0</v>
      </c>
      <c r="P171" s="57"/>
    </row>
    <row r="172" spans="1:16" s="187" customFormat="1" ht="36" hidden="1" customHeight="1" x14ac:dyDescent="0.25">
      <c r="A172" s="23">
        <v>2800</v>
      </c>
      <c r="B172" s="72" t="s">
        <v>192</v>
      </c>
      <c r="C172" s="73">
        <f t="shared" si="193"/>
        <v>0</v>
      </c>
      <c r="D172" s="46"/>
      <c r="E172" s="47"/>
      <c r="F172" s="124">
        <f t="shared" si="212"/>
        <v>0</v>
      </c>
      <c r="G172" s="46"/>
      <c r="H172" s="47"/>
      <c r="I172" s="124">
        <f t="shared" si="213"/>
        <v>0</v>
      </c>
      <c r="J172" s="46"/>
      <c r="K172" s="47"/>
      <c r="L172" s="124">
        <f t="shared" si="214"/>
        <v>0</v>
      </c>
      <c r="M172" s="46"/>
      <c r="N172" s="47"/>
      <c r="O172" s="124">
        <f t="shared" si="215"/>
        <v>0</v>
      </c>
      <c r="P172" s="49"/>
    </row>
    <row r="173" spans="1:16" hidden="1" x14ac:dyDescent="0.25">
      <c r="A173" s="158">
        <v>3000</v>
      </c>
      <c r="B173" s="158" t="s">
        <v>193</v>
      </c>
      <c r="C173" s="159">
        <f t="shared" si="193"/>
        <v>0</v>
      </c>
      <c r="D173" s="160">
        <f>SUM(D174,D184)</f>
        <v>0</v>
      </c>
      <c r="E173" s="161">
        <f t="shared" ref="E173:F173" si="216">SUM(E174,E184)</f>
        <v>0</v>
      </c>
      <c r="F173" s="162">
        <f t="shared" si="216"/>
        <v>0</v>
      </c>
      <c r="G173" s="160">
        <f>SUM(G174,G184)</f>
        <v>0</v>
      </c>
      <c r="H173" s="161">
        <f t="shared" ref="H173:I173" si="217">SUM(H174,H184)</f>
        <v>0</v>
      </c>
      <c r="I173" s="162">
        <f t="shared" si="217"/>
        <v>0</v>
      </c>
      <c r="J173" s="160">
        <f>SUM(J174,J184)</f>
        <v>0</v>
      </c>
      <c r="K173" s="161">
        <f t="shared" ref="K173:L173" si="218">SUM(K174,K184)</f>
        <v>0</v>
      </c>
      <c r="L173" s="162">
        <f t="shared" si="218"/>
        <v>0</v>
      </c>
      <c r="M173" s="160">
        <f>SUM(M174,M184)</f>
        <v>0</v>
      </c>
      <c r="N173" s="161">
        <f t="shared" ref="N173:O173" si="219">SUM(N174,N184)</f>
        <v>0</v>
      </c>
      <c r="O173" s="162">
        <f t="shared" si="219"/>
        <v>0</v>
      </c>
      <c r="P173" s="163"/>
    </row>
    <row r="174" spans="1:16" ht="24" hidden="1" x14ac:dyDescent="0.25">
      <c r="A174" s="59">
        <v>3200</v>
      </c>
      <c r="B174" s="188" t="s">
        <v>194</v>
      </c>
      <c r="C174" s="60">
        <f t="shared" si="193"/>
        <v>0</v>
      </c>
      <c r="D174" s="165">
        <f>SUM(D175,D179)</f>
        <v>0</v>
      </c>
      <c r="E174" s="166">
        <f t="shared" ref="E174:O174" si="220">SUM(E175,E179)</f>
        <v>0</v>
      </c>
      <c r="F174" s="63">
        <f t="shared" si="220"/>
        <v>0</v>
      </c>
      <c r="G174" s="165">
        <f t="shared" si="220"/>
        <v>0</v>
      </c>
      <c r="H174" s="166">
        <f t="shared" si="220"/>
        <v>0</v>
      </c>
      <c r="I174" s="63">
        <f t="shared" si="220"/>
        <v>0</v>
      </c>
      <c r="J174" s="165">
        <f t="shared" si="220"/>
        <v>0</v>
      </c>
      <c r="K174" s="166">
        <f t="shared" si="220"/>
        <v>0</v>
      </c>
      <c r="L174" s="63">
        <f t="shared" si="220"/>
        <v>0</v>
      </c>
      <c r="M174" s="165">
        <f t="shared" si="220"/>
        <v>0</v>
      </c>
      <c r="N174" s="166">
        <f t="shared" si="220"/>
        <v>0</v>
      </c>
      <c r="O174" s="63">
        <f t="shared" si="220"/>
        <v>0</v>
      </c>
      <c r="P174" s="67"/>
    </row>
    <row r="175" spans="1:16" ht="36" hidden="1" x14ac:dyDescent="0.25">
      <c r="A175" s="173">
        <v>3260</v>
      </c>
      <c r="B175" s="72" t="s">
        <v>195</v>
      </c>
      <c r="C175" s="73">
        <f t="shared" si="193"/>
        <v>0</v>
      </c>
      <c r="D175" s="174">
        <f>SUM(D176:D178)</f>
        <v>0</v>
      </c>
      <c r="E175" s="175">
        <f t="shared" ref="E175:F175" si="221">SUM(E176:E178)</f>
        <v>0</v>
      </c>
      <c r="F175" s="124">
        <f t="shared" si="221"/>
        <v>0</v>
      </c>
      <c r="G175" s="174">
        <f>SUM(G176:G178)</f>
        <v>0</v>
      </c>
      <c r="H175" s="175">
        <f t="shared" ref="H175:I175" si="222">SUM(H176:H178)</f>
        <v>0</v>
      </c>
      <c r="I175" s="124">
        <f t="shared" si="222"/>
        <v>0</v>
      </c>
      <c r="J175" s="174">
        <f>SUM(J176:J178)</f>
        <v>0</v>
      </c>
      <c r="K175" s="175">
        <f t="shared" ref="K175:L175" si="223">SUM(K176:K178)</f>
        <v>0</v>
      </c>
      <c r="L175" s="124">
        <f t="shared" si="223"/>
        <v>0</v>
      </c>
      <c r="M175" s="174">
        <f>SUM(M176:M178)</f>
        <v>0</v>
      </c>
      <c r="N175" s="175">
        <f t="shared" ref="N175:O175" si="224">SUM(N176:N178)</f>
        <v>0</v>
      </c>
      <c r="O175" s="124">
        <f t="shared" si="224"/>
        <v>0</v>
      </c>
      <c r="P175" s="49"/>
    </row>
    <row r="176" spans="1:16" ht="24" hidden="1" customHeight="1" x14ac:dyDescent="0.25">
      <c r="A176" s="51">
        <v>3261</v>
      </c>
      <c r="B176" s="79" t="s">
        <v>196</v>
      </c>
      <c r="C176" s="80">
        <f t="shared" si="193"/>
        <v>0</v>
      </c>
      <c r="D176" s="176"/>
      <c r="E176" s="177"/>
      <c r="F176" s="55">
        <f t="shared" ref="F176:F178" si="225">D176+E176</f>
        <v>0</v>
      </c>
      <c r="G176" s="53"/>
      <c r="H176" s="54"/>
      <c r="I176" s="55">
        <f t="shared" ref="I176:I178" si="226">G176+H176</f>
        <v>0</v>
      </c>
      <c r="J176" s="53"/>
      <c r="K176" s="54"/>
      <c r="L176" s="55">
        <f t="shared" ref="L176:L178" si="227">K176+J176</f>
        <v>0</v>
      </c>
      <c r="M176" s="53"/>
      <c r="N176" s="54"/>
      <c r="O176" s="55">
        <f t="shared" ref="O176:O178" si="228">N176+M176</f>
        <v>0</v>
      </c>
      <c r="P176" s="57"/>
    </row>
    <row r="177" spans="1:16" ht="36" hidden="1" customHeight="1" x14ac:dyDescent="0.25">
      <c r="A177" s="51">
        <v>3262</v>
      </c>
      <c r="B177" s="79" t="s">
        <v>197</v>
      </c>
      <c r="C177" s="80">
        <f t="shared" si="193"/>
        <v>0</v>
      </c>
      <c r="D177" s="176"/>
      <c r="E177" s="177"/>
      <c r="F177" s="55">
        <f t="shared" si="225"/>
        <v>0</v>
      </c>
      <c r="G177" s="53"/>
      <c r="H177" s="54"/>
      <c r="I177" s="55">
        <f t="shared" si="226"/>
        <v>0</v>
      </c>
      <c r="J177" s="53"/>
      <c r="K177" s="54"/>
      <c r="L177" s="55">
        <f t="shared" si="227"/>
        <v>0</v>
      </c>
      <c r="M177" s="53"/>
      <c r="N177" s="54"/>
      <c r="O177" s="55">
        <f t="shared" si="228"/>
        <v>0</v>
      </c>
      <c r="P177" s="57"/>
    </row>
    <row r="178" spans="1:16" ht="24" hidden="1" customHeight="1" x14ac:dyDescent="0.25">
      <c r="A178" s="51">
        <v>3263</v>
      </c>
      <c r="B178" s="79" t="s">
        <v>198</v>
      </c>
      <c r="C178" s="80">
        <f t="shared" si="193"/>
        <v>0</v>
      </c>
      <c r="D178" s="176"/>
      <c r="E178" s="177"/>
      <c r="F178" s="55">
        <f t="shared" si="225"/>
        <v>0</v>
      </c>
      <c r="G178" s="53"/>
      <c r="H178" s="54"/>
      <c r="I178" s="55">
        <f t="shared" si="226"/>
        <v>0</v>
      </c>
      <c r="J178" s="53"/>
      <c r="K178" s="54"/>
      <c r="L178" s="55">
        <f t="shared" si="227"/>
        <v>0</v>
      </c>
      <c r="M178" s="53"/>
      <c r="N178" s="54"/>
      <c r="O178" s="55">
        <f t="shared" si="228"/>
        <v>0</v>
      </c>
      <c r="P178" s="57"/>
    </row>
    <row r="179" spans="1:16" ht="84" hidden="1" x14ac:dyDescent="0.25">
      <c r="A179" s="173">
        <v>3290</v>
      </c>
      <c r="B179" s="72" t="s">
        <v>199</v>
      </c>
      <c r="C179" s="189">
        <f t="shared" si="193"/>
        <v>0</v>
      </c>
      <c r="D179" s="174">
        <f>SUM(D180:D183)</f>
        <v>0</v>
      </c>
      <c r="E179" s="175">
        <f t="shared" ref="E179:O179" si="229">SUM(E180:E183)</f>
        <v>0</v>
      </c>
      <c r="F179" s="124">
        <f t="shared" si="229"/>
        <v>0</v>
      </c>
      <c r="G179" s="174">
        <f t="shared" si="229"/>
        <v>0</v>
      </c>
      <c r="H179" s="175">
        <f t="shared" si="229"/>
        <v>0</v>
      </c>
      <c r="I179" s="124">
        <f t="shared" si="229"/>
        <v>0</v>
      </c>
      <c r="J179" s="174">
        <f t="shared" si="229"/>
        <v>0</v>
      </c>
      <c r="K179" s="175">
        <f t="shared" si="229"/>
        <v>0</v>
      </c>
      <c r="L179" s="124">
        <f t="shared" si="229"/>
        <v>0</v>
      </c>
      <c r="M179" s="174">
        <f t="shared" si="229"/>
        <v>0</v>
      </c>
      <c r="N179" s="175">
        <f t="shared" si="229"/>
        <v>0</v>
      </c>
      <c r="O179" s="124">
        <f t="shared" si="229"/>
        <v>0</v>
      </c>
      <c r="P179" s="49"/>
    </row>
    <row r="180" spans="1:16" ht="72" hidden="1" customHeight="1" x14ac:dyDescent="0.25">
      <c r="A180" s="51">
        <v>3291</v>
      </c>
      <c r="B180" s="79" t="s">
        <v>200</v>
      </c>
      <c r="C180" s="80">
        <f t="shared" si="193"/>
        <v>0</v>
      </c>
      <c r="D180" s="176"/>
      <c r="E180" s="177"/>
      <c r="F180" s="55">
        <f t="shared" ref="F180:F183" si="230">D180+E180</f>
        <v>0</v>
      </c>
      <c r="G180" s="53"/>
      <c r="H180" s="54"/>
      <c r="I180" s="55">
        <f t="shared" ref="I180:I183" si="231">G180+H180</f>
        <v>0</v>
      </c>
      <c r="J180" s="53"/>
      <c r="K180" s="54"/>
      <c r="L180" s="55">
        <f t="shared" ref="L180:L183" si="232">K180+J180</f>
        <v>0</v>
      </c>
      <c r="M180" s="53"/>
      <c r="N180" s="54"/>
      <c r="O180" s="55">
        <f t="shared" ref="O180:O183" si="233">N180+M180</f>
        <v>0</v>
      </c>
      <c r="P180" s="57"/>
    </row>
    <row r="181" spans="1:16" ht="72" hidden="1" customHeight="1" x14ac:dyDescent="0.25">
      <c r="A181" s="51">
        <v>3292</v>
      </c>
      <c r="B181" s="79" t="s">
        <v>201</v>
      </c>
      <c r="C181" s="80">
        <f t="shared" si="193"/>
        <v>0</v>
      </c>
      <c r="D181" s="176"/>
      <c r="E181" s="177"/>
      <c r="F181" s="55">
        <f t="shared" si="230"/>
        <v>0</v>
      </c>
      <c r="G181" s="53"/>
      <c r="H181" s="54"/>
      <c r="I181" s="55">
        <f t="shared" si="231"/>
        <v>0</v>
      </c>
      <c r="J181" s="53"/>
      <c r="K181" s="54"/>
      <c r="L181" s="55">
        <f t="shared" si="232"/>
        <v>0</v>
      </c>
      <c r="M181" s="53"/>
      <c r="N181" s="54"/>
      <c r="O181" s="55">
        <f t="shared" si="233"/>
        <v>0</v>
      </c>
      <c r="P181" s="57"/>
    </row>
    <row r="182" spans="1:16" ht="72" hidden="1" customHeight="1" x14ac:dyDescent="0.25">
      <c r="A182" s="51">
        <v>3293</v>
      </c>
      <c r="B182" s="79" t="s">
        <v>202</v>
      </c>
      <c r="C182" s="80">
        <f t="shared" si="193"/>
        <v>0</v>
      </c>
      <c r="D182" s="176"/>
      <c r="E182" s="177"/>
      <c r="F182" s="55">
        <f t="shared" si="230"/>
        <v>0</v>
      </c>
      <c r="G182" s="53"/>
      <c r="H182" s="54"/>
      <c r="I182" s="55">
        <f t="shared" si="231"/>
        <v>0</v>
      </c>
      <c r="J182" s="53"/>
      <c r="K182" s="54"/>
      <c r="L182" s="55">
        <f t="shared" si="232"/>
        <v>0</v>
      </c>
      <c r="M182" s="53"/>
      <c r="N182" s="54"/>
      <c r="O182" s="55">
        <f t="shared" si="233"/>
        <v>0</v>
      </c>
      <c r="P182" s="57"/>
    </row>
    <row r="183" spans="1:16" ht="60" hidden="1" customHeight="1" x14ac:dyDescent="0.25">
      <c r="A183" s="190">
        <v>3294</v>
      </c>
      <c r="B183" s="79" t="s">
        <v>203</v>
      </c>
      <c r="C183" s="189">
        <f t="shared" si="193"/>
        <v>0</v>
      </c>
      <c r="D183" s="191"/>
      <c r="E183" s="192"/>
      <c r="F183" s="193">
        <f t="shared" si="230"/>
        <v>0</v>
      </c>
      <c r="G183" s="194"/>
      <c r="H183" s="195"/>
      <c r="I183" s="193">
        <f t="shared" si="231"/>
        <v>0</v>
      </c>
      <c r="J183" s="194"/>
      <c r="K183" s="195"/>
      <c r="L183" s="193">
        <f t="shared" si="232"/>
        <v>0</v>
      </c>
      <c r="M183" s="194"/>
      <c r="N183" s="195"/>
      <c r="O183" s="193">
        <f t="shared" si="233"/>
        <v>0</v>
      </c>
      <c r="P183" s="196"/>
    </row>
    <row r="184" spans="1:16" ht="48" hidden="1" x14ac:dyDescent="0.25">
      <c r="A184" s="197">
        <v>3300</v>
      </c>
      <c r="B184" s="188" t="s">
        <v>204</v>
      </c>
      <c r="C184" s="198">
        <f t="shared" si="193"/>
        <v>0</v>
      </c>
      <c r="D184" s="199">
        <f>SUM(D185:D186)</f>
        <v>0</v>
      </c>
      <c r="E184" s="200">
        <f t="shared" ref="E184:O184" si="234">SUM(E185:E186)</f>
        <v>0</v>
      </c>
      <c r="F184" s="201">
        <f t="shared" si="234"/>
        <v>0</v>
      </c>
      <c r="G184" s="199">
        <f t="shared" si="234"/>
        <v>0</v>
      </c>
      <c r="H184" s="200">
        <f t="shared" si="234"/>
        <v>0</v>
      </c>
      <c r="I184" s="201">
        <f t="shared" si="234"/>
        <v>0</v>
      </c>
      <c r="J184" s="199">
        <f t="shared" si="234"/>
        <v>0</v>
      </c>
      <c r="K184" s="200">
        <f t="shared" si="234"/>
        <v>0</v>
      </c>
      <c r="L184" s="201">
        <f t="shared" si="234"/>
        <v>0</v>
      </c>
      <c r="M184" s="199">
        <f t="shared" si="234"/>
        <v>0</v>
      </c>
      <c r="N184" s="200">
        <f t="shared" si="234"/>
        <v>0</v>
      </c>
      <c r="O184" s="201">
        <f t="shared" si="234"/>
        <v>0</v>
      </c>
      <c r="P184" s="202"/>
    </row>
    <row r="185" spans="1:16" ht="48" hidden="1" customHeight="1" x14ac:dyDescent="0.25">
      <c r="A185" s="127">
        <v>3310</v>
      </c>
      <c r="B185" s="128" t="s">
        <v>205</v>
      </c>
      <c r="C185" s="133">
        <f t="shared" si="193"/>
        <v>0</v>
      </c>
      <c r="D185" s="183"/>
      <c r="E185" s="184"/>
      <c r="F185" s="131">
        <f t="shared" ref="F185:F186" si="235">D185+E185</f>
        <v>0</v>
      </c>
      <c r="G185" s="134"/>
      <c r="H185" s="135"/>
      <c r="I185" s="131">
        <f t="shared" ref="I185:I186" si="236">G185+H185</f>
        <v>0</v>
      </c>
      <c r="J185" s="134"/>
      <c r="K185" s="135"/>
      <c r="L185" s="131">
        <f t="shared" ref="L185:L186" si="237">K185+J185</f>
        <v>0</v>
      </c>
      <c r="M185" s="134"/>
      <c r="N185" s="135"/>
      <c r="O185" s="131">
        <f t="shared" ref="O185:O186" si="238">N185+M185</f>
        <v>0</v>
      </c>
      <c r="P185" s="119"/>
    </row>
    <row r="186" spans="1:16" ht="48.75" hidden="1" customHeight="1" x14ac:dyDescent="0.25">
      <c r="A186" s="44">
        <v>3320</v>
      </c>
      <c r="B186" s="72" t="s">
        <v>206</v>
      </c>
      <c r="C186" s="73">
        <f t="shared" si="193"/>
        <v>0</v>
      </c>
      <c r="D186" s="178"/>
      <c r="E186" s="179"/>
      <c r="F186" s="124">
        <f t="shared" si="235"/>
        <v>0</v>
      </c>
      <c r="G186" s="46"/>
      <c r="H186" s="47"/>
      <c r="I186" s="124">
        <f t="shared" si="236"/>
        <v>0</v>
      </c>
      <c r="J186" s="46"/>
      <c r="K186" s="47"/>
      <c r="L186" s="124">
        <f t="shared" si="237"/>
        <v>0</v>
      </c>
      <c r="M186" s="46"/>
      <c r="N186" s="47"/>
      <c r="O186" s="124">
        <f t="shared" si="238"/>
        <v>0</v>
      </c>
      <c r="P186" s="49"/>
    </row>
    <row r="187" spans="1:16" hidden="1" x14ac:dyDescent="0.25">
      <c r="A187" s="203">
        <v>4000</v>
      </c>
      <c r="B187" s="158" t="s">
        <v>207</v>
      </c>
      <c r="C187" s="159">
        <f t="shared" si="193"/>
        <v>0</v>
      </c>
      <c r="D187" s="160">
        <f>SUM(D188,D191)</f>
        <v>0</v>
      </c>
      <c r="E187" s="161">
        <f t="shared" ref="E187:F187" si="239">SUM(E188,E191)</f>
        <v>0</v>
      </c>
      <c r="F187" s="162">
        <f t="shared" si="239"/>
        <v>0</v>
      </c>
      <c r="G187" s="160">
        <f>SUM(G188,G191)</f>
        <v>0</v>
      </c>
      <c r="H187" s="161">
        <f t="shared" ref="H187:I187" si="240">SUM(H188,H191)</f>
        <v>0</v>
      </c>
      <c r="I187" s="162">
        <f t="shared" si="240"/>
        <v>0</v>
      </c>
      <c r="J187" s="160">
        <f>SUM(J188,J191)</f>
        <v>0</v>
      </c>
      <c r="K187" s="161">
        <f t="shared" ref="K187:L187" si="241">SUM(K188,K191)</f>
        <v>0</v>
      </c>
      <c r="L187" s="162">
        <f t="shared" si="241"/>
        <v>0</v>
      </c>
      <c r="M187" s="160">
        <f>SUM(M188,M191)</f>
        <v>0</v>
      </c>
      <c r="N187" s="161">
        <f t="shared" ref="N187:O187" si="242">SUM(N188,N191)</f>
        <v>0</v>
      </c>
      <c r="O187" s="162">
        <f t="shared" si="242"/>
        <v>0</v>
      </c>
      <c r="P187" s="163"/>
    </row>
    <row r="188" spans="1:16" ht="24" hidden="1" x14ac:dyDescent="0.25">
      <c r="A188" s="204">
        <v>4200</v>
      </c>
      <c r="B188" s="164" t="s">
        <v>208</v>
      </c>
      <c r="C188" s="60">
        <f t="shared" si="193"/>
        <v>0</v>
      </c>
      <c r="D188" s="165">
        <f>SUM(D189,D190)</f>
        <v>0</v>
      </c>
      <c r="E188" s="166">
        <f t="shared" ref="E188:F188" si="243">SUM(E189,E190)</f>
        <v>0</v>
      </c>
      <c r="F188" s="63">
        <f t="shared" si="243"/>
        <v>0</v>
      </c>
      <c r="G188" s="165">
        <f>SUM(G189,G190)</f>
        <v>0</v>
      </c>
      <c r="H188" s="166">
        <f t="shared" ref="H188:I188" si="244">SUM(H189,H190)</f>
        <v>0</v>
      </c>
      <c r="I188" s="63">
        <f t="shared" si="244"/>
        <v>0</v>
      </c>
      <c r="J188" s="165">
        <f>SUM(J189,J190)</f>
        <v>0</v>
      </c>
      <c r="K188" s="166">
        <f t="shared" ref="K188:L188" si="245">SUM(K189,K190)</f>
        <v>0</v>
      </c>
      <c r="L188" s="63">
        <f t="shared" si="245"/>
        <v>0</v>
      </c>
      <c r="M188" s="165">
        <f>SUM(M189,M190)</f>
        <v>0</v>
      </c>
      <c r="N188" s="166">
        <f t="shared" ref="N188:O188" si="246">SUM(N189,N190)</f>
        <v>0</v>
      </c>
      <c r="O188" s="63">
        <f t="shared" si="246"/>
        <v>0</v>
      </c>
      <c r="P188" s="67"/>
    </row>
    <row r="189" spans="1:16" ht="36" hidden="1" customHeight="1" x14ac:dyDescent="0.25">
      <c r="A189" s="173">
        <v>4240</v>
      </c>
      <c r="B189" s="72" t="s">
        <v>209</v>
      </c>
      <c r="C189" s="73">
        <f t="shared" si="193"/>
        <v>0</v>
      </c>
      <c r="D189" s="178"/>
      <c r="E189" s="179"/>
      <c r="F189" s="124">
        <f t="shared" ref="F189:F190" si="247">D189+E189</f>
        <v>0</v>
      </c>
      <c r="G189" s="46"/>
      <c r="H189" s="47"/>
      <c r="I189" s="124">
        <f t="shared" ref="I189:I190" si="248">G189+H189</f>
        <v>0</v>
      </c>
      <c r="J189" s="46"/>
      <c r="K189" s="47"/>
      <c r="L189" s="124">
        <f t="shared" ref="L189:L190" si="249">K189+J189</f>
        <v>0</v>
      </c>
      <c r="M189" s="46"/>
      <c r="N189" s="47"/>
      <c r="O189" s="124">
        <f t="shared" ref="O189:O190" si="250">N189+M189</f>
        <v>0</v>
      </c>
      <c r="P189" s="49"/>
    </row>
    <row r="190" spans="1:16" ht="24" hidden="1" customHeight="1" x14ac:dyDescent="0.25">
      <c r="A190" s="170">
        <v>4250</v>
      </c>
      <c r="B190" s="79" t="s">
        <v>210</v>
      </c>
      <c r="C190" s="80">
        <f t="shared" si="193"/>
        <v>0</v>
      </c>
      <c r="D190" s="176"/>
      <c r="E190" s="177"/>
      <c r="F190" s="55">
        <f t="shared" si="247"/>
        <v>0</v>
      </c>
      <c r="G190" s="53"/>
      <c r="H190" s="54"/>
      <c r="I190" s="55">
        <f t="shared" si="248"/>
        <v>0</v>
      </c>
      <c r="J190" s="53"/>
      <c r="K190" s="54"/>
      <c r="L190" s="55">
        <f t="shared" si="249"/>
        <v>0</v>
      </c>
      <c r="M190" s="53"/>
      <c r="N190" s="54"/>
      <c r="O190" s="55">
        <f t="shared" si="250"/>
        <v>0</v>
      </c>
      <c r="P190" s="57"/>
    </row>
    <row r="191" spans="1:16" hidden="1" x14ac:dyDescent="0.25">
      <c r="A191" s="59">
        <v>4300</v>
      </c>
      <c r="B191" s="164" t="s">
        <v>211</v>
      </c>
      <c r="C191" s="60">
        <f t="shared" si="193"/>
        <v>0</v>
      </c>
      <c r="D191" s="165">
        <f>SUM(D192)</f>
        <v>0</v>
      </c>
      <c r="E191" s="166">
        <f t="shared" ref="E191:F191" si="251">SUM(E192)</f>
        <v>0</v>
      </c>
      <c r="F191" s="63">
        <f t="shared" si="251"/>
        <v>0</v>
      </c>
      <c r="G191" s="165">
        <f>SUM(G192)</f>
        <v>0</v>
      </c>
      <c r="H191" s="166">
        <f t="shared" ref="H191:I191" si="252">SUM(H192)</f>
        <v>0</v>
      </c>
      <c r="I191" s="63">
        <f t="shared" si="252"/>
        <v>0</v>
      </c>
      <c r="J191" s="165">
        <f>SUM(J192)</f>
        <v>0</v>
      </c>
      <c r="K191" s="166">
        <f t="shared" ref="K191:L191" si="253">SUM(K192)</f>
        <v>0</v>
      </c>
      <c r="L191" s="63">
        <f t="shared" si="253"/>
        <v>0</v>
      </c>
      <c r="M191" s="165">
        <f>SUM(M192)</f>
        <v>0</v>
      </c>
      <c r="N191" s="166">
        <f t="shared" ref="N191:O191" si="254">SUM(N192)</f>
        <v>0</v>
      </c>
      <c r="O191" s="63">
        <f t="shared" si="254"/>
        <v>0</v>
      </c>
      <c r="P191" s="67"/>
    </row>
    <row r="192" spans="1:16" ht="24" hidden="1" x14ac:dyDescent="0.25">
      <c r="A192" s="173">
        <v>4310</v>
      </c>
      <c r="B192" s="72" t="s">
        <v>212</v>
      </c>
      <c r="C192" s="73">
        <f t="shared" si="193"/>
        <v>0</v>
      </c>
      <c r="D192" s="174">
        <f>SUM(D193:D193)</f>
        <v>0</v>
      </c>
      <c r="E192" s="175">
        <f t="shared" ref="E192:F192" si="255">SUM(E193:E193)</f>
        <v>0</v>
      </c>
      <c r="F192" s="124">
        <f t="shared" si="255"/>
        <v>0</v>
      </c>
      <c r="G192" s="174">
        <f>SUM(G193:G193)</f>
        <v>0</v>
      </c>
      <c r="H192" s="175">
        <f t="shared" ref="H192:I192" si="256">SUM(H193:H193)</f>
        <v>0</v>
      </c>
      <c r="I192" s="124">
        <f t="shared" si="256"/>
        <v>0</v>
      </c>
      <c r="J192" s="174">
        <f>SUM(J193:J193)</f>
        <v>0</v>
      </c>
      <c r="K192" s="175">
        <f t="shared" ref="K192:L192" si="257">SUM(K193:K193)</f>
        <v>0</v>
      </c>
      <c r="L192" s="124">
        <f t="shared" si="257"/>
        <v>0</v>
      </c>
      <c r="M192" s="174">
        <f>SUM(M193:M193)</f>
        <v>0</v>
      </c>
      <c r="N192" s="175">
        <f t="shared" ref="N192:O192" si="258">SUM(N193:N193)</f>
        <v>0</v>
      </c>
      <c r="O192" s="124">
        <f t="shared" si="258"/>
        <v>0</v>
      </c>
      <c r="P192" s="49"/>
    </row>
    <row r="193" spans="1:16" ht="36" hidden="1" customHeight="1" x14ac:dyDescent="0.25">
      <c r="A193" s="51">
        <v>4311</v>
      </c>
      <c r="B193" s="79" t="s">
        <v>213</v>
      </c>
      <c r="C193" s="80">
        <f t="shared" si="193"/>
        <v>0</v>
      </c>
      <c r="D193" s="176"/>
      <c r="E193" s="177"/>
      <c r="F193" s="55">
        <f>D193+E193</f>
        <v>0</v>
      </c>
      <c r="G193" s="53"/>
      <c r="H193" s="54"/>
      <c r="I193" s="55">
        <f>G193+H193</f>
        <v>0</v>
      </c>
      <c r="J193" s="53"/>
      <c r="K193" s="54"/>
      <c r="L193" s="55">
        <f>K193+J193</f>
        <v>0</v>
      </c>
      <c r="M193" s="53"/>
      <c r="N193" s="54"/>
      <c r="O193" s="55">
        <f>N193+M193</f>
        <v>0</v>
      </c>
      <c r="P193" s="57"/>
    </row>
    <row r="194" spans="1:16" s="28" customFormat="1" ht="24" x14ac:dyDescent="0.25">
      <c r="A194" s="205"/>
      <c r="B194" s="23" t="s">
        <v>214</v>
      </c>
      <c r="C194" s="136">
        <f t="shared" si="193"/>
        <v>3374</v>
      </c>
      <c r="D194" s="155">
        <f t="shared" ref="D194:O194" si="259">SUM(D195,D230,D269,D283)</f>
        <v>1686</v>
      </c>
      <c r="E194" s="156">
        <f t="shared" si="259"/>
        <v>0</v>
      </c>
      <c r="F194" s="139">
        <f t="shared" si="259"/>
        <v>1686</v>
      </c>
      <c r="G194" s="155">
        <f t="shared" si="259"/>
        <v>1688</v>
      </c>
      <c r="H194" s="156">
        <f t="shared" si="259"/>
        <v>0</v>
      </c>
      <c r="I194" s="139">
        <f t="shared" si="259"/>
        <v>1688</v>
      </c>
      <c r="J194" s="155">
        <f t="shared" si="259"/>
        <v>0</v>
      </c>
      <c r="K194" s="156">
        <f t="shared" si="259"/>
        <v>0</v>
      </c>
      <c r="L194" s="139">
        <f t="shared" si="259"/>
        <v>0</v>
      </c>
      <c r="M194" s="155">
        <f t="shared" si="259"/>
        <v>0</v>
      </c>
      <c r="N194" s="156">
        <f t="shared" si="259"/>
        <v>0</v>
      </c>
      <c r="O194" s="139">
        <f t="shared" si="259"/>
        <v>0</v>
      </c>
      <c r="P194" s="157"/>
    </row>
    <row r="195" spans="1:16" x14ac:dyDescent="0.25">
      <c r="A195" s="158">
        <v>5000</v>
      </c>
      <c r="B195" s="158" t="s">
        <v>215</v>
      </c>
      <c r="C195" s="159">
        <f t="shared" si="193"/>
        <v>3374</v>
      </c>
      <c r="D195" s="160">
        <f>D196+D204</f>
        <v>1686</v>
      </c>
      <c r="E195" s="161">
        <f t="shared" ref="E195:F195" si="260">E196+E204</f>
        <v>0</v>
      </c>
      <c r="F195" s="162">
        <f t="shared" si="260"/>
        <v>1686</v>
      </c>
      <c r="G195" s="160">
        <f>G196+G204</f>
        <v>1688</v>
      </c>
      <c r="H195" s="161">
        <f t="shared" ref="H195:I195" si="261">H196+H204</f>
        <v>0</v>
      </c>
      <c r="I195" s="162">
        <f t="shared" si="261"/>
        <v>1688</v>
      </c>
      <c r="J195" s="160">
        <f>J196+J204</f>
        <v>0</v>
      </c>
      <c r="K195" s="161">
        <f t="shared" ref="K195:L195" si="262">K196+K204</f>
        <v>0</v>
      </c>
      <c r="L195" s="162">
        <f t="shared" si="262"/>
        <v>0</v>
      </c>
      <c r="M195" s="160">
        <f>M196+M204</f>
        <v>0</v>
      </c>
      <c r="N195" s="161">
        <f t="shared" ref="N195:O195" si="263">N196+N204</f>
        <v>0</v>
      </c>
      <c r="O195" s="162">
        <f t="shared" si="263"/>
        <v>0</v>
      </c>
      <c r="P195" s="163"/>
    </row>
    <row r="196" spans="1:16" hidden="1" x14ac:dyDescent="0.25">
      <c r="A196" s="59">
        <v>5100</v>
      </c>
      <c r="B196" s="164" t="s">
        <v>216</v>
      </c>
      <c r="C196" s="60">
        <f t="shared" si="193"/>
        <v>0</v>
      </c>
      <c r="D196" s="165">
        <f>D197+D198+D201+D202+D203</f>
        <v>0</v>
      </c>
      <c r="E196" s="166">
        <f t="shared" ref="E196:F196" si="264">E197+E198+E201+E202+E203</f>
        <v>0</v>
      </c>
      <c r="F196" s="63">
        <f t="shared" si="264"/>
        <v>0</v>
      </c>
      <c r="G196" s="165">
        <f>G197+G198+G201+G202+G203</f>
        <v>0</v>
      </c>
      <c r="H196" s="166">
        <f t="shared" ref="H196:I196" si="265">H197+H198+H201+H202+H203</f>
        <v>0</v>
      </c>
      <c r="I196" s="63">
        <f t="shared" si="265"/>
        <v>0</v>
      </c>
      <c r="J196" s="165">
        <f>J197+J198+J201+J202+J203</f>
        <v>0</v>
      </c>
      <c r="K196" s="166">
        <f t="shared" ref="K196:L196" si="266">K197+K198+K201+K202+K203</f>
        <v>0</v>
      </c>
      <c r="L196" s="63">
        <f t="shared" si="266"/>
        <v>0</v>
      </c>
      <c r="M196" s="165">
        <f>M197+M198+M201+M202+M203</f>
        <v>0</v>
      </c>
      <c r="N196" s="166">
        <f t="shared" ref="N196:O196" si="267">N197+N198+N201+N202+N203</f>
        <v>0</v>
      </c>
      <c r="O196" s="63">
        <f t="shared" si="267"/>
        <v>0</v>
      </c>
      <c r="P196" s="67"/>
    </row>
    <row r="197" spans="1:16" ht="12" hidden="1" customHeight="1" x14ac:dyDescent="0.25">
      <c r="A197" s="173">
        <v>5110</v>
      </c>
      <c r="B197" s="72" t="s">
        <v>217</v>
      </c>
      <c r="C197" s="73">
        <f t="shared" si="193"/>
        <v>0</v>
      </c>
      <c r="D197" s="178"/>
      <c r="E197" s="179"/>
      <c r="F197" s="124">
        <f>D197+E197</f>
        <v>0</v>
      </c>
      <c r="G197" s="46"/>
      <c r="H197" s="47"/>
      <c r="I197" s="124">
        <f>G197+H197</f>
        <v>0</v>
      </c>
      <c r="J197" s="46"/>
      <c r="K197" s="47"/>
      <c r="L197" s="124">
        <f>K197+J197</f>
        <v>0</v>
      </c>
      <c r="M197" s="46"/>
      <c r="N197" s="47"/>
      <c r="O197" s="124">
        <f>N197+M197</f>
        <v>0</v>
      </c>
      <c r="P197" s="49"/>
    </row>
    <row r="198" spans="1:16" ht="24" hidden="1" x14ac:dyDescent="0.25">
      <c r="A198" s="170">
        <v>5120</v>
      </c>
      <c r="B198" s="79" t="s">
        <v>218</v>
      </c>
      <c r="C198" s="80">
        <f t="shared" si="193"/>
        <v>0</v>
      </c>
      <c r="D198" s="171">
        <f>D199+D200</f>
        <v>0</v>
      </c>
      <c r="E198" s="172">
        <f t="shared" ref="E198:F198" si="268">E199+E200</f>
        <v>0</v>
      </c>
      <c r="F198" s="55">
        <f t="shared" si="268"/>
        <v>0</v>
      </c>
      <c r="G198" s="171">
        <f>G199+G200</f>
        <v>0</v>
      </c>
      <c r="H198" s="172">
        <f t="shared" ref="H198:I198" si="269">H199+H200</f>
        <v>0</v>
      </c>
      <c r="I198" s="55">
        <f t="shared" si="269"/>
        <v>0</v>
      </c>
      <c r="J198" s="171">
        <f>J199+J200</f>
        <v>0</v>
      </c>
      <c r="K198" s="172">
        <f t="shared" ref="K198:L198" si="270">K199+K200</f>
        <v>0</v>
      </c>
      <c r="L198" s="55">
        <f t="shared" si="270"/>
        <v>0</v>
      </c>
      <c r="M198" s="171">
        <f>M199+M200</f>
        <v>0</v>
      </c>
      <c r="N198" s="172">
        <f t="shared" ref="N198:O198" si="271">N199+N200</f>
        <v>0</v>
      </c>
      <c r="O198" s="55">
        <f t="shared" si="271"/>
        <v>0</v>
      </c>
      <c r="P198" s="57"/>
    </row>
    <row r="199" spans="1:16" ht="12" hidden="1" customHeight="1" x14ac:dyDescent="0.25">
      <c r="A199" s="51">
        <v>5121</v>
      </c>
      <c r="B199" s="79" t="s">
        <v>219</v>
      </c>
      <c r="C199" s="80">
        <f t="shared" si="193"/>
        <v>0</v>
      </c>
      <c r="D199" s="176"/>
      <c r="E199" s="177"/>
      <c r="F199" s="55">
        <f t="shared" ref="F199:F203" si="272">D199+E199</f>
        <v>0</v>
      </c>
      <c r="G199" s="53"/>
      <c r="H199" s="54"/>
      <c r="I199" s="55">
        <f t="shared" ref="I199:I203" si="273">G199+H199</f>
        <v>0</v>
      </c>
      <c r="J199" s="53"/>
      <c r="K199" s="54"/>
      <c r="L199" s="55">
        <f t="shared" ref="L199:L203" si="274">K199+J199</f>
        <v>0</v>
      </c>
      <c r="M199" s="53"/>
      <c r="N199" s="54"/>
      <c r="O199" s="55">
        <f t="shared" ref="O199:O203" si="275">N199+M199</f>
        <v>0</v>
      </c>
      <c r="P199" s="57"/>
    </row>
    <row r="200" spans="1:16" ht="24" hidden="1" customHeight="1" x14ac:dyDescent="0.25">
      <c r="A200" s="51">
        <v>5129</v>
      </c>
      <c r="B200" s="79" t="s">
        <v>220</v>
      </c>
      <c r="C200" s="80">
        <f t="shared" si="193"/>
        <v>0</v>
      </c>
      <c r="D200" s="176"/>
      <c r="E200" s="177"/>
      <c r="F200" s="55">
        <f t="shared" si="272"/>
        <v>0</v>
      </c>
      <c r="G200" s="53"/>
      <c r="H200" s="54"/>
      <c r="I200" s="55">
        <f t="shared" si="273"/>
        <v>0</v>
      </c>
      <c r="J200" s="53"/>
      <c r="K200" s="54"/>
      <c r="L200" s="55">
        <f t="shared" si="274"/>
        <v>0</v>
      </c>
      <c r="M200" s="53"/>
      <c r="N200" s="54"/>
      <c r="O200" s="55">
        <f t="shared" si="275"/>
        <v>0</v>
      </c>
      <c r="P200" s="57"/>
    </row>
    <row r="201" spans="1:16" ht="12" hidden="1" customHeight="1" x14ac:dyDescent="0.25">
      <c r="A201" s="170">
        <v>5130</v>
      </c>
      <c r="B201" s="79" t="s">
        <v>221</v>
      </c>
      <c r="C201" s="80">
        <f t="shared" si="193"/>
        <v>0</v>
      </c>
      <c r="D201" s="176"/>
      <c r="E201" s="177"/>
      <c r="F201" s="55">
        <f t="shared" si="272"/>
        <v>0</v>
      </c>
      <c r="G201" s="53"/>
      <c r="H201" s="54"/>
      <c r="I201" s="55">
        <f t="shared" si="273"/>
        <v>0</v>
      </c>
      <c r="J201" s="53"/>
      <c r="K201" s="54"/>
      <c r="L201" s="55">
        <f t="shared" si="274"/>
        <v>0</v>
      </c>
      <c r="M201" s="53"/>
      <c r="N201" s="54"/>
      <c r="O201" s="55">
        <f t="shared" si="275"/>
        <v>0</v>
      </c>
      <c r="P201" s="57"/>
    </row>
    <row r="202" spans="1:16" ht="12" hidden="1" customHeight="1" x14ac:dyDescent="0.25">
      <c r="A202" s="170">
        <v>5140</v>
      </c>
      <c r="B202" s="79" t="s">
        <v>222</v>
      </c>
      <c r="C202" s="80">
        <f t="shared" si="193"/>
        <v>0</v>
      </c>
      <c r="D202" s="176"/>
      <c r="E202" s="177"/>
      <c r="F202" s="55">
        <f t="shared" si="272"/>
        <v>0</v>
      </c>
      <c r="G202" s="53"/>
      <c r="H202" s="54"/>
      <c r="I202" s="55">
        <f t="shared" si="273"/>
        <v>0</v>
      </c>
      <c r="J202" s="53"/>
      <c r="K202" s="54"/>
      <c r="L202" s="55">
        <f t="shared" si="274"/>
        <v>0</v>
      </c>
      <c r="M202" s="53"/>
      <c r="N202" s="54"/>
      <c r="O202" s="55">
        <f t="shared" si="275"/>
        <v>0</v>
      </c>
      <c r="P202" s="57"/>
    </row>
    <row r="203" spans="1:16" ht="24" hidden="1" customHeight="1" x14ac:dyDescent="0.25">
      <c r="A203" s="170">
        <v>5170</v>
      </c>
      <c r="B203" s="79" t="s">
        <v>223</v>
      </c>
      <c r="C203" s="80">
        <f t="shared" si="193"/>
        <v>0</v>
      </c>
      <c r="D203" s="176"/>
      <c r="E203" s="177"/>
      <c r="F203" s="55">
        <f t="shared" si="272"/>
        <v>0</v>
      </c>
      <c r="G203" s="53"/>
      <c r="H203" s="54"/>
      <c r="I203" s="55">
        <f t="shared" si="273"/>
        <v>0</v>
      </c>
      <c r="J203" s="53"/>
      <c r="K203" s="54"/>
      <c r="L203" s="55">
        <f t="shared" si="274"/>
        <v>0</v>
      </c>
      <c r="M203" s="53"/>
      <c r="N203" s="54"/>
      <c r="O203" s="55">
        <f t="shared" si="275"/>
        <v>0</v>
      </c>
      <c r="P203" s="57"/>
    </row>
    <row r="204" spans="1:16" x14ac:dyDescent="0.25">
      <c r="A204" s="59">
        <v>5200</v>
      </c>
      <c r="B204" s="164" t="s">
        <v>224</v>
      </c>
      <c r="C204" s="60">
        <f t="shared" si="193"/>
        <v>3374</v>
      </c>
      <c r="D204" s="165">
        <f>D205+D215+D216+D225+D226+D227+D229</f>
        <v>1686</v>
      </c>
      <c r="E204" s="166">
        <f t="shared" ref="E204:F204" si="276">E205+E215+E216+E225+E226+E227+E229</f>
        <v>0</v>
      </c>
      <c r="F204" s="63">
        <f t="shared" si="276"/>
        <v>1686</v>
      </c>
      <c r="G204" s="165">
        <f>G205+G215+G216+G225+G226+G227+G229</f>
        <v>1688</v>
      </c>
      <c r="H204" s="166">
        <f t="shared" ref="H204:I204" si="277">H205+H215+H216+H225+H226+H227+H229</f>
        <v>0</v>
      </c>
      <c r="I204" s="63">
        <f t="shared" si="277"/>
        <v>1688</v>
      </c>
      <c r="J204" s="165">
        <f>J205+J215+J216+J225+J226+J227+J229</f>
        <v>0</v>
      </c>
      <c r="K204" s="166">
        <f t="shared" ref="K204:L204" si="278">K205+K215+K216+K225+K226+K227+K229</f>
        <v>0</v>
      </c>
      <c r="L204" s="63">
        <f t="shared" si="278"/>
        <v>0</v>
      </c>
      <c r="M204" s="165">
        <f>M205+M215+M216+M225+M226+M227+M229</f>
        <v>0</v>
      </c>
      <c r="N204" s="166">
        <f t="shared" ref="N204:O204" si="279">N205+N215+N216+N225+N226+N227+N229</f>
        <v>0</v>
      </c>
      <c r="O204" s="63">
        <f t="shared" si="279"/>
        <v>0</v>
      </c>
      <c r="P204" s="67"/>
    </row>
    <row r="205" spans="1:16" hidden="1" x14ac:dyDescent="0.25">
      <c r="A205" s="167">
        <v>5210</v>
      </c>
      <c r="B205" s="128" t="s">
        <v>225</v>
      </c>
      <c r="C205" s="133">
        <f t="shared" si="193"/>
        <v>0</v>
      </c>
      <c r="D205" s="168">
        <f>SUM(D206:D214)</f>
        <v>0</v>
      </c>
      <c r="E205" s="169">
        <f t="shared" ref="E205:F205" si="280">SUM(E206:E214)</f>
        <v>0</v>
      </c>
      <c r="F205" s="131">
        <f t="shared" si="280"/>
        <v>0</v>
      </c>
      <c r="G205" s="168">
        <f>SUM(G206:G214)</f>
        <v>0</v>
      </c>
      <c r="H205" s="169">
        <f t="shared" ref="H205:I205" si="281">SUM(H206:H214)</f>
        <v>0</v>
      </c>
      <c r="I205" s="131">
        <f t="shared" si="281"/>
        <v>0</v>
      </c>
      <c r="J205" s="168">
        <f>SUM(J206:J214)</f>
        <v>0</v>
      </c>
      <c r="K205" s="169">
        <f t="shared" ref="K205:L205" si="282">SUM(K206:K214)</f>
        <v>0</v>
      </c>
      <c r="L205" s="131">
        <f t="shared" si="282"/>
        <v>0</v>
      </c>
      <c r="M205" s="168">
        <f>SUM(M206:M214)</f>
        <v>0</v>
      </c>
      <c r="N205" s="169">
        <f t="shared" ref="N205:O205" si="283">SUM(N206:N214)</f>
        <v>0</v>
      </c>
      <c r="O205" s="131">
        <f t="shared" si="283"/>
        <v>0</v>
      </c>
      <c r="P205" s="119"/>
    </row>
    <row r="206" spans="1:16" ht="12" hidden="1" customHeight="1" x14ac:dyDescent="0.25">
      <c r="A206" s="44">
        <v>5211</v>
      </c>
      <c r="B206" s="72" t="s">
        <v>226</v>
      </c>
      <c r="C206" s="73">
        <f t="shared" si="193"/>
        <v>0</v>
      </c>
      <c r="D206" s="178"/>
      <c r="E206" s="179"/>
      <c r="F206" s="124">
        <f t="shared" ref="F206:F215" si="284">D206+E206</f>
        <v>0</v>
      </c>
      <c r="G206" s="46"/>
      <c r="H206" s="47"/>
      <c r="I206" s="124">
        <f t="shared" ref="I206:I215" si="285">G206+H206</f>
        <v>0</v>
      </c>
      <c r="J206" s="46"/>
      <c r="K206" s="47"/>
      <c r="L206" s="124">
        <f t="shared" ref="L206:L215" si="286">K206+J206</f>
        <v>0</v>
      </c>
      <c r="M206" s="46"/>
      <c r="N206" s="47"/>
      <c r="O206" s="124">
        <f t="shared" ref="O206:O215" si="287">N206+M206</f>
        <v>0</v>
      </c>
      <c r="P206" s="49"/>
    </row>
    <row r="207" spans="1:16" ht="12" hidden="1" customHeight="1" x14ac:dyDescent="0.25">
      <c r="A207" s="51">
        <v>5212</v>
      </c>
      <c r="B207" s="79" t="s">
        <v>227</v>
      </c>
      <c r="C207" s="80">
        <f t="shared" si="193"/>
        <v>0</v>
      </c>
      <c r="D207" s="176"/>
      <c r="E207" s="177"/>
      <c r="F207" s="55">
        <f t="shared" si="284"/>
        <v>0</v>
      </c>
      <c r="G207" s="53"/>
      <c r="H207" s="54"/>
      <c r="I207" s="55">
        <f t="shared" si="285"/>
        <v>0</v>
      </c>
      <c r="J207" s="53"/>
      <c r="K207" s="54"/>
      <c r="L207" s="55">
        <f t="shared" si="286"/>
        <v>0</v>
      </c>
      <c r="M207" s="53"/>
      <c r="N207" s="54"/>
      <c r="O207" s="55">
        <f t="shared" si="287"/>
        <v>0</v>
      </c>
      <c r="P207" s="57"/>
    </row>
    <row r="208" spans="1:16" ht="12" hidden="1" customHeight="1" x14ac:dyDescent="0.25">
      <c r="A208" s="51">
        <v>5213</v>
      </c>
      <c r="B208" s="79" t="s">
        <v>228</v>
      </c>
      <c r="C208" s="80">
        <f t="shared" si="193"/>
        <v>0</v>
      </c>
      <c r="D208" s="176"/>
      <c r="E208" s="177"/>
      <c r="F208" s="55">
        <f t="shared" si="284"/>
        <v>0</v>
      </c>
      <c r="G208" s="53"/>
      <c r="H208" s="54"/>
      <c r="I208" s="55">
        <f t="shared" si="285"/>
        <v>0</v>
      </c>
      <c r="J208" s="53"/>
      <c r="K208" s="54"/>
      <c r="L208" s="55">
        <f t="shared" si="286"/>
        <v>0</v>
      </c>
      <c r="M208" s="53"/>
      <c r="N208" s="54"/>
      <c r="O208" s="55">
        <f t="shared" si="287"/>
        <v>0</v>
      </c>
      <c r="P208" s="57"/>
    </row>
    <row r="209" spans="1:16" ht="12" hidden="1" customHeight="1" x14ac:dyDescent="0.25">
      <c r="A209" s="51">
        <v>5214</v>
      </c>
      <c r="B209" s="79" t="s">
        <v>229</v>
      </c>
      <c r="C209" s="80">
        <f t="shared" si="193"/>
        <v>0</v>
      </c>
      <c r="D209" s="176"/>
      <c r="E209" s="177"/>
      <c r="F209" s="55">
        <f t="shared" si="284"/>
        <v>0</v>
      </c>
      <c r="G209" s="53"/>
      <c r="H209" s="54"/>
      <c r="I209" s="55">
        <f t="shared" si="285"/>
        <v>0</v>
      </c>
      <c r="J209" s="53"/>
      <c r="K209" s="54"/>
      <c r="L209" s="55">
        <f t="shared" si="286"/>
        <v>0</v>
      </c>
      <c r="M209" s="53"/>
      <c r="N209" s="54"/>
      <c r="O209" s="55">
        <f t="shared" si="287"/>
        <v>0</v>
      </c>
      <c r="P209" s="57"/>
    </row>
    <row r="210" spans="1:16" ht="12" hidden="1" customHeight="1" x14ac:dyDescent="0.25">
      <c r="A210" s="51">
        <v>5215</v>
      </c>
      <c r="B210" s="79" t="s">
        <v>230</v>
      </c>
      <c r="C210" s="80">
        <f t="shared" si="193"/>
        <v>0</v>
      </c>
      <c r="D210" s="176"/>
      <c r="E210" s="177"/>
      <c r="F210" s="55">
        <f t="shared" si="284"/>
        <v>0</v>
      </c>
      <c r="G210" s="53"/>
      <c r="H210" s="54"/>
      <c r="I210" s="55">
        <f t="shared" si="285"/>
        <v>0</v>
      </c>
      <c r="J210" s="53"/>
      <c r="K210" s="54"/>
      <c r="L210" s="55">
        <f t="shared" si="286"/>
        <v>0</v>
      </c>
      <c r="M210" s="53"/>
      <c r="N210" s="54"/>
      <c r="O210" s="55">
        <f t="shared" si="287"/>
        <v>0</v>
      </c>
      <c r="P210" s="57"/>
    </row>
    <row r="211" spans="1:16" ht="14.25" hidden="1" customHeight="1" x14ac:dyDescent="0.25">
      <c r="A211" s="51">
        <v>5216</v>
      </c>
      <c r="B211" s="79" t="s">
        <v>231</v>
      </c>
      <c r="C211" s="80">
        <f t="shared" si="193"/>
        <v>0</v>
      </c>
      <c r="D211" s="176"/>
      <c r="E211" s="177"/>
      <c r="F211" s="55">
        <f t="shared" si="284"/>
        <v>0</v>
      </c>
      <c r="G211" s="53"/>
      <c r="H211" s="54"/>
      <c r="I211" s="55">
        <f t="shared" si="285"/>
        <v>0</v>
      </c>
      <c r="J211" s="53"/>
      <c r="K211" s="54"/>
      <c r="L211" s="55">
        <f t="shared" si="286"/>
        <v>0</v>
      </c>
      <c r="M211" s="53"/>
      <c r="N211" s="54"/>
      <c r="O211" s="55">
        <f t="shared" si="287"/>
        <v>0</v>
      </c>
      <c r="P211" s="57"/>
    </row>
    <row r="212" spans="1:16" ht="12" hidden="1" customHeight="1" x14ac:dyDescent="0.25">
      <c r="A212" s="51">
        <v>5217</v>
      </c>
      <c r="B212" s="79" t="s">
        <v>232</v>
      </c>
      <c r="C212" s="80">
        <f t="shared" ref="C212:C275" si="288">F212+I212+L212+O212</f>
        <v>0</v>
      </c>
      <c r="D212" s="176"/>
      <c r="E212" s="177"/>
      <c r="F212" s="55">
        <f t="shared" si="284"/>
        <v>0</v>
      </c>
      <c r="G212" s="53"/>
      <c r="H212" s="54"/>
      <c r="I212" s="55">
        <f t="shared" si="285"/>
        <v>0</v>
      </c>
      <c r="J212" s="53"/>
      <c r="K212" s="54"/>
      <c r="L212" s="55">
        <f t="shared" si="286"/>
        <v>0</v>
      </c>
      <c r="M212" s="53"/>
      <c r="N212" s="54"/>
      <c r="O212" s="55">
        <f t="shared" si="287"/>
        <v>0</v>
      </c>
      <c r="P212" s="57"/>
    </row>
    <row r="213" spans="1:16" ht="12" hidden="1" customHeight="1" x14ac:dyDescent="0.25">
      <c r="A213" s="51">
        <v>5218</v>
      </c>
      <c r="B213" s="79" t="s">
        <v>233</v>
      </c>
      <c r="C213" s="80">
        <f t="shared" si="288"/>
        <v>0</v>
      </c>
      <c r="D213" s="176"/>
      <c r="E213" s="177"/>
      <c r="F213" s="55">
        <f t="shared" si="284"/>
        <v>0</v>
      </c>
      <c r="G213" s="53"/>
      <c r="H213" s="54"/>
      <c r="I213" s="55">
        <f t="shared" si="285"/>
        <v>0</v>
      </c>
      <c r="J213" s="53"/>
      <c r="K213" s="54"/>
      <c r="L213" s="55">
        <f t="shared" si="286"/>
        <v>0</v>
      </c>
      <c r="M213" s="53"/>
      <c r="N213" s="54"/>
      <c r="O213" s="55">
        <f t="shared" si="287"/>
        <v>0</v>
      </c>
      <c r="P213" s="57"/>
    </row>
    <row r="214" spans="1:16" ht="12" hidden="1" customHeight="1" x14ac:dyDescent="0.25">
      <c r="A214" s="51">
        <v>5219</v>
      </c>
      <c r="B214" s="79" t="s">
        <v>234</v>
      </c>
      <c r="C214" s="80">
        <f t="shared" si="288"/>
        <v>0</v>
      </c>
      <c r="D214" s="176"/>
      <c r="E214" s="177"/>
      <c r="F214" s="55">
        <f t="shared" si="284"/>
        <v>0</v>
      </c>
      <c r="G214" s="53"/>
      <c r="H214" s="54"/>
      <c r="I214" s="55">
        <f t="shared" si="285"/>
        <v>0</v>
      </c>
      <c r="J214" s="53"/>
      <c r="K214" s="54"/>
      <c r="L214" s="55">
        <f t="shared" si="286"/>
        <v>0</v>
      </c>
      <c r="M214" s="53"/>
      <c r="N214" s="54"/>
      <c r="O214" s="55">
        <f t="shared" si="287"/>
        <v>0</v>
      </c>
      <c r="P214" s="57"/>
    </row>
    <row r="215" spans="1:16" ht="13.5" hidden="1" customHeight="1" x14ac:dyDescent="0.25">
      <c r="A215" s="170">
        <v>5220</v>
      </c>
      <c r="B215" s="79" t="s">
        <v>235</v>
      </c>
      <c r="C215" s="80">
        <f t="shared" si="288"/>
        <v>0</v>
      </c>
      <c r="D215" s="176"/>
      <c r="E215" s="177"/>
      <c r="F215" s="55">
        <f t="shared" si="284"/>
        <v>0</v>
      </c>
      <c r="G215" s="53"/>
      <c r="H215" s="54"/>
      <c r="I215" s="55">
        <f t="shared" si="285"/>
        <v>0</v>
      </c>
      <c r="J215" s="53"/>
      <c r="K215" s="54"/>
      <c r="L215" s="55">
        <f t="shared" si="286"/>
        <v>0</v>
      </c>
      <c r="M215" s="53"/>
      <c r="N215" s="54"/>
      <c r="O215" s="55">
        <f t="shared" si="287"/>
        <v>0</v>
      </c>
      <c r="P215" s="57"/>
    </row>
    <row r="216" spans="1:16" x14ac:dyDescent="0.25">
      <c r="A216" s="170">
        <v>5230</v>
      </c>
      <c r="B216" s="79" t="s">
        <v>236</v>
      </c>
      <c r="C216" s="80">
        <f t="shared" si="288"/>
        <v>3374</v>
      </c>
      <c r="D216" s="171">
        <f>SUM(D217:D224)</f>
        <v>1686</v>
      </c>
      <c r="E216" s="172">
        <f t="shared" ref="E216:F216" si="289">SUM(E217:E224)</f>
        <v>0</v>
      </c>
      <c r="F216" s="55">
        <f t="shared" si="289"/>
        <v>1686</v>
      </c>
      <c r="G216" s="171">
        <f>SUM(G217:G224)</f>
        <v>1688</v>
      </c>
      <c r="H216" s="172">
        <f t="shared" ref="H216:I216" si="290">SUM(H217:H224)</f>
        <v>0</v>
      </c>
      <c r="I216" s="55">
        <f t="shared" si="290"/>
        <v>1688</v>
      </c>
      <c r="J216" s="171">
        <f>SUM(J217:J224)</f>
        <v>0</v>
      </c>
      <c r="K216" s="172">
        <f t="shared" ref="K216:L216" si="291">SUM(K217:K224)</f>
        <v>0</v>
      </c>
      <c r="L216" s="55">
        <f t="shared" si="291"/>
        <v>0</v>
      </c>
      <c r="M216" s="171">
        <f>SUM(M217:M224)</f>
        <v>0</v>
      </c>
      <c r="N216" s="172">
        <f t="shared" ref="N216:O216" si="292">SUM(N217:N224)</f>
        <v>0</v>
      </c>
      <c r="O216" s="55">
        <f t="shared" si="292"/>
        <v>0</v>
      </c>
      <c r="P216" s="57"/>
    </row>
    <row r="217" spans="1:16" ht="12" hidden="1" customHeight="1" x14ac:dyDescent="0.25">
      <c r="A217" s="51">
        <v>5231</v>
      </c>
      <c r="B217" s="79" t="s">
        <v>237</v>
      </c>
      <c r="C217" s="80">
        <f t="shared" si="288"/>
        <v>0</v>
      </c>
      <c r="D217" s="176"/>
      <c r="E217" s="177"/>
      <c r="F217" s="55">
        <f t="shared" ref="F217:F226" si="293">D217+E217</f>
        <v>0</v>
      </c>
      <c r="G217" s="53"/>
      <c r="H217" s="54"/>
      <c r="I217" s="55">
        <f t="shared" ref="I217:I226" si="294">G217+H217</f>
        <v>0</v>
      </c>
      <c r="J217" s="53"/>
      <c r="K217" s="54"/>
      <c r="L217" s="55">
        <f t="shared" ref="L217:L226" si="295">K217+J217</f>
        <v>0</v>
      </c>
      <c r="M217" s="53"/>
      <c r="N217" s="54"/>
      <c r="O217" s="55">
        <f t="shared" ref="O217:O226" si="296">N217+M217</f>
        <v>0</v>
      </c>
      <c r="P217" s="57"/>
    </row>
    <row r="218" spans="1:16" ht="12" customHeight="1" x14ac:dyDescent="0.25">
      <c r="A218" s="51">
        <v>5232</v>
      </c>
      <c r="B218" s="79" t="s">
        <v>238</v>
      </c>
      <c r="C218" s="80">
        <f t="shared" si="288"/>
        <v>600</v>
      </c>
      <c r="D218" s="176">
        <v>600</v>
      </c>
      <c r="E218" s="177"/>
      <c r="F218" s="55">
        <f t="shared" si="293"/>
        <v>600</v>
      </c>
      <c r="G218" s="53"/>
      <c r="H218" s="54"/>
      <c r="I218" s="55">
        <f t="shared" si="294"/>
        <v>0</v>
      </c>
      <c r="J218" s="53"/>
      <c r="K218" s="54"/>
      <c r="L218" s="55">
        <f t="shared" si="295"/>
        <v>0</v>
      </c>
      <c r="M218" s="53"/>
      <c r="N218" s="54"/>
      <c r="O218" s="55">
        <f t="shared" si="296"/>
        <v>0</v>
      </c>
      <c r="P218" s="57"/>
    </row>
    <row r="219" spans="1:16" ht="12" customHeight="1" x14ac:dyDescent="0.25">
      <c r="A219" s="51">
        <v>5233</v>
      </c>
      <c r="B219" s="79" t="s">
        <v>239</v>
      </c>
      <c r="C219" s="80">
        <f t="shared" si="288"/>
        <v>2774</v>
      </c>
      <c r="D219" s="176">
        <v>1086</v>
      </c>
      <c r="E219" s="177"/>
      <c r="F219" s="55">
        <f t="shared" si="293"/>
        <v>1086</v>
      </c>
      <c r="G219" s="53">
        <v>1688</v>
      </c>
      <c r="H219" s="54"/>
      <c r="I219" s="55">
        <f t="shared" si="294"/>
        <v>1688</v>
      </c>
      <c r="J219" s="53"/>
      <c r="K219" s="54"/>
      <c r="L219" s="55">
        <f t="shared" si="295"/>
        <v>0</v>
      </c>
      <c r="M219" s="53"/>
      <c r="N219" s="54"/>
      <c r="O219" s="55">
        <f t="shared" si="296"/>
        <v>0</v>
      </c>
      <c r="P219" s="57"/>
    </row>
    <row r="220" spans="1:16" ht="24" hidden="1" customHeight="1" x14ac:dyDescent="0.25">
      <c r="A220" s="51">
        <v>5234</v>
      </c>
      <c r="B220" s="79" t="s">
        <v>240</v>
      </c>
      <c r="C220" s="80">
        <f t="shared" si="288"/>
        <v>0</v>
      </c>
      <c r="D220" s="176"/>
      <c r="E220" s="177"/>
      <c r="F220" s="55">
        <f t="shared" si="293"/>
        <v>0</v>
      </c>
      <c r="G220" s="53"/>
      <c r="H220" s="54"/>
      <c r="I220" s="55">
        <f t="shared" si="294"/>
        <v>0</v>
      </c>
      <c r="J220" s="53"/>
      <c r="K220" s="54"/>
      <c r="L220" s="55">
        <f t="shared" si="295"/>
        <v>0</v>
      </c>
      <c r="M220" s="53"/>
      <c r="N220" s="54"/>
      <c r="O220" s="55">
        <f t="shared" si="296"/>
        <v>0</v>
      </c>
      <c r="P220" s="57"/>
    </row>
    <row r="221" spans="1:16" ht="14.25" hidden="1" customHeight="1" x14ac:dyDescent="0.25">
      <c r="A221" s="51">
        <v>5236</v>
      </c>
      <c r="B221" s="79" t="s">
        <v>241</v>
      </c>
      <c r="C221" s="80">
        <f t="shared" si="288"/>
        <v>0</v>
      </c>
      <c r="D221" s="176"/>
      <c r="E221" s="177"/>
      <c r="F221" s="55">
        <f t="shared" si="293"/>
        <v>0</v>
      </c>
      <c r="G221" s="53"/>
      <c r="H221" s="54"/>
      <c r="I221" s="55">
        <f t="shared" si="294"/>
        <v>0</v>
      </c>
      <c r="J221" s="53"/>
      <c r="K221" s="54"/>
      <c r="L221" s="55">
        <f t="shared" si="295"/>
        <v>0</v>
      </c>
      <c r="M221" s="53"/>
      <c r="N221" s="54"/>
      <c r="O221" s="55">
        <f t="shared" si="296"/>
        <v>0</v>
      </c>
      <c r="P221" s="57"/>
    </row>
    <row r="222" spans="1:16" ht="14.25" hidden="1" customHeight="1" x14ac:dyDescent="0.25">
      <c r="A222" s="51">
        <v>5237</v>
      </c>
      <c r="B222" s="79" t="s">
        <v>242</v>
      </c>
      <c r="C222" s="80">
        <f t="shared" si="288"/>
        <v>0</v>
      </c>
      <c r="D222" s="176"/>
      <c r="E222" s="177"/>
      <c r="F222" s="55">
        <f t="shared" si="293"/>
        <v>0</v>
      </c>
      <c r="G222" s="53"/>
      <c r="H222" s="54"/>
      <c r="I222" s="55">
        <f t="shared" si="294"/>
        <v>0</v>
      </c>
      <c r="J222" s="53"/>
      <c r="K222" s="54"/>
      <c r="L222" s="55">
        <f t="shared" si="295"/>
        <v>0</v>
      </c>
      <c r="M222" s="53"/>
      <c r="N222" s="54"/>
      <c r="O222" s="55">
        <f t="shared" si="296"/>
        <v>0</v>
      </c>
      <c r="P222" s="57"/>
    </row>
    <row r="223" spans="1:16" ht="24" hidden="1" customHeight="1" x14ac:dyDescent="0.25">
      <c r="A223" s="51">
        <v>5238</v>
      </c>
      <c r="B223" s="79" t="s">
        <v>243</v>
      </c>
      <c r="C223" s="80">
        <f t="shared" si="288"/>
        <v>0</v>
      </c>
      <c r="D223" s="176"/>
      <c r="E223" s="177"/>
      <c r="F223" s="55">
        <f t="shared" si="293"/>
        <v>0</v>
      </c>
      <c r="G223" s="53"/>
      <c r="H223" s="54"/>
      <c r="I223" s="55">
        <f t="shared" si="294"/>
        <v>0</v>
      </c>
      <c r="J223" s="53"/>
      <c r="K223" s="54"/>
      <c r="L223" s="55">
        <f t="shared" si="295"/>
        <v>0</v>
      </c>
      <c r="M223" s="53"/>
      <c r="N223" s="54"/>
      <c r="O223" s="55">
        <f t="shared" si="296"/>
        <v>0</v>
      </c>
      <c r="P223" s="57"/>
    </row>
    <row r="224" spans="1:16" ht="24" hidden="1" customHeight="1" x14ac:dyDescent="0.25">
      <c r="A224" s="51">
        <v>5239</v>
      </c>
      <c r="B224" s="79" t="s">
        <v>244</v>
      </c>
      <c r="C224" s="80">
        <f t="shared" si="288"/>
        <v>0</v>
      </c>
      <c r="D224" s="176"/>
      <c r="E224" s="177"/>
      <c r="F224" s="55">
        <f t="shared" si="293"/>
        <v>0</v>
      </c>
      <c r="G224" s="53"/>
      <c r="H224" s="54"/>
      <c r="I224" s="55">
        <f t="shared" si="294"/>
        <v>0</v>
      </c>
      <c r="J224" s="53"/>
      <c r="K224" s="54"/>
      <c r="L224" s="55">
        <f t="shared" si="295"/>
        <v>0</v>
      </c>
      <c r="M224" s="53"/>
      <c r="N224" s="54"/>
      <c r="O224" s="55">
        <f t="shared" si="296"/>
        <v>0</v>
      </c>
      <c r="P224" s="57"/>
    </row>
    <row r="225" spans="1:16" ht="24" hidden="1" customHeight="1" x14ac:dyDescent="0.25">
      <c r="A225" s="170">
        <v>5240</v>
      </c>
      <c r="B225" s="79" t="s">
        <v>245</v>
      </c>
      <c r="C225" s="80">
        <f t="shared" si="288"/>
        <v>0</v>
      </c>
      <c r="D225" s="176"/>
      <c r="E225" s="177"/>
      <c r="F225" s="55">
        <f t="shared" si="293"/>
        <v>0</v>
      </c>
      <c r="G225" s="53"/>
      <c r="H225" s="54"/>
      <c r="I225" s="55">
        <f t="shared" si="294"/>
        <v>0</v>
      </c>
      <c r="J225" s="53"/>
      <c r="K225" s="54"/>
      <c r="L225" s="55">
        <f t="shared" si="295"/>
        <v>0</v>
      </c>
      <c r="M225" s="53"/>
      <c r="N225" s="54"/>
      <c r="O225" s="55">
        <f t="shared" si="296"/>
        <v>0</v>
      </c>
      <c r="P225" s="57"/>
    </row>
    <row r="226" spans="1:16" ht="12" hidden="1" customHeight="1" x14ac:dyDescent="0.25">
      <c r="A226" s="170">
        <v>5250</v>
      </c>
      <c r="B226" s="79" t="s">
        <v>246</v>
      </c>
      <c r="C226" s="80">
        <f t="shared" si="288"/>
        <v>0</v>
      </c>
      <c r="D226" s="176"/>
      <c r="E226" s="177"/>
      <c r="F226" s="55">
        <f t="shared" si="293"/>
        <v>0</v>
      </c>
      <c r="G226" s="53"/>
      <c r="H226" s="54"/>
      <c r="I226" s="55">
        <f t="shared" si="294"/>
        <v>0</v>
      </c>
      <c r="J226" s="53"/>
      <c r="K226" s="54"/>
      <c r="L226" s="55">
        <f t="shared" si="295"/>
        <v>0</v>
      </c>
      <c r="M226" s="53"/>
      <c r="N226" s="54"/>
      <c r="O226" s="55">
        <f t="shared" si="296"/>
        <v>0</v>
      </c>
      <c r="P226" s="57"/>
    </row>
    <row r="227" spans="1:16" hidden="1" x14ac:dyDescent="0.25">
      <c r="A227" s="170">
        <v>5260</v>
      </c>
      <c r="B227" s="79" t="s">
        <v>247</v>
      </c>
      <c r="C227" s="80">
        <f t="shared" si="288"/>
        <v>0</v>
      </c>
      <c r="D227" s="171">
        <f>SUM(D228)</f>
        <v>0</v>
      </c>
      <c r="E227" s="172">
        <f t="shared" ref="E227:F227" si="297">SUM(E228)</f>
        <v>0</v>
      </c>
      <c r="F227" s="55">
        <f t="shared" si="297"/>
        <v>0</v>
      </c>
      <c r="G227" s="171">
        <f>SUM(G228)</f>
        <v>0</v>
      </c>
      <c r="H227" s="172">
        <f t="shared" ref="H227:I227" si="298">SUM(H228)</f>
        <v>0</v>
      </c>
      <c r="I227" s="55">
        <f t="shared" si="298"/>
        <v>0</v>
      </c>
      <c r="J227" s="171">
        <f>SUM(J228)</f>
        <v>0</v>
      </c>
      <c r="K227" s="172">
        <f t="shared" ref="K227:L227" si="299">SUM(K228)</f>
        <v>0</v>
      </c>
      <c r="L227" s="55">
        <f t="shared" si="299"/>
        <v>0</v>
      </c>
      <c r="M227" s="171">
        <f>SUM(M228)</f>
        <v>0</v>
      </c>
      <c r="N227" s="172">
        <f t="shared" ref="N227:O227" si="300">SUM(N228)</f>
        <v>0</v>
      </c>
      <c r="O227" s="55">
        <f t="shared" si="300"/>
        <v>0</v>
      </c>
      <c r="P227" s="57"/>
    </row>
    <row r="228" spans="1:16" ht="24" hidden="1" customHeight="1" x14ac:dyDescent="0.25">
      <c r="A228" s="51">
        <v>5269</v>
      </c>
      <c r="B228" s="79" t="s">
        <v>248</v>
      </c>
      <c r="C228" s="80">
        <f t="shared" si="288"/>
        <v>0</v>
      </c>
      <c r="D228" s="176"/>
      <c r="E228" s="177"/>
      <c r="F228" s="55">
        <f t="shared" ref="F228:F229" si="301">D228+E228</f>
        <v>0</v>
      </c>
      <c r="G228" s="53"/>
      <c r="H228" s="54"/>
      <c r="I228" s="55">
        <f t="shared" ref="I228:I229" si="302">G228+H228</f>
        <v>0</v>
      </c>
      <c r="J228" s="53"/>
      <c r="K228" s="54"/>
      <c r="L228" s="55">
        <f t="shared" ref="L228:L229" si="303">K228+J228</f>
        <v>0</v>
      </c>
      <c r="M228" s="53"/>
      <c r="N228" s="54"/>
      <c r="O228" s="55">
        <f t="shared" ref="O228:O229" si="304">N228+M228</f>
        <v>0</v>
      </c>
      <c r="P228" s="57"/>
    </row>
    <row r="229" spans="1:16" ht="24" hidden="1" customHeight="1" x14ac:dyDescent="0.25">
      <c r="A229" s="167">
        <v>5270</v>
      </c>
      <c r="B229" s="128" t="s">
        <v>249</v>
      </c>
      <c r="C229" s="133">
        <f t="shared" si="288"/>
        <v>0</v>
      </c>
      <c r="D229" s="183"/>
      <c r="E229" s="184"/>
      <c r="F229" s="131">
        <f t="shared" si="301"/>
        <v>0</v>
      </c>
      <c r="G229" s="134"/>
      <c r="H229" s="135"/>
      <c r="I229" s="131">
        <f t="shared" si="302"/>
        <v>0</v>
      </c>
      <c r="J229" s="134"/>
      <c r="K229" s="135"/>
      <c r="L229" s="131">
        <f t="shared" si="303"/>
        <v>0</v>
      </c>
      <c r="M229" s="134"/>
      <c r="N229" s="135"/>
      <c r="O229" s="131">
        <f t="shared" si="304"/>
        <v>0</v>
      </c>
      <c r="P229" s="119"/>
    </row>
    <row r="230" spans="1:16" hidden="1" x14ac:dyDescent="0.25">
      <c r="A230" s="158">
        <v>6000</v>
      </c>
      <c r="B230" s="158" t="s">
        <v>250</v>
      </c>
      <c r="C230" s="159">
        <f t="shared" si="288"/>
        <v>0</v>
      </c>
      <c r="D230" s="160">
        <f>D231+D251+D259</f>
        <v>0</v>
      </c>
      <c r="E230" s="161">
        <f t="shared" ref="E230:F230" si="305">E231+E251+E259</f>
        <v>0</v>
      </c>
      <c r="F230" s="162">
        <f t="shared" si="305"/>
        <v>0</v>
      </c>
      <c r="G230" s="160">
        <f>G231+G251+G259</f>
        <v>0</v>
      </c>
      <c r="H230" s="161">
        <f t="shared" ref="H230:I230" si="306">H231+H251+H259</f>
        <v>0</v>
      </c>
      <c r="I230" s="162">
        <f t="shared" si="306"/>
        <v>0</v>
      </c>
      <c r="J230" s="160">
        <f>J231+J251+J259</f>
        <v>0</v>
      </c>
      <c r="K230" s="161">
        <f t="shared" ref="K230:L230" si="307">K231+K251+K259</f>
        <v>0</v>
      </c>
      <c r="L230" s="162">
        <f t="shared" si="307"/>
        <v>0</v>
      </c>
      <c r="M230" s="160">
        <f>M231+M251+M259</f>
        <v>0</v>
      </c>
      <c r="N230" s="161">
        <f t="shared" ref="N230:O230" si="308">N231+N251+N259</f>
        <v>0</v>
      </c>
      <c r="O230" s="162">
        <f t="shared" si="308"/>
        <v>0</v>
      </c>
      <c r="P230" s="163"/>
    </row>
    <row r="231" spans="1:16" ht="14.25" hidden="1" customHeight="1" x14ac:dyDescent="0.25">
      <c r="A231" s="197">
        <v>6200</v>
      </c>
      <c r="B231" s="188" t="s">
        <v>251</v>
      </c>
      <c r="C231" s="198">
        <f t="shared" si="288"/>
        <v>0</v>
      </c>
      <c r="D231" s="199">
        <f>SUM(D232,D233,D235,D238,D244,D245,D246)</f>
        <v>0</v>
      </c>
      <c r="E231" s="200">
        <f t="shared" ref="E231:F231" si="309">SUM(E232,E233,E235,E238,E244,E245,E246)</f>
        <v>0</v>
      </c>
      <c r="F231" s="201">
        <f t="shared" si="309"/>
        <v>0</v>
      </c>
      <c r="G231" s="199">
        <f>SUM(G232,G233,G235,G238,G244,G245,G246)</f>
        <v>0</v>
      </c>
      <c r="H231" s="200">
        <f t="shared" ref="H231:I231" si="310">SUM(H232,H233,H235,H238,H244,H245,H246)</f>
        <v>0</v>
      </c>
      <c r="I231" s="201">
        <f t="shared" si="310"/>
        <v>0</v>
      </c>
      <c r="J231" s="199">
        <f>SUM(J232,J233,J235,J238,J244,J245,J246)</f>
        <v>0</v>
      </c>
      <c r="K231" s="200">
        <f t="shared" ref="K231:L231" si="311">SUM(K232,K233,K235,K238,K244,K245,K246)</f>
        <v>0</v>
      </c>
      <c r="L231" s="201">
        <f t="shared" si="311"/>
        <v>0</v>
      </c>
      <c r="M231" s="199">
        <f>SUM(M232,M233,M235,M238,M244,M245,M246)</f>
        <v>0</v>
      </c>
      <c r="N231" s="200">
        <f t="shared" ref="N231:O231" si="312">SUM(N232,N233,N235,N238,N244,N245,N246)</f>
        <v>0</v>
      </c>
      <c r="O231" s="201">
        <f t="shared" si="312"/>
        <v>0</v>
      </c>
      <c r="P231" s="202"/>
    </row>
    <row r="232" spans="1:16" ht="24" hidden="1" customHeight="1" x14ac:dyDescent="0.25">
      <c r="A232" s="173">
        <v>6220</v>
      </c>
      <c r="B232" s="72" t="s">
        <v>252</v>
      </c>
      <c r="C232" s="73">
        <f t="shared" si="288"/>
        <v>0</v>
      </c>
      <c r="D232" s="178"/>
      <c r="E232" s="179"/>
      <c r="F232" s="124">
        <f>D232+E232</f>
        <v>0</v>
      </c>
      <c r="G232" s="46"/>
      <c r="H232" s="47"/>
      <c r="I232" s="124">
        <f>G232+H232</f>
        <v>0</v>
      </c>
      <c r="J232" s="46"/>
      <c r="K232" s="47"/>
      <c r="L232" s="124">
        <f>K232+J232</f>
        <v>0</v>
      </c>
      <c r="M232" s="46"/>
      <c r="N232" s="47"/>
      <c r="O232" s="124">
        <f>N232+M232</f>
        <v>0</v>
      </c>
      <c r="P232" s="49"/>
    </row>
    <row r="233" spans="1:16" hidden="1" x14ac:dyDescent="0.25">
      <c r="A233" s="170">
        <v>6230</v>
      </c>
      <c r="B233" s="79" t="s">
        <v>253</v>
      </c>
      <c r="C233" s="80">
        <f t="shared" si="288"/>
        <v>0</v>
      </c>
      <c r="D233" s="171">
        <f t="shared" ref="D233:O233" si="313">SUM(D234)</f>
        <v>0</v>
      </c>
      <c r="E233" s="172">
        <f t="shared" si="313"/>
        <v>0</v>
      </c>
      <c r="F233" s="55">
        <f t="shared" si="313"/>
        <v>0</v>
      </c>
      <c r="G233" s="171">
        <f t="shared" si="313"/>
        <v>0</v>
      </c>
      <c r="H233" s="172">
        <f t="shared" si="313"/>
        <v>0</v>
      </c>
      <c r="I233" s="55">
        <f t="shared" si="313"/>
        <v>0</v>
      </c>
      <c r="J233" s="171">
        <f t="shared" si="313"/>
        <v>0</v>
      </c>
      <c r="K233" s="172">
        <f t="shared" si="313"/>
        <v>0</v>
      </c>
      <c r="L233" s="55">
        <f t="shared" si="313"/>
        <v>0</v>
      </c>
      <c r="M233" s="171">
        <f t="shared" si="313"/>
        <v>0</v>
      </c>
      <c r="N233" s="172">
        <f t="shared" si="313"/>
        <v>0</v>
      </c>
      <c r="O233" s="55">
        <f t="shared" si="313"/>
        <v>0</v>
      </c>
      <c r="P233" s="57"/>
    </row>
    <row r="234" spans="1:16" ht="24" hidden="1" customHeight="1" x14ac:dyDescent="0.25">
      <c r="A234" s="51">
        <v>6239</v>
      </c>
      <c r="B234" s="72" t="s">
        <v>254</v>
      </c>
      <c r="C234" s="80">
        <f t="shared" si="288"/>
        <v>0</v>
      </c>
      <c r="D234" s="178"/>
      <c r="E234" s="179"/>
      <c r="F234" s="124">
        <f>D234+E234</f>
        <v>0</v>
      </c>
      <c r="G234" s="46"/>
      <c r="H234" s="47"/>
      <c r="I234" s="124">
        <f>G234+H234</f>
        <v>0</v>
      </c>
      <c r="J234" s="46"/>
      <c r="K234" s="47"/>
      <c r="L234" s="124">
        <f>K234+J234</f>
        <v>0</v>
      </c>
      <c r="M234" s="46"/>
      <c r="N234" s="47"/>
      <c r="O234" s="124">
        <f>N234+M234</f>
        <v>0</v>
      </c>
      <c r="P234" s="49"/>
    </row>
    <row r="235" spans="1:16" ht="24" hidden="1" x14ac:dyDescent="0.25">
      <c r="A235" s="170">
        <v>6240</v>
      </c>
      <c r="B235" s="79" t="s">
        <v>255</v>
      </c>
      <c r="C235" s="80">
        <f t="shared" si="288"/>
        <v>0</v>
      </c>
      <c r="D235" s="171">
        <f>SUM(D236:D237)</f>
        <v>0</v>
      </c>
      <c r="E235" s="172">
        <f t="shared" ref="E235:F235" si="314">SUM(E236:E237)</f>
        <v>0</v>
      </c>
      <c r="F235" s="55">
        <f t="shared" si="314"/>
        <v>0</v>
      </c>
      <c r="G235" s="171">
        <f>SUM(G236:G237)</f>
        <v>0</v>
      </c>
      <c r="H235" s="172">
        <f t="shared" ref="H235:I235" si="315">SUM(H236:H237)</f>
        <v>0</v>
      </c>
      <c r="I235" s="55">
        <f t="shared" si="315"/>
        <v>0</v>
      </c>
      <c r="J235" s="171">
        <f>SUM(J236:J237)</f>
        <v>0</v>
      </c>
      <c r="K235" s="172">
        <f t="shared" ref="K235:L235" si="316">SUM(K236:K237)</f>
        <v>0</v>
      </c>
      <c r="L235" s="55">
        <f t="shared" si="316"/>
        <v>0</v>
      </c>
      <c r="M235" s="171">
        <f>SUM(M236:M237)</f>
        <v>0</v>
      </c>
      <c r="N235" s="172">
        <f t="shared" ref="N235:O235" si="317">SUM(N236:N237)</f>
        <v>0</v>
      </c>
      <c r="O235" s="55">
        <f t="shared" si="317"/>
        <v>0</v>
      </c>
      <c r="P235" s="57"/>
    </row>
    <row r="236" spans="1:16" ht="12" hidden="1" customHeight="1" x14ac:dyDescent="0.25">
      <c r="A236" s="51">
        <v>6241</v>
      </c>
      <c r="B236" s="79" t="s">
        <v>256</v>
      </c>
      <c r="C236" s="80">
        <f t="shared" si="288"/>
        <v>0</v>
      </c>
      <c r="D236" s="176"/>
      <c r="E236" s="177"/>
      <c r="F236" s="55">
        <f t="shared" ref="F236:F237" si="318">D236+E236</f>
        <v>0</v>
      </c>
      <c r="G236" s="53"/>
      <c r="H236" s="54"/>
      <c r="I236" s="55">
        <f t="shared" ref="I236:I237" si="319">G236+H236</f>
        <v>0</v>
      </c>
      <c r="J236" s="53"/>
      <c r="K236" s="54"/>
      <c r="L236" s="55">
        <f t="shared" ref="L236:L237" si="320">K236+J236</f>
        <v>0</v>
      </c>
      <c r="M236" s="53"/>
      <c r="N236" s="54"/>
      <c r="O236" s="55">
        <f t="shared" ref="O236:O237" si="321">N236+M236</f>
        <v>0</v>
      </c>
      <c r="P236" s="57"/>
    </row>
    <row r="237" spans="1:16" ht="12" hidden="1" customHeight="1" x14ac:dyDescent="0.25">
      <c r="A237" s="51">
        <v>6242</v>
      </c>
      <c r="B237" s="79" t="s">
        <v>257</v>
      </c>
      <c r="C237" s="80">
        <f t="shared" si="288"/>
        <v>0</v>
      </c>
      <c r="D237" s="176"/>
      <c r="E237" s="177"/>
      <c r="F237" s="55">
        <f t="shared" si="318"/>
        <v>0</v>
      </c>
      <c r="G237" s="53"/>
      <c r="H237" s="54"/>
      <c r="I237" s="55">
        <f t="shared" si="319"/>
        <v>0</v>
      </c>
      <c r="J237" s="53"/>
      <c r="K237" s="54"/>
      <c r="L237" s="55">
        <f t="shared" si="320"/>
        <v>0</v>
      </c>
      <c r="M237" s="53"/>
      <c r="N237" s="54"/>
      <c r="O237" s="55">
        <f t="shared" si="321"/>
        <v>0</v>
      </c>
      <c r="P237" s="57"/>
    </row>
    <row r="238" spans="1:16" ht="25.5" hidden="1" customHeight="1" x14ac:dyDescent="0.25">
      <c r="A238" s="170">
        <v>6250</v>
      </c>
      <c r="B238" s="79" t="s">
        <v>258</v>
      </c>
      <c r="C238" s="80">
        <f t="shared" si="288"/>
        <v>0</v>
      </c>
      <c r="D238" s="171">
        <f>SUM(D239:D243)</f>
        <v>0</v>
      </c>
      <c r="E238" s="172">
        <f t="shared" ref="E238:F238" si="322">SUM(E239:E243)</f>
        <v>0</v>
      </c>
      <c r="F238" s="55">
        <f t="shared" si="322"/>
        <v>0</v>
      </c>
      <c r="G238" s="171">
        <f>SUM(G239:G243)</f>
        <v>0</v>
      </c>
      <c r="H238" s="172">
        <f t="shared" ref="H238:I238" si="323">SUM(H239:H243)</f>
        <v>0</v>
      </c>
      <c r="I238" s="55">
        <f t="shared" si="323"/>
        <v>0</v>
      </c>
      <c r="J238" s="171">
        <f>SUM(J239:J243)</f>
        <v>0</v>
      </c>
      <c r="K238" s="172">
        <f t="shared" ref="K238:L238" si="324">SUM(K239:K243)</f>
        <v>0</v>
      </c>
      <c r="L238" s="55">
        <f t="shared" si="324"/>
        <v>0</v>
      </c>
      <c r="M238" s="171">
        <f>SUM(M239:M243)</f>
        <v>0</v>
      </c>
      <c r="N238" s="172">
        <f t="shared" ref="N238:O238" si="325">SUM(N239:N243)</f>
        <v>0</v>
      </c>
      <c r="O238" s="55">
        <f t="shared" si="325"/>
        <v>0</v>
      </c>
      <c r="P238" s="57"/>
    </row>
    <row r="239" spans="1:16" ht="14.25" hidden="1" customHeight="1" x14ac:dyDescent="0.25">
      <c r="A239" s="51">
        <v>6252</v>
      </c>
      <c r="B239" s="79" t="s">
        <v>259</v>
      </c>
      <c r="C239" s="80">
        <f t="shared" si="288"/>
        <v>0</v>
      </c>
      <c r="D239" s="176"/>
      <c r="E239" s="177"/>
      <c r="F239" s="55">
        <f t="shared" ref="F239:F245" si="326">D239+E239</f>
        <v>0</v>
      </c>
      <c r="G239" s="53"/>
      <c r="H239" s="54"/>
      <c r="I239" s="55">
        <f t="shared" ref="I239:I245" si="327">G239+H239</f>
        <v>0</v>
      </c>
      <c r="J239" s="53"/>
      <c r="K239" s="54"/>
      <c r="L239" s="55">
        <f t="shared" ref="L239:L245" si="328">K239+J239</f>
        <v>0</v>
      </c>
      <c r="M239" s="53"/>
      <c r="N239" s="54"/>
      <c r="O239" s="55">
        <f t="shared" ref="O239:O245" si="329">N239+M239</f>
        <v>0</v>
      </c>
      <c r="P239" s="57"/>
    </row>
    <row r="240" spans="1:16" ht="14.25" hidden="1" customHeight="1" x14ac:dyDescent="0.25">
      <c r="A240" s="51">
        <v>6253</v>
      </c>
      <c r="B240" s="79" t="s">
        <v>260</v>
      </c>
      <c r="C240" s="80">
        <f t="shared" si="288"/>
        <v>0</v>
      </c>
      <c r="D240" s="176"/>
      <c r="E240" s="177"/>
      <c r="F240" s="55">
        <f t="shared" si="326"/>
        <v>0</v>
      </c>
      <c r="G240" s="53"/>
      <c r="H240" s="54"/>
      <c r="I240" s="55">
        <f t="shared" si="327"/>
        <v>0</v>
      </c>
      <c r="J240" s="53"/>
      <c r="K240" s="54"/>
      <c r="L240" s="55">
        <f t="shared" si="328"/>
        <v>0</v>
      </c>
      <c r="M240" s="53"/>
      <c r="N240" s="54"/>
      <c r="O240" s="55">
        <f t="shared" si="329"/>
        <v>0</v>
      </c>
      <c r="P240" s="57"/>
    </row>
    <row r="241" spans="1:16" ht="24" hidden="1" customHeight="1" x14ac:dyDescent="0.25">
      <c r="A241" s="51">
        <v>6254</v>
      </c>
      <c r="B241" s="79" t="s">
        <v>261</v>
      </c>
      <c r="C241" s="80">
        <f t="shared" si="288"/>
        <v>0</v>
      </c>
      <c r="D241" s="176"/>
      <c r="E241" s="177"/>
      <c r="F241" s="55">
        <f t="shared" si="326"/>
        <v>0</v>
      </c>
      <c r="G241" s="53"/>
      <c r="H241" s="54"/>
      <c r="I241" s="55">
        <f t="shared" si="327"/>
        <v>0</v>
      </c>
      <c r="J241" s="53"/>
      <c r="K241" s="54"/>
      <c r="L241" s="55">
        <f t="shared" si="328"/>
        <v>0</v>
      </c>
      <c r="M241" s="53"/>
      <c r="N241" s="54"/>
      <c r="O241" s="55">
        <f t="shared" si="329"/>
        <v>0</v>
      </c>
      <c r="P241" s="57"/>
    </row>
    <row r="242" spans="1:16" ht="24" hidden="1" customHeight="1" x14ac:dyDescent="0.25">
      <c r="A242" s="51">
        <v>6255</v>
      </c>
      <c r="B242" s="79" t="s">
        <v>262</v>
      </c>
      <c r="C242" s="80">
        <f t="shared" si="288"/>
        <v>0</v>
      </c>
      <c r="D242" s="176"/>
      <c r="E242" s="177"/>
      <c r="F242" s="55">
        <f t="shared" si="326"/>
        <v>0</v>
      </c>
      <c r="G242" s="53"/>
      <c r="H242" s="54"/>
      <c r="I242" s="55">
        <f t="shared" si="327"/>
        <v>0</v>
      </c>
      <c r="J242" s="53"/>
      <c r="K242" s="54"/>
      <c r="L242" s="55">
        <f t="shared" si="328"/>
        <v>0</v>
      </c>
      <c r="M242" s="53"/>
      <c r="N242" s="54"/>
      <c r="O242" s="55">
        <f t="shared" si="329"/>
        <v>0</v>
      </c>
      <c r="P242" s="57"/>
    </row>
    <row r="243" spans="1:16" ht="12" hidden="1" customHeight="1" x14ac:dyDescent="0.25">
      <c r="A243" s="51">
        <v>6259</v>
      </c>
      <c r="B243" s="79" t="s">
        <v>263</v>
      </c>
      <c r="C243" s="80">
        <f t="shared" si="288"/>
        <v>0</v>
      </c>
      <c r="D243" s="176"/>
      <c r="E243" s="177"/>
      <c r="F243" s="55">
        <f t="shared" si="326"/>
        <v>0</v>
      </c>
      <c r="G243" s="53"/>
      <c r="H243" s="54"/>
      <c r="I243" s="55">
        <f t="shared" si="327"/>
        <v>0</v>
      </c>
      <c r="J243" s="53"/>
      <c r="K243" s="54"/>
      <c r="L243" s="55">
        <f t="shared" si="328"/>
        <v>0</v>
      </c>
      <c r="M243" s="53"/>
      <c r="N243" s="54"/>
      <c r="O243" s="55">
        <f t="shared" si="329"/>
        <v>0</v>
      </c>
      <c r="P243" s="57"/>
    </row>
    <row r="244" spans="1:16" ht="24" hidden="1" customHeight="1" x14ac:dyDescent="0.25">
      <c r="A244" s="170">
        <v>6260</v>
      </c>
      <c r="B244" s="79" t="s">
        <v>264</v>
      </c>
      <c r="C244" s="80">
        <f t="shared" si="288"/>
        <v>0</v>
      </c>
      <c r="D244" s="176"/>
      <c r="E244" s="177"/>
      <c r="F244" s="55">
        <f t="shared" si="326"/>
        <v>0</v>
      </c>
      <c r="G244" s="53"/>
      <c r="H244" s="54"/>
      <c r="I244" s="55">
        <f t="shared" si="327"/>
        <v>0</v>
      </c>
      <c r="J244" s="53"/>
      <c r="K244" s="54"/>
      <c r="L244" s="55">
        <f t="shared" si="328"/>
        <v>0</v>
      </c>
      <c r="M244" s="53"/>
      <c r="N244" s="54"/>
      <c r="O244" s="55">
        <f t="shared" si="329"/>
        <v>0</v>
      </c>
      <c r="P244" s="57"/>
    </row>
    <row r="245" spans="1:16" ht="12" hidden="1" customHeight="1" x14ac:dyDescent="0.25">
      <c r="A245" s="170">
        <v>6270</v>
      </c>
      <c r="B245" s="79" t="s">
        <v>265</v>
      </c>
      <c r="C245" s="80">
        <f t="shared" si="288"/>
        <v>0</v>
      </c>
      <c r="D245" s="176"/>
      <c r="E245" s="177"/>
      <c r="F245" s="55">
        <f t="shared" si="326"/>
        <v>0</v>
      </c>
      <c r="G245" s="53"/>
      <c r="H245" s="54"/>
      <c r="I245" s="55">
        <f t="shared" si="327"/>
        <v>0</v>
      </c>
      <c r="J245" s="53"/>
      <c r="K245" s="54"/>
      <c r="L245" s="55">
        <f t="shared" si="328"/>
        <v>0</v>
      </c>
      <c r="M245" s="53"/>
      <c r="N245" s="54"/>
      <c r="O245" s="55">
        <f t="shared" si="329"/>
        <v>0</v>
      </c>
      <c r="P245" s="57"/>
    </row>
    <row r="246" spans="1:16" ht="24" hidden="1" x14ac:dyDescent="0.25">
      <c r="A246" s="173">
        <v>6290</v>
      </c>
      <c r="B246" s="72" t="s">
        <v>266</v>
      </c>
      <c r="C246" s="189">
        <f t="shared" si="288"/>
        <v>0</v>
      </c>
      <c r="D246" s="174">
        <f>SUM(D247:D250)</f>
        <v>0</v>
      </c>
      <c r="E246" s="175">
        <f t="shared" ref="E246:O246" si="330">SUM(E247:E250)</f>
        <v>0</v>
      </c>
      <c r="F246" s="124">
        <f t="shared" si="330"/>
        <v>0</v>
      </c>
      <c r="G246" s="174">
        <f t="shared" si="330"/>
        <v>0</v>
      </c>
      <c r="H246" s="175">
        <f t="shared" si="330"/>
        <v>0</v>
      </c>
      <c r="I246" s="124">
        <f t="shared" si="330"/>
        <v>0</v>
      </c>
      <c r="J246" s="174">
        <f t="shared" si="330"/>
        <v>0</v>
      </c>
      <c r="K246" s="175">
        <f t="shared" si="330"/>
        <v>0</v>
      </c>
      <c r="L246" s="124">
        <f t="shared" si="330"/>
        <v>0</v>
      </c>
      <c r="M246" s="174">
        <f t="shared" si="330"/>
        <v>0</v>
      </c>
      <c r="N246" s="175">
        <f t="shared" si="330"/>
        <v>0</v>
      </c>
      <c r="O246" s="124">
        <f t="shared" si="330"/>
        <v>0</v>
      </c>
      <c r="P246" s="49"/>
    </row>
    <row r="247" spans="1:16" ht="12" hidden="1" customHeight="1" x14ac:dyDescent="0.25">
      <c r="A247" s="51">
        <v>6291</v>
      </c>
      <c r="B247" s="79" t="s">
        <v>267</v>
      </c>
      <c r="C247" s="80">
        <f t="shared" si="288"/>
        <v>0</v>
      </c>
      <c r="D247" s="176"/>
      <c r="E247" s="177"/>
      <c r="F247" s="55">
        <f t="shared" ref="F247:F250" si="331">D247+E247</f>
        <v>0</v>
      </c>
      <c r="G247" s="53"/>
      <c r="H247" s="54"/>
      <c r="I247" s="55">
        <f t="shared" ref="I247:I250" si="332">G247+H247</f>
        <v>0</v>
      </c>
      <c r="J247" s="53"/>
      <c r="K247" s="54"/>
      <c r="L247" s="55">
        <f t="shared" ref="L247:L250" si="333">K247+J247</f>
        <v>0</v>
      </c>
      <c r="M247" s="53"/>
      <c r="N247" s="54"/>
      <c r="O247" s="55">
        <f t="shared" ref="O247:O250" si="334">N247+M247</f>
        <v>0</v>
      </c>
      <c r="P247" s="57"/>
    </row>
    <row r="248" spans="1:16" ht="12" hidden="1" customHeight="1" x14ac:dyDescent="0.25">
      <c r="A248" s="51">
        <v>6292</v>
      </c>
      <c r="B248" s="79" t="s">
        <v>268</v>
      </c>
      <c r="C248" s="80">
        <f t="shared" si="288"/>
        <v>0</v>
      </c>
      <c r="D248" s="176"/>
      <c r="E248" s="177"/>
      <c r="F248" s="55">
        <f t="shared" si="331"/>
        <v>0</v>
      </c>
      <c r="G248" s="53"/>
      <c r="H248" s="54"/>
      <c r="I248" s="55">
        <f t="shared" si="332"/>
        <v>0</v>
      </c>
      <c r="J248" s="53"/>
      <c r="K248" s="54"/>
      <c r="L248" s="55">
        <f t="shared" si="333"/>
        <v>0</v>
      </c>
      <c r="M248" s="53"/>
      <c r="N248" s="54"/>
      <c r="O248" s="55">
        <f t="shared" si="334"/>
        <v>0</v>
      </c>
      <c r="P248" s="57"/>
    </row>
    <row r="249" spans="1:16" ht="72" hidden="1" customHeight="1" x14ac:dyDescent="0.25">
      <c r="A249" s="51">
        <v>6296</v>
      </c>
      <c r="B249" s="79" t="s">
        <v>269</v>
      </c>
      <c r="C249" s="80">
        <f t="shared" si="288"/>
        <v>0</v>
      </c>
      <c r="D249" s="176"/>
      <c r="E249" s="177"/>
      <c r="F249" s="55">
        <f t="shared" si="331"/>
        <v>0</v>
      </c>
      <c r="G249" s="53"/>
      <c r="H249" s="54"/>
      <c r="I249" s="55">
        <f t="shared" si="332"/>
        <v>0</v>
      </c>
      <c r="J249" s="53"/>
      <c r="K249" s="54"/>
      <c r="L249" s="55">
        <f t="shared" si="333"/>
        <v>0</v>
      </c>
      <c r="M249" s="53"/>
      <c r="N249" s="54"/>
      <c r="O249" s="55">
        <f t="shared" si="334"/>
        <v>0</v>
      </c>
      <c r="P249" s="57"/>
    </row>
    <row r="250" spans="1:16" ht="39.75" hidden="1" customHeight="1" x14ac:dyDescent="0.25">
      <c r="A250" s="51">
        <v>6299</v>
      </c>
      <c r="B250" s="79" t="s">
        <v>270</v>
      </c>
      <c r="C250" s="80">
        <f t="shared" si="288"/>
        <v>0</v>
      </c>
      <c r="D250" s="176"/>
      <c r="E250" s="177"/>
      <c r="F250" s="55">
        <f t="shared" si="331"/>
        <v>0</v>
      </c>
      <c r="G250" s="53"/>
      <c r="H250" s="54"/>
      <c r="I250" s="55">
        <f t="shared" si="332"/>
        <v>0</v>
      </c>
      <c r="J250" s="53"/>
      <c r="K250" s="54"/>
      <c r="L250" s="55">
        <f t="shared" si="333"/>
        <v>0</v>
      </c>
      <c r="M250" s="53"/>
      <c r="N250" s="54"/>
      <c r="O250" s="55">
        <f t="shared" si="334"/>
        <v>0</v>
      </c>
      <c r="P250" s="57"/>
    </row>
    <row r="251" spans="1:16" hidden="1" x14ac:dyDescent="0.25">
      <c r="A251" s="59">
        <v>6300</v>
      </c>
      <c r="B251" s="164" t="s">
        <v>271</v>
      </c>
      <c r="C251" s="60">
        <f t="shared" si="288"/>
        <v>0</v>
      </c>
      <c r="D251" s="165">
        <f>SUM(D252,D257,D258)</f>
        <v>0</v>
      </c>
      <c r="E251" s="166">
        <f t="shared" ref="E251:O251" si="335">SUM(E252,E257,E258)</f>
        <v>0</v>
      </c>
      <c r="F251" s="63">
        <f t="shared" si="335"/>
        <v>0</v>
      </c>
      <c r="G251" s="165">
        <f t="shared" si="335"/>
        <v>0</v>
      </c>
      <c r="H251" s="166">
        <f t="shared" si="335"/>
        <v>0</v>
      </c>
      <c r="I251" s="63">
        <f t="shared" si="335"/>
        <v>0</v>
      </c>
      <c r="J251" s="165">
        <f t="shared" si="335"/>
        <v>0</v>
      </c>
      <c r="K251" s="166">
        <f t="shared" si="335"/>
        <v>0</v>
      </c>
      <c r="L251" s="63">
        <f t="shared" si="335"/>
        <v>0</v>
      </c>
      <c r="M251" s="165">
        <f t="shared" si="335"/>
        <v>0</v>
      </c>
      <c r="N251" s="166">
        <f t="shared" si="335"/>
        <v>0</v>
      </c>
      <c r="O251" s="63">
        <f t="shared" si="335"/>
        <v>0</v>
      </c>
      <c r="P251" s="67"/>
    </row>
    <row r="252" spans="1:16" ht="24" hidden="1" x14ac:dyDescent="0.25">
      <c r="A252" s="173">
        <v>6320</v>
      </c>
      <c r="B252" s="72" t="s">
        <v>272</v>
      </c>
      <c r="C252" s="189">
        <f t="shared" si="288"/>
        <v>0</v>
      </c>
      <c r="D252" s="174">
        <f>SUM(D253:D256)</f>
        <v>0</v>
      </c>
      <c r="E252" s="175">
        <f t="shared" ref="E252:O252" si="336">SUM(E253:E256)</f>
        <v>0</v>
      </c>
      <c r="F252" s="124">
        <f t="shared" si="336"/>
        <v>0</v>
      </c>
      <c r="G252" s="174">
        <f t="shared" si="336"/>
        <v>0</v>
      </c>
      <c r="H252" s="175">
        <f t="shared" si="336"/>
        <v>0</v>
      </c>
      <c r="I252" s="124">
        <f t="shared" si="336"/>
        <v>0</v>
      </c>
      <c r="J252" s="174">
        <f t="shared" si="336"/>
        <v>0</v>
      </c>
      <c r="K252" s="175">
        <f t="shared" si="336"/>
        <v>0</v>
      </c>
      <c r="L252" s="124">
        <f t="shared" si="336"/>
        <v>0</v>
      </c>
      <c r="M252" s="174">
        <f t="shared" si="336"/>
        <v>0</v>
      </c>
      <c r="N252" s="175">
        <f t="shared" si="336"/>
        <v>0</v>
      </c>
      <c r="O252" s="124">
        <f t="shared" si="336"/>
        <v>0</v>
      </c>
      <c r="P252" s="49"/>
    </row>
    <row r="253" spans="1:16" ht="12" hidden="1" customHeight="1" x14ac:dyDescent="0.25">
      <c r="A253" s="51">
        <v>6322</v>
      </c>
      <c r="B253" s="79" t="s">
        <v>273</v>
      </c>
      <c r="C253" s="80">
        <f t="shared" si="288"/>
        <v>0</v>
      </c>
      <c r="D253" s="176"/>
      <c r="E253" s="177"/>
      <c r="F253" s="55">
        <f t="shared" ref="F253:F258" si="337">D253+E253</f>
        <v>0</v>
      </c>
      <c r="G253" s="53"/>
      <c r="H253" s="54"/>
      <c r="I253" s="55">
        <f t="shared" ref="I253:I258" si="338">G253+H253</f>
        <v>0</v>
      </c>
      <c r="J253" s="53"/>
      <c r="K253" s="54"/>
      <c r="L253" s="55">
        <f t="shared" ref="L253:L258" si="339">K253+J253</f>
        <v>0</v>
      </c>
      <c r="M253" s="53"/>
      <c r="N253" s="54"/>
      <c r="O253" s="55">
        <f t="shared" ref="O253:O258" si="340">N253+M253</f>
        <v>0</v>
      </c>
      <c r="P253" s="57"/>
    </row>
    <row r="254" spans="1:16" ht="24" hidden="1" customHeight="1" x14ac:dyDescent="0.25">
      <c r="A254" s="51">
        <v>6323</v>
      </c>
      <c r="B254" s="79" t="s">
        <v>274</v>
      </c>
      <c r="C254" s="80">
        <f t="shared" si="288"/>
        <v>0</v>
      </c>
      <c r="D254" s="176"/>
      <c r="E254" s="177"/>
      <c r="F254" s="55">
        <f t="shared" si="337"/>
        <v>0</v>
      </c>
      <c r="G254" s="53"/>
      <c r="H254" s="54"/>
      <c r="I254" s="55">
        <f t="shared" si="338"/>
        <v>0</v>
      </c>
      <c r="J254" s="53"/>
      <c r="K254" s="54"/>
      <c r="L254" s="55">
        <f t="shared" si="339"/>
        <v>0</v>
      </c>
      <c r="M254" s="53"/>
      <c r="N254" s="54"/>
      <c r="O254" s="55">
        <f t="shared" si="340"/>
        <v>0</v>
      </c>
      <c r="P254" s="57"/>
    </row>
    <row r="255" spans="1:16" ht="24" hidden="1" customHeight="1" x14ac:dyDescent="0.25">
      <c r="A255" s="51">
        <v>6324</v>
      </c>
      <c r="B255" s="79" t="s">
        <v>275</v>
      </c>
      <c r="C255" s="80">
        <f t="shared" si="288"/>
        <v>0</v>
      </c>
      <c r="D255" s="176"/>
      <c r="E255" s="177"/>
      <c r="F255" s="55">
        <f t="shared" si="337"/>
        <v>0</v>
      </c>
      <c r="G255" s="53"/>
      <c r="H255" s="54"/>
      <c r="I255" s="55">
        <f t="shared" si="338"/>
        <v>0</v>
      </c>
      <c r="J255" s="53"/>
      <c r="K255" s="54"/>
      <c r="L255" s="55">
        <f t="shared" si="339"/>
        <v>0</v>
      </c>
      <c r="M255" s="53"/>
      <c r="N255" s="54"/>
      <c r="O255" s="55">
        <f t="shared" si="340"/>
        <v>0</v>
      </c>
      <c r="P255" s="57"/>
    </row>
    <row r="256" spans="1:16" ht="12" hidden="1" customHeight="1" x14ac:dyDescent="0.25">
      <c r="A256" s="44">
        <v>6329</v>
      </c>
      <c r="B256" s="72" t="s">
        <v>276</v>
      </c>
      <c r="C256" s="73">
        <f t="shared" si="288"/>
        <v>0</v>
      </c>
      <c r="D256" s="178"/>
      <c r="E256" s="179"/>
      <c r="F256" s="124">
        <f t="shared" si="337"/>
        <v>0</v>
      </c>
      <c r="G256" s="46"/>
      <c r="H256" s="47"/>
      <c r="I256" s="124">
        <f t="shared" si="338"/>
        <v>0</v>
      </c>
      <c r="J256" s="46"/>
      <c r="K256" s="47"/>
      <c r="L256" s="124">
        <f t="shared" si="339"/>
        <v>0</v>
      </c>
      <c r="M256" s="46"/>
      <c r="N256" s="47"/>
      <c r="O256" s="124">
        <f t="shared" si="340"/>
        <v>0</v>
      </c>
      <c r="P256" s="49"/>
    </row>
    <row r="257" spans="1:16" ht="24" hidden="1" customHeight="1" x14ac:dyDescent="0.25">
      <c r="A257" s="206">
        <v>6330</v>
      </c>
      <c r="B257" s="207" t="s">
        <v>277</v>
      </c>
      <c r="C257" s="189">
        <f t="shared" si="288"/>
        <v>0</v>
      </c>
      <c r="D257" s="191"/>
      <c r="E257" s="192"/>
      <c r="F257" s="193">
        <f t="shared" si="337"/>
        <v>0</v>
      </c>
      <c r="G257" s="194"/>
      <c r="H257" s="195"/>
      <c r="I257" s="193">
        <f t="shared" si="338"/>
        <v>0</v>
      </c>
      <c r="J257" s="194"/>
      <c r="K257" s="195"/>
      <c r="L257" s="193">
        <f t="shared" si="339"/>
        <v>0</v>
      </c>
      <c r="M257" s="194"/>
      <c r="N257" s="195"/>
      <c r="O257" s="193">
        <f t="shared" si="340"/>
        <v>0</v>
      </c>
      <c r="P257" s="196"/>
    </row>
    <row r="258" spans="1:16" ht="12" hidden="1" customHeight="1" x14ac:dyDescent="0.25">
      <c r="A258" s="170">
        <v>6360</v>
      </c>
      <c r="B258" s="79" t="s">
        <v>278</v>
      </c>
      <c r="C258" s="80">
        <f t="shared" si="288"/>
        <v>0</v>
      </c>
      <c r="D258" s="176"/>
      <c r="E258" s="177"/>
      <c r="F258" s="55">
        <f t="shared" si="337"/>
        <v>0</v>
      </c>
      <c r="G258" s="53"/>
      <c r="H258" s="54"/>
      <c r="I258" s="55">
        <f t="shared" si="338"/>
        <v>0</v>
      </c>
      <c r="J258" s="53"/>
      <c r="K258" s="54"/>
      <c r="L258" s="55">
        <f t="shared" si="339"/>
        <v>0</v>
      </c>
      <c r="M258" s="53"/>
      <c r="N258" s="54"/>
      <c r="O258" s="55">
        <f t="shared" si="340"/>
        <v>0</v>
      </c>
      <c r="P258" s="57"/>
    </row>
    <row r="259" spans="1:16" ht="36" hidden="1" x14ac:dyDescent="0.25">
      <c r="A259" s="59">
        <v>6400</v>
      </c>
      <c r="B259" s="164" t="s">
        <v>279</v>
      </c>
      <c r="C259" s="60">
        <f t="shared" si="288"/>
        <v>0</v>
      </c>
      <c r="D259" s="165">
        <f>SUM(D260,D264)</f>
        <v>0</v>
      </c>
      <c r="E259" s="166">
        <f t="shared" ref="E259:O259" si="341">SUM(E260,E264)</f>
        <v>0</v>
      </c>
      <c r="F259" s="63">
        <f t="shared" si="341"/>
        <v>0</v>
      </c>
      <c r="G259" s="165">
        <f t="shared" si="341"/>
        <v>0</v>
      </c>
      <c r="H259" s="166">
        <f t="shared" si="341"/>
        <v>0</v>
      </c>
      <c r="I259" s="63">
        <f t="shared" si="341"/>
        <v>0</v>
      </c>
      <c r="J259" s="165">
        <f t="shared" si="341"/>
        <v>0</v>
      </c>
      <c r="K259" s="166">
        <f t="shared" si="341"/>
        <v>0</v>
      </c>
      <c r="L259" s="63">
        <f t="shared" si="341"/>
        <v>0</v>
      </c>
      <c r="M259" s="165">
        <f t="shared" si="341"/>
        <v>0</v>
      </c>
      <c r="N259" s="166">
        <f t="shared" si="341"/>
        <v>0</v>
      </c>
      <c r="O259" s="63">
        <f t="shared" si="341"/>
        <v>0</v>
      </c>
      <c r="P259" s="67"/>
    </row>
    <row r="260" spans="1:16" ht="24" hidden="1" x14ac:dyDescent="0.25">
      <c r="A260" s="173">
        <v>6410</v>
      </c>
      <c r="B260" s="72" t="s">
        <v>280</v>
      </c>
      <c r="C260" s="73">
        <f t="shared" si="288"/>
        <v>0</v>
      </c>
      <c r="D260" s="174">
        <f>SUM(D261:D263)</f>
        <v>0</v>
      </c>
      <c r="E260" s="175">
        <f t="shared" ref="E260:O260" si="342">SUM(E261:E263)</f>
        <v>0</v>
      </c>
      <c r="F260" s="124">
        <f t="shared" si="342"/>
        <v>0</v>
      </c>
      <c r="G260" s="174">
        <f t="shared" si="342"/>
        <v>0</v>
      </c>
      <c r="H260" s="175">
        <f t="shared" si="342"/>
        <v>0</v>
      </c>
      <c r="I260" s="124">
        <f t="shared" si="342"/>
        <v>0</v>
      </c>
      <c r="J260" s="174">
        <f t="shared" si="342"/>
        <v>0</v>
      </c>
      <c r="K260" s="175">
        <f t="shared" si="342"/>
        <v>0</v>
      </c>
      <c r="L260" s="124">
        <f t="shared" si="342"/>
        <v>0</v>
      </c>
      <c r="M260" s="174">
        <f t="shared" si="342"/>
        <v>0</v>
      </c>
      <c r="N260" s="175">
        <f t="shared" si="342"/>
        <v>0</v>
      </c>
      <c r="O260" s="124">
        <f t="shared" si="342"/>
        <v>0</v>
      </c>
      <c r="P260" s="49"/>
    </row>
    <row r="261" spans="1:16" ht="12" hidden="1" customHeight="1" x14ac:dyDescent="0.25">
      <c r="A261" s="51">
        <v>6411</v>
      </c>
      <c r="B261" s="181" t="s">
        <v>281</v>
      </c>
      <c r="C261" s="80">
        <f t="shared" si="288"/>
        <v>0</v>
      </c>
      <c r="D261" s="176"/>
      <c r="E261" s="177"/>
      <c r="F261" s="55">
        <f t="shared" ref="F261:F263" si="343">D261+E261</f>
        <v>0</v>
      </c>
      <c r="G261" s="53"/>
      <c r="H261" s="54"/>
      <c r="I261" s="55">
        <f t="shared" ref="I261:I263" si="344">G261+H261</f>
        <v>0</v>
      </c>
      <c r="J261" s="53"/>
      <c r="K261" s="54"/>
      <c r="L261" s="55">
        <f t="shared" ref="L261:L263" si="345">K261+J261</f>
        <v>0</v>
      </c>
      <c r="M261" s="53"/>
      <c r="N261" s="54"/>
      <c r="O261" s="55">
        <f t="shared" ref="O261:O263" si="346">N261+M261</f>
        <v>0</v>
      </c>
      <c r="P261" s="57"/>
    </row>
    <row r="262" spans="1:16" ht="36" hidden="1" customHeight="1" x14ac:dyDescent="0.25">
      <c r="A262" s="51">
        <v>6412</v>
      </c>
      <c r="B262" s="79" t="s">
        <v>282</v>
      </c>
      <c r="C262" s="80">
        <f t="shared" si="288"/>
        <v>0</v>
      </c>
      <c r="D262" s="176"/>
      <c r="E262" s="177"/>
      <c r="F262" s="55">
        <f t="shared" si="343"/>
        <v>0</v>
      </c>
      <c r="G262" s="53"/>
      <c r="H262" s="54"/>
      <c r="I262" s="55">
        <f t="shared" si="344"/>
        <v>0</v>
      </c>
      <c r="J262" s="53"/>
      <c r="K262" s="54"/>
      <c r="L262" s="55">
        <f t="shared" si="345"/>
        <v>0</v>
      </c>
      <c r="M262" s="53"/>
      <c r="N262" s="54"/>
      <c r="O262" s="55">
        <f t="shared" si="346"/>
        <v>0</v>
      </c>
      <c r="P262" s="57"/>
    </row>
    <row r="263" spans="1:16" ht="36" hidden="1" customHeight="1" x14ac:dyDescent="0.25">
      <c r="A263" s="51">
        <v>6419</v>
      </c>
      <c r="B263" s="79" t="s">
        <v>283</v>
      </c>
      <c r="C263" s="80">
        <f t="shared" si="288"/>
        <v>0</v>
      </c>
      <c r="D263" s="176"/>
      <c r="E263" s="177"/>
      <c r="F263" s="55">
        <f t="shared" si="343"/>
        <v>0</v>
      </c>
      <c r="G263" s="53"/>
      <c r="H263" s="54"/>
      <c r="I263" s="55">
        <f t="shared" si="344"/>
        <v>0</v>
      </c>
      <c r="J263" s="53"/>
      <c r="K263" s="54"/>
      <c r="L263" s="55">
        <f t="shared" si="345"/>
        <v>0</v>
      </c>
      <c r="M263" s="53"/>
      <c r="N263" s="54"/>
      <c r="O263" s="55">
        <f t="shared" si="346"/>
        <v>0</v>
      </c>
      <c r="P263" s="57"/>
    </row>
    <row r="264" spans="1:16" ht="48" hidden="1" x14ac:dyDescent="0.25">
      <c r="A264" s="170">
        <v>6420</v>
      </c>
      <c r="B264" s="79" t="s">
        <v>284</v>
      </c>
      <c r="C264" s="80">
        <f t="shared" si="288"/>
        <v>0</v>
      </c>
      <c r="D264" s="171">
        <f>SUM(D265:D268)</f>
        <v>0</v>
      </c>
      <c r="E264" s="172">
        <f t="shared" ref="E264:F264" si="347">SUM(E265:E268)</f>
        <v>0</v>
      </c>
      <c r="F264" s="55">
        <f t="shared" si="347"/>
        <v>0</v>
      </c>
      <c r="G264" s="171">
        <f>SUM(G265:G268)</f>
        <v>0</v>
      </c>
      <c r="H264" s="172">
        <f t="shared" ref="H264:I264" si="348">SUM(H265:H268)</f>
        <v>0</v>
      </c>
      <c r="I264" s="55">
        <f t="shared" si="348"/>
        <v>0</v>
      </c>
      <c r="J264" s="171">
        <f>SUM(J265:J268)</f>
        <v>0</v>
      </c>
      <c r="K264" s="172">
        <f t="shared" ref="K264:L264" si="349">SUM(K265:K268)</f>
        <v>0</v>
      </c>
      <c r="L264" s="55">
        <f t="shared" si="349"/>
        <v>0</v>
      </c>
      <c r="M264" s="171">
        <f>SUM(M265:M268)</f>
        <v>0</v>
      </c>
      <c r="N264" s="172">
        <f t="shared" ref="N264:O264" si="350">SUM(N265:N268)</f>
        <v>0</v>
      </c>
      <c r="O264" s="55">
        <f t="shared" si="350"/>
        <v>0</v>
      </c>
      <c r="P264" s="57"/>
    </row>
    <row r="265" spans="1:16" ht="36" hidden="1" customHeight="1" x14ac:dyDescent="0.25">
      <c r="A265" s="51">
        <v>6421</v>
      </c>
      <c r="B265" s="79" t="s">
        <v>285</v>
      </c>
      <c r="C265" s="80">
        <f t="shared" si="288"/>
        <v>0</v>
      </c>
      <c r="D265" s="176"/>
      <c r="E265" s="177"/>
      <c r="F265" s="55">
        <f t="shared" ref="F265:F268" si="351">D265+E265</f>
        <v>0</v>
      </c>
      <c r="G265" s="53"/>
      <c r="H265" s="54"/>
      <c r="I265" s="55">
        <f t="shared" ref="I265:I268" si="352">G265+H265</f>
        <v>0</v>
      </c>
      <c r="J265" s="53"/>
      <c r="K265" s="54"/>
      <c r="L265" s="55">
        <f t="shared" ref="L265:L268" si="353">K265+J265</f>
        <v>0</v>
      </c>
      <c r="M265" s="53"/>
      <c r="N265" s="54"/>
      <c r="O265" s="55">
        <f t="shared" ref="O265:O268" si="354">N265+M265</f>
        <v>0</v>
      </c>
      <c r="P265" s="57"/>
    </row>
    <row r="266" spans="1:16" ht="12" hidden="1" customHeight="1" x14ac:dyDescent="0.25">
      <c r="A266" s="51">
        <v>6422</v>
      </c>
      <c r="B266" s="79" t="s">
        <v>286</v>
      </c>
      <c r="C266" s="80">
        <f t="shared" si="288"/>
        <v>0</v>
      </c>
      <c r="D266" s="176"/>
      <c r="E266" s="177"/>
      <c r="F266" s="55">
        <f t="shared" si="351"/>
        <v>0</v>
      </c>
      <c r="G266" s="53"/>
      <c r="H266" s="54"/>
      <c r="I266" s="55">
        <f t="shared" si="352"/>
        <v>0</v>
      </c>
      <c r="J266" s="53"/>
      <c r="K266" s="54"/>
      <c r="L266" s="55">
        <f t="shared" si="353"/>
        <v>0</v>
      </c>
      <c r="M266" s="53"/>
      <c r="N266" s="54"/>
      <c r="O266" s="55">
        <f t="shared" si="354"/>
        <v>0</v>
      </c>
      <c r="P266" s="57"/>
    </row>
    <row r="267" spans="1:16" ht="13.5" hidden="1" customHeight="1" x14ac:dyDescent="0.25">
      <c r="A267" s="51">
        <v>6423</v>
      </c>
      <c r="B267" s="79" t="s">
        <v>287</v>
      </c>
      <c r="C267" s="80">
        <f t="shared" si="288"/>
        <v>0</v>
      </c>
      <c r="D267" s="176"/>
      <c r="E267" s="177"/>
      <c r="F267" s="55">
        <f t="shared" si="351"/>
        <v>0</v>
      </c>
      <c r="G267" s="53"/>
      <c r="H267" s="54"/>
      <c r="I267" s="55">
        <f t="shared" si="352"/>
        <v>0</v>
      </c>
      <c r="J267" s="53"/>
      <c r="K267" s="54"/>
      <c r="L267" s="55">
        <f t="shared" si="353"/>
        <v>0</v>
      </c>
      <c r="M267" s="53"/>
      <c r="N267" s="54"/>
      <c r="O267" s="55">
        <f t="shared" si="354"/>
        <v>0</v>
      </c>
      <c r="P267" s="57"/>
    </row>
    <row r="268" spans="1:16" ht="36" hidden="1" customHeight="1" x14ac:dyDescent="0.25">
      <c r="A268" s="51">
        <v>6424</v>
      </c>
      <c r="B268" s="79" t="s">
        <v>288</v>
      </c>
      <c r="C268" s="80">
        <f t="shared" si="288"/>
        <v>0</v>
      </c>
      <c r="D268" s="176"/>
      <c r="E268" s="177"/>
      <c r="F268" s="55">
        <f t="shared" si="351"/>
        <v>0</v>
      </c>
      <c r="G268" s="53"/>
      <c r="H268" s="54"/>
      <c r="I268" s="55">
        <f t="shared" si="352"/>
        <v>0</v>
      </c>
      <c r="J268" s="53"/>
      <c r="K268" s="54"/>
      <c r="L268" s="55">
        <f t="shared" si="353"/>
        <v>0</v>
      </c>
      <c r="M268" s="53"/>
      <c r="N268" s="54"/>
      <c r="O268" s="55">
        <f t="shared" si="354"/>
        <v>0</v>
      </c>
      <c r="P268" s="57"/>
    </row>
    <row r="269" spans="1:16" ht="48" hidden="1" x14ac:dyDescent="0.25">
      <c r="A269" s="208">
        <v>7000</v>
      </c>
      <c r="B269" s="208" t="s">
        <v>289</v>
      </c>
      <c r="C269" s="209">
        <f t="shared" si="288"/>
        <v>0</v>
      </c>
      <c r="D269" s="210">
        <f>SUM(D270,D281)</f>
        <v>0</v>
      </c>
      <c r="E269" s="211">
        <f t="shared" ref="E269:F269" si="355">SUM(E270,E281)</f>
        <v>0</v>
      </c>
      <c r="F269" s="212">
        <f t="shared" si="355"/>
        <v>0</v>
      </c>
      <c r="G269" s="210">
        <f>SUM(G270,G281)</f>
        <v>0</v>
      </c>
      <c r="H269" s="211">
        <f t="shared" ref="H269:I269" si="356">SUM(H270,H281)</f>
        <v>0</v>
      </c>
      <c r="I269" s="212">
        <f t="shared" si="356"/>
        <v>0</v>
      </c>
      <c r="J269" s="210">
        <f>SUM(J270,J281)</f>
        <v>0</v>
      </c>
      <c r="K269" s="211">
        <f t="shared" ref="K269:L269" si="357">SUM(K270,K281)</f>
        <v>0</v>
      </c>
      <c r="L269" s="212">
        <f t="shared" si="357"/>
        <v>0</v>
      </c>
      <c r="M269" s="210">
        <f>SUM(M270,M281)</f>
        <v>0</v>
      </c>
      <c r="N269" s="211">
        <f t="shared" ref="N269:O269" si="358">SUM(N270,N281)</f>
        <v>0</v>
      </c>
      <c r="O269" s="212">
        <f t="shared" si="358"/>
        <v>0</v>
      </c>
      <c r="P269" s="213"/>
    </row>
    <row r="270" spans="1:16" ht="24" hidden="1" x14ac:dyDescent="0.25">
      <c r="A270" s="59">
        <v>7200</v>
      </c>
      <c r="B270" s="164" t="s">
        <v>290</v>
      </c>
      <c r="C270" s="60">
        <f t="shared" si="288"/>
        <v>0</v>
      </c>
      <c r="D270" s="165">
        <f>SUM(D271,D272,D275,D276,D280)</f>
        <v>0</v>
      </c>
      <c r="E270" s="166">
        <f t="shared" ref="E270:F270" si="359">SUM(E271,E272,E275,E276,E280)</f>
        <v>0</v>
      </c>
      <c r="F270" s="63">
        <f t="shared" si="359"/>
        <v>0</v>
      </c>
      <c r="G270" s="165">
        <f>SUM(G271,G272,G275,G276,G280)</f>
        <v>0</v>
      </c>
      <c r="H270" s="166">
        <f t="shared" ref="H270:I270" si="360">SUM(H271,H272,H275,H276,H280)</f>
        <v>0</v>
      </c>
      <c r="I270" s="63">
        <f t="shared" si="360"/>
        <v>0</v>
      </c>
      <c r="J270" s="165">
        <f>SUM(J271,J272,J275,J276,J280)</f>
        <v>0</v>
      </c>
      <c r="K270" s="166">
        <f t="shared" ref="K270:L270" si="361">SUM(K271,K272,K275,K276,K280)</f>
        <v>0</v>
      </c>
      <c r="L270" s="63">
        <f t="shared" si="361"/>
        <v>0</v>
      </c>
      <c r="M270" s="165">
        <f>SUM(M271,M272,M275,M276,M280)</f>
        <v>0</v>
      </c>
      <c r="N270" s="166">
        <f t="shared" ref="N270:O270" si="362">SUM(N271,N272,N275,N276,N280)</f>
        <v>0</v>
      </c>
      <c r="O270" s="63">
        <f t="shared" si="362"/>
        <v>0</v>
      </c>
      <c r="P270" s="67"/>
    </row>
    <row r="271" spans="1:16" ht="24" hidden="1" customHeight="1" x14ac:dyDescent="0.25">
      <c r="A271" s="173">
        <v>7210</v>
      </c>
      <c r="B271" s="72" t="s">
        <v>291</v>
      </c>
      <c r="C271" s="73">
        <f t="shared" si="288"/>
        <v>0</v>
      </c>
      <c r="D271" s="178"/>
      <c r="E271" s="179"/>
      <c r="F271" s="124">
        <f>D271+E271</f>
        <v>0</v>
      </c>
      <c r="G271" s="46"/>
      <c r="H271" s="47"/>
      <c r="I271" s="124">
        <f>G271+H271</f>
        <v>0</v>
      </c>
      <c r="J271" s="46"/>
      <c r="K271" s="47"/>
      <c r="L271" s="124">
        <f>K271+J271</f>
        <v>0</v>
      </c>
      <c r="M271" s="46"/>
      <c r="N271" s="47"/>
      <c r="O271" s="124">
        <f>N271+M271</f>
        <v>0</v>
      </c>
      <c r="P271" s="49"/>
    </row>
    <row r="272" spans="1:16" s="214" customFormat="1" ht="24" hidden="1" x14ac:dyDescent="0.25">
      <c r="A272" s="170">
        <v>7220</v>
      </c>
      <c r="B272" s="79" t="s">
        <v>292</v>
      </c>
      <c r="C272" s="80">
        <f t="shared" si="288"/>
        <v>0</v>
      </c>
      <c r="D272" s="171">
        <f>SUM(D273:D274)</f>
        <v>0</v>
      </c>
      <c r="E272" s="172">
        <f t="shared" ref="E272:F272" si="363">SUM(E273:E274)</f>
        <v>0</v>
      </c>
      <c r="F272" s="55">
        <f t="shared" si="363"/>
        <v>0</v>
      </c>
      <c r="G272" s="171">
        <f>SUM(G273:G274)</f>
        <v>0</v>
      </c>
      <c r="H272" s="172">
        <f t="shared" ref="H272:I272" si="364">SUM(H273:H274)</f>
        <v>0</v>
      </c>
      <c r="I272" s="55">
        <f t="shared" si="364"/>
        <v>0</v>
      </c>
      <c r="J272" s="171">
        <f>SUM(J273:J274)</f>
        <v>0</v>
      </c>
      <c r="K272" s="172">
        <f t="shared" ref="K272:L272" si="365">SUM(K273:K274)</f>
        <v>0</v>
      </c>
      <c r="L272" s="55">
        <f t="shared" si="365"/>
        <v>0</v>
      </c>
      <c r="M272" s="171">
        <f>SUM(M273:M274)</f>
        <v>0</v>
      </c>
      <c r="N272" s="172">
        <f t="shared" ref="N272:O272" si="366">SUM(N273:N274)</f>
        <v>0</v>
      </c>
      <c r="O272" s="55">
        <f t="shared" si="366"/>
        <v>0</v>
      </c>
      <c r="P272" s="57"/>
    </row>
    <row r="273" spans="1:16" s="214" customFormat="1" ht="36" hidden="1" customHeight="1" x14ac:dyDescent="0.25">
      <c r="A273" s="51">
        <v>7221</v>
      </c>
      <c r="B273" s="79" t="s">
        <v>293</v>
      </c>
      <c r="C273" s="80">
        <f t="shared" si="288"/>
        <v>0</v>
      </c>
      <c r="D273" s="176"/>
      <c r="E273" s="177"/>
      <c r="F273" s="55">
        <f t="shared" ref="F273:F275" si="367">D273+E273</f>
        <v>0</v>
      </c>
      <c r="G273" s="53"/>
      <c r="H273" s="54"/>
      <c r="I273" s="55">
        <f t="shared" ref="I273:I275" si="368">G273+H273</f>
        <v>0</v>
      </c>
      <c r="J273" s="53"/>
      <c r="K273" s="54"/>
      <c r="L273" s="55">
        <f t="shared" ref="L273:L275" si="369">K273+J273</f>
        <v>0</v>
      </c>
      <c r="M273" s="53"/>
      <c r="N273" s="54"/>
      <c r="O273" s="55">
        <f t="shared" ref="O273:O275" si="370">N273+M273</f>
        <v>0</v>
      </c>
      <c r="P273" s="57"/>
    </row>
    <row r="274" spans="1:16" s="214" customFormat="1" ht="36" hidden="1" customHeight="1" x14ac:dyDescent="0.25">
      <c r="A274" s="51">
        <v>7222</v>
      </c>
      <c r="B274" s="79" t="s">
        <v>294</v>
      </c>
      <c r="C274" s="80">
        <f t="shared" si="288"/>
        <v>0</v>
      </c>
      <c r="D274" s="176"/>
      <c r="E274" s="177"/>
      <c r="F274" s="55">
        <f t="shared" si="367"/>
        <v>0</v>
      </c>
      <c r="G274" s="53"/>
      <c r="H274" s="54"/>
      <c r="I274" s="55">
        <f t="shared" si="368"/>
        <v>0</v>
      </c>
      <c r="J274" s="53"/>
      <c r="K274" s="54"/>
      <c r="L274" s="55">
        <f t="shared" si="369"/>
        <v>0</v>
      </c>
      <c r="M274" s="53"/>
      <c r="N274" s="54"/>
      <c r="O274" s="55">
        <f t="shared" si="370"/>
        <v>0</v>
      </c>
      <c r="P274" s="57"/>
    </row>
    <row r="275" spans="1:16" ht="24" hidden="1" customHeight="1" x14ac:dyDescent="0.25">
      <c r="A275" s="170">
        <v>7230</v>
      </c>
      <c r="B275" s="79" t="s">
        <v>295</v>
      </c>
      <c r="C275" s="80">
        <f t="shared" si="288"/>
        <v>0</v>
      </c>
      <c r="D275" s="176"/>
      <c r="E275" s="177"/>
      <c r="F275" s="55">
        <f t="shared" si="367"/>
        <v>0</v>
      </c>
      <c r="G275" s="53"/>
      <c r="H275" s="54"/>
      <c r="I275" s="55">
        <f t="shared" si="368"/>
        <v>0</v>
      </c>
      <c r="J275" s="53"/>
      <c r="K275" s="54"/>
      <c r="L275" s="55">
        <f t="shared" si="369"/>
        <v>0</v>
      </c>
      <c r="M275" s="53"/>
      <c r="N275" s="54"/>
      <c r="O275" s="55">
        <f t="shared" si="370"/>
        <v>0</v>
      </c>
      <c r="P275" s="57"/>
    </row>
    <row r="276" spans="1:16" ht="24" hidden="1" x14ac:dyDescent="0.25">
      <c r="A276" s="170">
        <v>7240</v>
      </c>
      <c r="B276" s="79" t="s">
        <v>296</v>
      </c>
      <c r="C276" s="80">
        <f t="shared" ref="C276:C301" si="371">F276+I276+L276+O276</f>
        <v>0</v>
      </c>
      <c r="D276" s="171">
        <f t="shared" ref="D276:O276" si="372">SUM(D277:D279)</f>
        <v>0</v>
      </c>
      <c r="E276" s="172">
        <f t="shared" si="372"/>
        <v>0</v>
      </c>
      <c r="F276" s="55">
        <f t="shared" si="372"/>
        <v>0</v>
      </c>
      <c r="G276" s="171">
        <f t="shared" si="372"/>
        <v>0</v>
      </c>
      <c r="H276" s="172">
        <f t="shared" si="372"/>
        <v>0</v>
      </c>
      <c r="I276" s="55">
        <f t="shared" si="372"/>
        <v>0</v>
      </c>
      <c r="J276" s="171">
        <f>SUM(J277:J279)</f>
        <v>0</v>
      </c>
      <c r="K276" s="172">
        <f t="shared" ref="K276:L276" si="373">SUM(K277:K279)</f>
        <v>0</v>
      </c>
      <c r="L276" s="55">
        <f t="shared" si="373"/>
        <v>0</v>
      </c>
      <c r="M276" s="171">
        <f t="shared" si="372"/>
        <v>0</v>
      </c>
      <c r="N276" s="172">
        <f t="shared" si="372"/>
        <v>0</v>
      </c>
      <c r="O276" s="55">
        <f t="shared" si="372"/>
        <v>0</v>
      </c>
      <c r="P276" s="57"/>
    </row>
    <row r="277" spans="1:16" ht="48" hidden="1" customHeight="1" x14ac:dyDescent="0.25">
      <c r="A277" s="51">
        <v>7245</v>
      </c>
      <c r="B277" s="79" t="s">
        <v>297</v>
      </c>
      <c r="C277" s="80">
        <f t="shared" si="371"/>
        <v>0</v>
      </c>
      <c r="D277" s="176"/>
      <c r="E277" s="177"/>
      <c r="F277" s="55">
        <f t="shared" ref="F277:F280" si="374">D277+E277</f>
        <v>0</v>
      </c>
      <c r="G277" s="53"/>
      <c r="H277" s="54"/>
      <c r="I277" s="55">
        <f t="shared" ref="I277:I280" si="375">G277+H277</f>
        <v>0</v>
      </c>
      <c r="J277" s="53"/>
      <c r="K277" s="54"/>
      <c r="L277" s="55">
        <f t="shared" ref="L277:L280" si="376">K277+J277</f>
        <v>0</v>
      </c>
      <c r="M277" s="53"/>
      <c r="N277" s="54"/>
      <c r="O277" s="55">
        <f t="shared" ref="O277:O280" si="377">N277+M277</f>
        <v>0</v>
      </c>
      <c r="P277" s="57"/>
    </row>
    <row r="278" spans="1:16" ht="84.75" hidden="1" customHeight="1" x14ac:dyDescent="0.25">
      <c r="A278" s="51">
        <v>7246</v>
      </c>
      <c r="B278" s="79" t="s">
        <v>298</v>
      </c>
      <c r="C278" s="80">
        <f t="shared" si="371"/>
        <v>0</v>
      </c>
      <c r="D278" s="176"/>
      <c r="E278" s="177"/>
      <c r="F278" s="55">
        <f t="shared" si="374"/>
        <v>0</v>
      </c>
      <c r="G278" s="53"/>
      <c r="H278" s="54"/>
      <c r="I278" s="55">
        <f t="shared" si="375"/>
        <v>0</v>
      </c>
      <c r="J278" s="53"/>
      <c r="K278" s="54"/>
      <c r="L278" s="55">
        <f t="shared" si="376"/>
        <v>0</v>
      </c>
      <c r="M278" s="53"/>
      <c r="N278" s="54"/>
      <c r="O278" s="55">
        <f t="shared" si="377"/>
        <v>0</v>
      </c>
      <c r="P278" s="57"/>
    </row>
    <row r="279" spans="1:16" ht="36" hidden="1" customHeight="1" x14ac:dyDescent="0.25">
      <c r="A279" s="51">
        <v>7247</v>
      </c>
      <c r="B279" s="79" t="s">
        <v>299</v>
      </c>
      <c r="C279" s="80">
        <f t="shared" si="371"/>
        <v>0</v>
      </c>
      <c r="D279" s="176"/>
      <c r="E279" s="177"/>
      <c r="F279" s="55">
        <f t="shared" si="374"/>
        <v>0</v>
      </c>
      <c r="G279" s="53"/>
      <c r="H279" s="54"/>
      <c r="I279" s="55">
        <f t="shared" si="375"/>
        <v>0</v>
      </c>
      <c r="J279" s="53"/>
      <c r="K279" s="54"/>
      <c r="L279" s="55">
        <f t="shared" si="376"/>
        <v>0</v>
      </c>
      <c r="M279" s="53"/>
      <c r="N279" s="54"/>
      <c r="O279" s="55">
        <f t="shared" si="377"/>
        <v>0</v>
      </c>
      <c r="P279" s="57"/>
    </row>
    <row r="280" spans="1:16" ht="24" hidden="1" customHeight="1" x14ac:dyDescent="0.25">
      <c r="A280" s="173">
        <v>7260</v>
      </c>
      <c r="B280" s="72" t="s">
        <v>300</v>
      </c>
      <c r="C280" s="73">
        <f t="shared" si="371"/>
        <v>0</v>
      </c>
      <c r="D280" s="178"/>
      <c r="E280" s="179"/>
      <c r="F280" s="124">
        <f t="shared" si="374"/>
        <v>0</v>
      </c>
      <c r="G280" s="46"/>
      <c r="H280" s="47"/>
      <c r="I280" s="124">
        <f t="shared" si="375"/>
        <v>0</v>
      </c>
      <c r="J280" s="46"/>
      <c r="K280" s="47"/>
      <c r="L280" s="124">
        <f t="shared" si="376"/>
        <v>0</v>
      </c>
      <c r="M280" s="46"/>
      <c r="N280" s="47"/>
      <c r="O280" s="124">
        <f t="shared" si="377"/>
        <v>0</v>
      </c>
      <c r="P280" s="49"/>
    </row>
    <row r="281" spans="1:16" hidden="1" x14ac:dyDescent="0.25">
      <c r="A281" s="126">
        <v>7700</v>
      </c>
      <c r="B281" s="99" t="s">
        <v>301</v>
      </c>
      <c r="C281" s="100">
        <f t="shared" si="371"/>
        <v>0</v>
      </c>
      <c r="D281" s="215">
        <f t="shared" ref="D281:O281" si="378">D282</f>
        <v>0</v>
      </c>
      <c r="E281" s="216">
        <f t="shared" si="378"/>
        <v>0</v>
      </c>
      <c r="F281" s="121">
        <f t="shared" si="378"/>
        <v>0</v>
      </c>
      <c r="G281" s="215">
        <f t="shared" si="378"/>
        <v>0</v>
      </c>
      <c r="H281" s="216">
        <f t="shared" si="378"/>
        <v>0</v>
      </c>
      <c r="I281" s="121">
        <f t="shared" si="378"/>
        <v>0</v>
      </c>
      <c r="J281" s="215">
        <f t="shared" si="378"/>
        <v>0</v>
      </c>
      <c r="K281" s="216">
        <f t="shared" si="378"/>
        <v>0</v>
      </c>
      <c r="L281" s="121">
        <f t="shared" si="378"/>
        <v>0</v>
      </c>
      <c r="M281" s="215">
        <f t="shared" si="378"/>
        <v>0</v>
      </c>
      <c r="N281" s="216">
        <f t="shared" si="378"/>
        <v>0</v>
      </c>
      <c r="O281" s="121">
        <f t="shared" si="378"/>
        <v>0</v>
      </c>
      <c r="P281" s="109"/>
    </row>
    <row r="282" spans="1:16" ht="12" hidden="1" customHeight="1" x14ac:dyDescent="0.25">
      <c r="A282" s="167">
        <v>7720</v>
      </c>
      <c r="B282" s="72" t="s">
        <v>302</v>
      </c>
      <c r="C282" s="88">
        <f t="shared" si="371"/>
        <v>0</v>
      </c>
      <c r="D282" s="217"/>
      <c r="E282" s="218"/>
      <c r="F282" s="219">
        <f>D282+E282</f>
        <v>0</v>
      </c>
      <c r="G282" s="92"/>
      <c r="H282" s="93"/>
      <c r="I282" s="219">
        <f>G282+H282</f>
        <v>0</v>
      </c>
      <c r="J282" s="92"/>
      <c r="K282" s="93"/>
      <c r="L282" s="219">
        <f>K282+J282</f>
        <v>0</v>
      </c>
      <c r="M282" s="92"/>
      <c r="N282" s="93"/>
      <c r="O282" s="219">
        <f>N282+M282</f>
        <v>0</v>
      </c>
      <c r="P282" s="97"/>
    </row>
    <row r="283" spans="1:16" hidden="1" x14ac:dyDescent="0.25">
      <c r="A283" s="220">
        <v>9000</v>
      </c>
      <c r="B283" s="221" t="s">
        <v>303</v>
      </c>
      <c r="C283" s="222">
        <f t="shared" si="371"/>
        <v>0</v>
      </c>
      <c r="D283" s="223">
        <f t="shared" ref="D283:O284" si="379">D284</f>
        <v>0</v>
      </c>
      <c r="E283" s="224">
        <f t="shared" si="379"/>
        <v>0</v>
      </c>
      <c r="F283" s="225">
        <f t="shared" si="379"/>
        <v>0</v>
      </c>
      <c r="G283" s="223">
        <f>G284</f>
        <v>0</v>
      </c>
      <c r="H283" s="224">
        <f t="shared" ref="H283:I283" si="380">H284</f>
        <v>0</v>
      </c>
      <c r="I283" s="225">
        <f t="shared" si="380"/>
        <v>0</v>
      </c>
      <c r="J283" s="223">
        <f t="shared" si="379"/>
        <v>0</v>
      </c>
      <c r="K283" s="224">
        <f t="shared" si="379"/>
        <v>0</v>
      </c>
      <c r="L283" s="225">
        <f t="shared" si="379"/>
        <v>0</v>
      </c>
      <c r="M283" s="223">
        <f t="shared" si="379"/>
        <v>0</v>
      </c>
      <c r="N283" s="224">
        <f t="shared" si="379"/>
        <v>0</v>
      </c>
      <c r="O283" s="225">
        <f t="shared" si="379"/>
        <v>0</v>
      </c>
      <c r="P283" s="226"/>
    </row>
    <row r="284" spans="1:16" ht="24" hidden="1" x14ac:dyDescent="0.25">
      <c r="A284" s="227">
        <v>9200</v>
      </c>
      <c r="B284" s="79" t="s">
        <v>304</v>
      </c>
      <c r="C284" s="133">
        <f t="shared" si="371"/>
        <v>0</v>
      </c>
      <c r="D284" s="168">
        <f t="shared" si="379"/>
        <v>0</v>
      </c>
      <c r="E284" s="169">
        <f t="shared" si="379"/>
        <v>0</v>
      </c>
      <c r="F284" s="131">
        <f t="shared" si="379"/>
        <v>0</v>
      </c>
      <c r="G284" s="168">
        <f t="shared" si="379"/>
        <v>0</v>
      </c>
      <c r="H284" s="169">
        <f t="shared" si="379"/>
        <v>0</v>
      </c>
      <c r="I284" s="131">
        <f t="shared" si="379"/>
        <v>0</v>
      </c>
      <c r="J284" s="168">
        <f t="shared" si="379"/>
        <v>0</v>
      </c>
      <c r="K284" s="169">
        <f t="shared" si="379"/>
        <v>0</v>
      </c>
      <c r="L284" s="131">
        <f t="shared" si="379"/>
        <v>0</v>
      </c>
      <c r="M284" s="168">
        <f t="shared" si="379"/>
        <v>0</v>
      </c>
      <c r="N284" s="169">
        <f t="shared" si="379"/>
        <v>0</v>
      </c>
      <c r="O284" s="131">
        <f t="shared" si="379"/>
        <v>0</v>
      </c>
      <c r="P284" s="119"/>
    </row>
    <row r="285" spans="1:16" ht="24" hidden="1" customHeight="1" x14ac:dyDescent="0.25">
      <c r="A285" s="228">
        <v>9230</v>
      </c>
      <c r="B285" s="79" t="s">
        <v>305</v>
      </c>
      <c r="C285" s="133">
        <f t="shared" si="371"/>
        <v>0</v>
      </c>
      <c r="D285" s="183"/>
      <c r="E285" s="184"/>
      <c r="F285" s="131">
        <f>D285+E285</f>
        <v>0</v>
      </c>
      <c r="G285" s="134"/>
      <c r="H285" s="135"/>
      <c r="I285" s="131">
        <f>G285+H285</f>
        <v>0</v>
      </c>
      <c r="J285" s="134"/>
      <c r="K285" s="135"/>
      <c r="L285" s="131">
        <f>K285+J285</f>
        <v>0</v>
      </c>
      <c r="M285" s="134"/>
      <c r="N285" s="135"/>
      <c r="O285" s="131">
        <f>N285+M285</f>
        <v>0</v>
      </c>
      <c r="P285" s="119"/>
    </row>
    <row r="286" spans="1:16" hidden="1" x14ac:dyDescent="0.25">
      <c r="A286" s="181"/>
      <c r="B286" s="79" t="s">
        <v>306</v>
      </c>
      <c r="C286" s="80">
        <f t="shared" si="371"/>
        <v>0</v>
      </c>
      <c r="D286" s="171">
        <f>SUM(D287:D288)</f>
        <v>0</v>
      </c>
      <c r="E286" s="172">
        <f t="shared" ref="E286:F286" si="381">SUM(E287:E288)</f>
        <v>0</v>
      </c>
      <c r="F286" s="55">
        <f t="shared" si="381"/>
        <v>0</v>
      </c>
      <c r="G286" s="171">
        <f>SUM(G287:G288)</f>
        <v>0</v>
      </c>
      <c r="H286" s="172">
        <f t="shared" ref="H286:I286" si="382">SUM(H287:H288)</f>
        <v>0</v>
      </c>
      <c r="I286" s="55">
        <f t="shared" si="382"/>
        <v>0</v>
      </c>
      <c r="J286" s="171">
        <f>SUM(J287:J288)</f>
        <v>0</v>
      </c>
      <c r="K286" s="172">
        <f t="shared" ref="K286:L286" si="383">SUM(K287:K288)</f>
        <v>0</v>
      </c>
      <c r="L286" s="55">
        <f t="shared" si="383"/>
        <v>0</v>
      </c>
      <c r="M286" s="171">
        <f>SUM(M287:M288)</f>
        <v>0</v>
      </c>
      <c r="N286" s="172">
        <f t="shared" ref="N286:O286" si="384">SUM(N287:N288)</f>
        <v>0</v>
      </c>
      <c r="O286" s="55">
        <f t="shared" si="384"/>
        <v>0</v>
      </c>
      <c r="P286" s="57"/>
    </row>
    <row r="287" spans="1:16" ht="12" hidden="1" customHeight="1" x14ac:dyDescent="0.25">
      <c r="A287" s="181" t="s">
        <v>307</v>
      </c>
      <c r="B287" s="51" t="s">
        <v>308</v>
      </c>
      <c r="C287" s="80">
        <f t="shared" si="371"/>
        <v>0</v>
      </c>
      <c r="D287" s="176"/>
      <c r="E287" s="177"/>
      <c r="F287" s="55">
        <f t="shared" ref="F287:F288" si="385">D287+E287</f>
        <v>0</v>
      </c>
      <c r="G287" s="53"/>
      <c r="H287" s="54"/>
      <c r="I287" s="55">
        <f t="shared" ref="I287:I288" si="386">G287+H287</f>
        <v>0</v>
      </c>
      <c r="J287" s="53"/>
      <c r="K287" s="54"/>
      <c r="L287" s="55">
        <f t="shared" ref="L287:L288" si="387">K287+J287</f>
        <v>0</v>
      </c>
      <c r="M287" s="53"/>
      <c r="N287" s="54"/>
      <c r="O287" s="55">
        <f t="shared" ref="O287:O288" si="388">N287+M287</f>
        <v>0</v>
      </c>
      <c r="P287" s="57"/>
    </row>
    <row r="288" spans="1:16" ht="24" hidden="1" customHeight="1" x14ac:dyDescent="0.25">
      <c r="A288" s="181" t="s">
        <v>309</v>
      </c>
      <c r="B288" s="229" t="s">
        <v>310</v>
      </c>
      <c r="C288" s="73">
        <f t="shared" si="371"/>
        <v>0</v>
      </c>
      <c r="D288" s="178"/>
      <c r="E288" s="179"/>
      <c r="F288" s="124">
        <f t="shared" si="385"/>
        <v>0</v>
      </c>
      <c r="G288" s="46"/>
      <c r="H288" s="47"/>
      <c r="I288" s="124">
        <f t="shared" si="386"/>
        <v>0</v>
      </c>
      <c r="J288" s="46"/>
      <c r="K288" s="47"/>
      <c r="L288" s="124">
        <f t="shared" si="387"/>
        <v>0</v>
      </c>
      <c r="M288" s="46"/>
      <c r="N288" s="47"/>
      <c r="O288" s="124">
        <f t="shared" si="388"/>
        <v>0</v>
      </c>
      <c r="P288" s="49"/>
    </row>
    <row r="289" spans="1:16" ht="12.75" thickBot="1" x14ac:dyDescent="0.3">
      <c r="A289" s="230"/>
      <c r="B289" s="230" t="s">
        <v>311</v>
      </c>
      <c r="C289" s="231">
        <f t="shared" si="371"/>
        <v>895167</v>
      </c>
      <c r="D289" s="232">
        <f t="shared" ref="D289:O289" si="389">SUM(D286,D269,D230,D195,D187,D173,D75,D53,D283)</f>
        <v>604903</v>
      </c>
      <c r="E289" s="233">
        <f t="shared" si="389"/>
        <v>30099</v>
      </c>
      <c r="F289" s="234">
        <f t="shared" si="389"/>
        <v>635002</v>
      </c>
      <c r="G289" s="232">
        <f t="shared" si="389"/>
        <v>228074</v>
      </c>
      <c r="H289" s="233">
        <f t="shared" si="389"/>
        <v>0</v>
      </c>
      <c r="I289" s="234">
        <f t="shared" si="389"/>
        <v>228074</v>
      </c>
      <c r="J289" s="232">
        <f t="shared" si="389"/>
        <v>32091</v>
      </c>
      <c r="K289" s="233">
        <f t="shared" si="389"/>
        <v>0</v>
      </c>
      <c r="L289" s="234">
        <f t="shared" si="389"/>
        <v>32091</v>
      </c>
      <c r="M289" s="232">
        <f t="shared" si="389"/>
        <v>0</v>
      </c>
      <c r="N289" s="233">
        <f t="shared" si="389"/>
        <v>0</v>
      </c>
      <c r="O289" s="234">
        <f t="shared" si="389"/>
        <v>0</v>
      </c>
      <c r="P289" s="235"/>
    </row>
    <row r="290" spans="1:16" s="28" customFormat="1" ht="13.5" thickTop="1" thickBot="1" x14ac:dyDescent="0.3">
      <c r="A290" s="1064" t="s">
        <v>312</v>
      </c>
      <c r="B290" s="1065"/>
      <c r="C290" s="236">
        <f t="shared" si="371"/>
        <v>-5337</v>
      </c>
      <c r="D290" s="237">
        <f>SUM(D24,D25,D41)-D51</f>
        <v>0</v>
      </c>
      <c r="E290" s="238">
        <f t="shared" ref="E290:F290" si="390">SUM(E24,E25,E41)-E51</f>
        <v>0</v>
      </c>
      <c r="F290" s="239">
        <f t="shared" si="390"/>
        <v>0</v>
      </c>
      <c r="G290" s="237">
        <f>SUM(G24,G25,G41)-G51</f>
        <v>0</v>
      </c>
      <c r="H290" s="238">
        <f t="shared" ref="H290:I290" si="391">SUM(H24,H25,H41)-H51</f>
        <v>0</v>
      </c>
      <c r="I290" s="239">
        <f t="shared" si="391"/>
        <v>0</v>
      </c>
      <c r="J290" s="237">
        <f>(J26+J43)-J51</f>
        <v>-5337</v>
      </c>
      <c r="K290" s="238">
        <f t="shared" ref="K290:L290" si="392">(K26+K43)-K51</f>
        <v>0</v>
      </c>
      <c r="L290" s="239">
        <f t="shared" si="392"/>
        <v>-5337</v>
      </c>
      <c r="M290" s="237">
        <f>M45-M51</f>
        <v>0</v>
      </c>
      <c r="N290" s="238">
        <f t="shared" ref="N290:O290" si="393">N45-N51</f>
        <v>0</v>
      </c>
      <c r="O290" s="239">
        <f t="shared" si="393"/>
        <v>0</v>
      </c>
      <c r="P290" s="240"/>
    </row>
    <row r="291" spans="1:16" s="28" customFormat="1" ht="12.75" thickTop="1" x14ac:dyDescent="0.25">
      <c r="A291" s="1066" t="s">
        <v>313</v>
      </c>
      <c r="B291" s="1067"/>
      <c r="C291" s="241">
        <f t="shared" si="371"/>
        <v>5337</v>
      </c>
      <c r="D291" s="242">
        <f t="shared" ref="D291:O291" si="394">SUM(D292,D293)-D300+D301</f>
        <v>0</v>
      </c>
      <c r="E291" s="243">
        <f t="shared" si="394"/>
        <v>0</v>
      </c>
      <c r="F291" s="244">
        <f t="shared" si="394"/>
        <v>0</v>
      </c>
      <c r="G291" s="242">
        <f t="shared" si="394"/>
        <v>0</v>
      </c>
      <c r="H291" s="243">
        <f t="shared" si="394"/>
        <v>0</v>
      </c>
      <c r="I291" s="244">
        <f t="shared" si="394"/>
        <v>0</v>
      </c>
      <c r="J291" s="242">
        <f t="shared" si="394"/>
        <v>5337</v>
      </c>
      <c r="K291" s="243">
        <f t="shared" si="394"/>
        <v>0</v>
      </c>
      <c r="L291" s="244">
        <f t="shared" si="394"/>
        <v>5337</v>
      </c>
      <c r="M291" s="242">
        <f t="shared" si="394"/>
        <v>0</v>
      </c>
      <c r="N291" s="243">
        <f t="shared" si="394"/>
        <v>0</v>
      </c>
      <c r="O291" s="244">
        <f t="shared" si="394"/>
        <v>0</v>
      </c>
      <c r="P291" s="245"/>
    </row>
    <row r="292" spans="1:16" s="28" customFormat="1" ht="12.75" thickBot="1" x14ac:dyDescent="0.3">
      <c r="A292" s="140" t="s">
        <v>314</v>
      </c>
      <c r="B292" s="140" t="s">
        <v>315</v>
      </c>
      <c r="C292" s="141">
        <f t="shared" si="371"/>
        <v>5337</v>
      </c>
      <c r="D292" s="142">
        <f t="shared" ref="D292:O292" si="395">D21-D286</f>
        <v>0</v>
      </c>
      <c r="E292" s="143">
        <f t="shared" si="395"/>
        <v>0</v>
      </c>
      <c r="F292" s="144">
        <f t="shared" si="395"/>
        <v>0</v>
      </c>
      <c r="G292" s="142">
        <f t="shared" si="395"/>
        <v>0</v>
      </c>
      <c r="H292" s="143">
        <f t="shared" si="395"/>
        <v>0</v>
      </c>
      <c r="I292" s="144">
        <f t="shared" si="395"/>
        <v>0</v>
      </c>
      <c r="J292" s="142">
        <f t="shared" si="395"/>
        <v>5337</v>
      </c>
      <c r="K292" s="143">
        <f t="shared" si="395"/>
        <v>0</v>
      </c>
      <c r="L292" s="144">
        <f t="shared" si="395"/>
        <v>5337</v>
      </c>
      <c r="M292" s="142">
        <f t="shared" si="395"/>
        <v>0</v>
      </c>
      <c r="N292" s="143">
        <f t="shared" si="395"/>
        <v>0</v>
      </c>
      <c r="O292" s="144">
        <f t="shared" si="395"/>
        <v>0</v>
      </c>
      <c r="P292" s="35"/>
    </row>
    <row r="293" spans="1:16" s="28" customFormat="1" ht="12.75" hidden="1" thickTop="1" x14ac:dyDescent="0.25">
      <c r="A293" s="246" t="s">
        <v>316</v>
      </c>
      <c r="B293" s="246" t="s">
        <v>317</v>
      </c>
      <c r="C293" s="241">
        <f t="shared" si="371"/>
        <v>0</v>
      </c>
      <c r="D293" s="242">
        <f t="shared" ref="D293:O293" si="396">SUM(D294,D296,D298)-SUM(D295,D297,D299)</f>
        <v>0</v>
      </c>
      <c r="E293" s="243">
        <f t="shared" si="396"/>
        <v>0</v>
      </c>
      <c r="F293" s="244">
        <f t="shared" si="396"/>
        <v>0</v>
      </c>
      <c r="G293" s="242">
        <f t="shared" si="396"/>
        <v>0</v>
      </c>
      <c r="H293" s="243">
        <f t="shared" si="396"/>
        <v>0</v>
      </c>
      <c r="I293" s="244">
        <f t="shared" si="396"/>
        <v>0</v>
      </c>
      <c r="J293" s="242">
        <f t="shared" si="396"/>
        <v>0</v>
      </c>
      <c r="K293" s="243">
        <f t="shared" si="396"/>
        <v>0</v>
      </c>
      <c r="L293" s="244">
        <f t="shared" si="396"/>
        <v>0</v>
      </c>
      <c r="M293" s="242">
        <f t="shared" si="396"/>
        <v>0</v>
      </c>
      <c r="N293" s="243">
        <f t="shared" si="396"/>
        <v>0</v>
      </c>
      <c r="O293" s="244">
        <f t="shared" si="396"/>
        <v>0</v>
      </c>
      <c r="P293" s="245"/>
    </row>
    <row r="294" spans="1:16" ht="12" hidden="1" customHeight="1" x14ac:dyDescent="0.25">
      <c r="A294" s="247" t="s">
        <v>318</v>
      </c>
      <c r="B294" s="132" t="s">
        <v>319</v>
      </c>
      <c r="C294" s="88">
        <f t="shared" si="371"/>
        <v>0</v>
      </c>
      <c r="D294" s="217"/>
      <c r="E294" s="218"/>
      <c r="F294" s="219">
        <f t="shared" ref="F294:F301" si="397">D294+E294</f>
        <v>0</v>
      </c>
      <c r="G294" s="92"/>
      <c r="H294" s="93"/>
      <c r="I294" s="219">
        <f t="shared" ref="I294:I301" si="398">G294+H294</f>
        <v>0</v>
      </c>
      <c r="J294" s="92"/>
      <c r="K294" s="93"/>
      <c r="L294" s="219">
        <f t="shared" ref="L294:L301" si="399">K294+J294</f>
        <v>0</v>
      </c>
      <c r="M294" s="92"/>
      <c r="N294" s="93"/>
      <c r="O294" s="219">
        <f t="shared" ref="O294:O301" si="400">N294+M294</f>
        <v>0</v>
      </c>
      <c r="P294" s="97"/>
    </row>
    <row r="295" spans="1:16" ht="24" hidden="1" customHeight="1" x14ac:dyDescent="0.25">
      <c r="A295" s="181" t="s">
        <v>320</v>
      </c>
      <c r="B295" s="50" t="s">
        <v>321</v>
      </c>
      <c r="C295" s="80">
        <f t="shared" si="371"/>
        <v>0</v>
      </c>
      <c r="D295" s="176"/>
      <c r="E295" s="177"/>
      <c r="F295" s="55">
        <f t="shared" si="397"/>
        <v>0</v>
      </c>
      <c r="G295" s="53"/>
      <c r="H295" s="54"/>
      <c r="I295" s="55">
        <f t="shared" si="398"/>
        <v>0</v>
      </c>
      <c r="J295" s="53"/>
      <c r="K295" s="54"/>
      <c r="L295" s="55">
        <f t="shared" si="399"/>
        <v>0</v>
      </c>
      <c r="M295" s="53"/>
      <c r="N295" s="54"/>
      <c r="O295" s="55">
        <f t="shared" si="400"/>
        <v>0</v>
      </c>
      <c r="P295" s="57"/>
    </row>
    <row r="296" spans="1:16" ht="12" hidden="1" customHeight="1" x14ac:dyDescent="0.25">
      <c r="A296" s="181" t="s">
        <v>322</v>
      </c>
      <c r="B296" s="50" t="s">
        <v>323</v>
      </c>
      <c r="C296" s="80">
        <f t="shared" si="371"/>
        <v>0</v>
      </c>
      <c r="D296" s="176"/>
      <c r="E296" s="177"/>
      <c r="F296" s="55">
        <f t="shared" si="397"/>
        <v>0</v>
      </c>
      <c r="G296" s="53"/>
      <c r="H296" s="54"/>
      <c r="I296" s="55">
        <f t="shared" si="398"/>
        <v>0</v>
      </c>
      <c r="J296" s="53"/>
      <c r="K296" s="54"/>
      <c r="L296" s="55">
        <f t="shared" si="399"/>
        <v>0</v>
      </c>
      <c r="M296" s="53"/>
      <c r="N296" s="54"/>
      <c r="O296" s="55">
        <f t="shared" si="400"/>
        <v>0</v>
      </c>
      <c r="P296" s="57"/>
    </row>
    <row r="297" spans="1:16" ht="24" hidden="1" customHeight="1" x14ac:dyDescent="0.25">
      <c r="A297" s="181" t="s">
        <v>324</v>
      </c>
      <c r="B297" s="50" t="s">
        <v>325</v>
      </c>
      <c r="C297" s="80">
        <f t="shared" si="371"/>
        <v>0</v>
      </c>
      <c r="D297" s="176"/>
      <c r="E297" s="177"/>
      <c r="F297" s="55">
        <f t="shared" si="397"/>
        <v>0</v>
      </c>
      <c r="G297" s="53"/>
      <c r="H297" s="54"/>
      <c r="I297" s="55">
        <f t="shared" si="398"/>
        <v>0</v>
      </c>
      <c r="J297" s="53"/>
      <c r="K297" s="54"/>
      <c r="L297" s="55">
        <f t="shared" si="399"/>
        <v>0</v>
      </c>
      <c r="M297" s="53"/>
      <c r="N297" s="54"/>
      <c r="O297" s="55">
        <f t="shared" si="400"/>
        <v>0</v>
      </c>
      <c r="P297" s="57"/>
    </row>
    <row r="298" spans="1:16" ht="12" hidden="1" customHeight="1" x14ac:dyDescent="0.25">
      <c r="A298" s="181" t="s">
        <v>326</v>
      </c>
      <c r="B298" s="50" t="s">
        <v>327</v>
      </c>
      <c r="C298" s="80">
        <f t="shared" si="371"/>
        <v>0</v>
      </c>
      <c r="D298" s="176"/>
      <c r="E298" s="177"/>
      <c r="F298" s="55">
        <f t="shared" si="397"/>
        <v>0</v>
      </c>
      <c r="G298" s="53"/>
      <c r="H298" s="54"/>
      <c r="I298" s="55">
        <f t="shared" si="398"/>
        <v>0</v>
      </c>
      <c r="J298" s="53"/>
      <c r="K298" s="54"/>
      <c r="L298" s="55">
        <f t="shared" si="399"/>
        <v>0</v>
      </c>
      <c r="M298" s="53"/>
      <c r="N298" s="54"/>
      <c r="O298" s="55">
        <f t="shared" si="400"/>
        <v>0</v>
      </c>
      <c r="P298" s="57"/>
    </row>
    <row r="299" spans="1:16" ht="24.75" hidden="1" customHeight="1" thickBot="1" x14ac:dyDescent="0.25">
      <c r="A299" s="248" t="s">
        <v>328</v>
      </c>
      <c r="B299" s="249" t="s">
        <v>329</v>
      </c>
      <c r="C299" s="189">
        <f t="shared" si="371"/>
        <v>0</v>
      </c>
      <c r="D299" s="191"/>
      <c r="E299" s="192"/>
      <c r="F299" s="193">
        <f t="shared" si="397"/>
        <v>0</v>
      </c>
      <c r="G299" s="194"/>
      <c r="H299" s="195"/>
      <c r="I299" s="193">
        <f t="shared" si="398"/>
        <v>0</v>
      </c>
      <c r="J299" s="194"/>
      <c r="K299" s="195"/>
      <c r="L299" s="193">
        <f t="shared" si="399"/>
        <v>0</v>
      </c>
      <c r="M299" s="194"/>
      <c r="N299" s="195"/>
      <c r="O299" s="193">
        <f t="shared" si="400"/>
        <v>0</v>
      </c>
      <c r="P299" s="196"/>
    </row>
    <row r="300" spans="1:16" s="28" customFormat="1" ht="13.5" hidden="1" customHeight="1" thickTop="1" thickBot="1" x14ac:dyDescent="0.3">
      <c r="A300" s="250" t="s">
        <v>330</v>
      </c>
      <c r="B300" s="250" t="s">
        <v>331</v>
      </c>
      <c r="C300" s="236">
        <f t="shared" si="371"/>
        <v>0</v>
      </c>
      <c r="D300" s="251"/>
      <c r="E300" s="252"/>
      <c r="F300" s="239">
        <f t="shared" si="397"/>
        <v>0</v>
      </c>
      <c r="G300" s="251"/>
      <c r="H300" s="252"/>
      <c r="I300" s="253">
        <f t="shared" si="398"/>
        <v>0</v>
      </c>
      <c r="J300" s="251"/>
      <c r="K300" s="252"/>
      <c r="L300" s="253">
        <f t="shared" si="399"/>
        <v>0</v>
      </c>
      <c r="M300" s="251"/>
      <c r="N300" s="252"/>
      <c r="O300" s="253">
        <f t="shared" si="400"/>
        <v>0</v>
      </c>
      <c r="P300" s="254"/>
    </row>
    <row r="301" spans="1:16" s="28" customFormat="1" ht="48.75" hidden="1" customHeight="1" thickTop="1" x14ac:dyDescent="0.25">
      <c r="A301" s="246" t="s">
        <v>332</v>
      </c>
      <c r="B301" s="255" t="s">
        <v>333</v>
      </c>
      <c r="C301" s="241">
        <f t="shared" si="371"/>
        <v>0</v>
      </c>
      <c r="D301" s="185"/>
      <c r="E301" s="186"/>
      <c r="F301" s="63">
        <f t="shared" si="397"/>
        <v>0</v>
      </c>
      <c r="G301" s="185"/>
      <c r="H301" s="186"/>
      <c r="I301" s="63">
        <f t="shared" si="398"/>
        <v>0</v>
      </c>
      <c r="J301" s="185"/>
      <c r="K301" s="186"/>
      <c r="L301" s="63">
        <f t="shared" si="399"/>
        <v>0</v>
      </c>
      <c r="M301" s="185"/>
      <c r="N301" s="186"/>
      <c r="O301" s="63">
        <f t="shared" si="400"/>
        <v>0</v>
      </c>
      <c r="P301" s="67"/>
    </row>
    <row r="302" spans="1:16" ht="12.75" thickTop="1" x14ac:dyDescent="0.25"/>
  </sheetData>
  <sheetProtection algorithmName="SHA-512" hashValue="jcTpK7U2WZL7tYnXIYmdZS1kT1ixsjHJUTWccuq41atPNJLRIhq9/lt6qyYV6NPixGgDIAHyNgbJAawm7syNVA==" saltValue="SMxyjh+DKVzm9M6o3PyViA==" spinCount="100000" sheet="1" objects="1" scenarios="1" formatCells="0" formatColumns="0" formatRows="0" deleteColumns="0"/>
  <autoFilter ref="A18:P301">
    <filterColumn colId="2">
      <filters>
        <filter val="1 246"/>
        <filter val="1 514"/>
        <filter val="10 291"/>
        <filter val="10 502"/>
        <filter val="106 030"/>
        <filter val="112"/>
        <filter val="12 454"/>
        <filter val="120"/>
        <filter val="139 251"/>
        <filter val="14 087"/>
        <filter val="146 710"/>
        <filter val="146 874"/>
        <filter val="150"/>
        <filter val="16 569"/>
        <filter val="17 488"/>
        <filter val="18 574"/>
        <filter val="186"/>
        <filter val="19 406"/>
        <filter val="2 152"/>
        <filter val="2 545"/>
        <filter val="2 668"/>
        <filter val="2 716"/>
        <filter val="2 774"/>
        <filter val="2 824"/>
        <filter val="2 995"/>
        <filter val="245"/>
        <filter val="26 754"/>
        <filter val="26 974"/>
        <filter val="263 260"/>
        <filter val="273"/>
        <filter val="292"/>
        <filter val="3 374"/>
        <filter val="3 380"/>
        <filter val="3 425"/>
        <filter val="3 452"/>
        <filter val="3 672"/>
        <filter val="3 813"/>
        <filter val="3 939"/>
        <filter val="3 991"/>
        <filter val="32 091"/>
        <filter val="33 221"/>
        <filter val="33 321"/>
        <filter val="330"/>
        <filter val="330 976"/>
        <filter val="348"/>
        <filter val="37 448"/>
        <filter val="38 463"/>
        <filter val="394 592"/>
        <filter val="4 337"/>
        <filter val="421 566"/>
        <filter val="436"/>
        <filter val="5 337"/>
        <filter val="-5 337"/>
        <filter val="52"/>
        <filter val="560"/>
        <filter val="560 817"/>
        <filter val="6 400"/>
        <filter val="600"/>
        <filter val="67 530"/>
        <filter val="690"/>
        <filter val="7 323"/>
        <filter val="81 364"/>
        <filter val="863 076"/>
        <filter val="891 793"/>
        <filter val="895 167"/>
        <filter val="900"/>
        <filter val="931"/>
      </filters>
    </filterColumn>
  </autoFilter>
  <mergeCells count="32">
    <mergeCell ref="A290:B290"/>
    <mergeCell ref="A291:B291"/>
    <mergeCell ref="I16:I17"/>
    <mergeCell ref="J16:J17"/>
    <mergeCell ref="K16:K17"/>
    <mergeCell ref="C14:P14"/>
    <mergeCell ref="A15:A17"/>
    <mergeCell ref="B15:B17"/>
    <mergeCell ref="C15:P15"/>
    <mergeCell ref="C16:C17"/>
    <mergeCell ref="D16:D17"/>
    <mergeCell ref="E16:E17"/>
    <mergeCell ref="F16:F17"/>
    <mergeCell ref="G16:G17"/>
    <mergeCell ref="H16:H17"/>
    <mergeCell ref="O16:O17"/>
    <mergeCell ref="P16:P17"/>
    <mergeCell ref="L16:L17"/>
    <mergeCell ref="M16:M17"/>
    <mergeCell ref="N16:N17"/>
    <mergeCell ref="C13:P13"/>
    <mergeCell ref="A2:P2"/>
    <mergeCell ref="C3:P3"/>
    <mergeCell ref="C4:P4"/>
    <mergeCell ref="C5:P5"/>
    <mergeCell ref="C6:P6"/>
    <mergeCell ref="C7:P7"/>
    <mergeCell ref="C8:P8"/>
    <mergeCell ref="C9:P9"/>
    <mergeCell ref="C10:P10"/>
    <mergeCell ref="C11:P11"/>
    <mergeCell ref="C12:P12"/>
  </mergeCells>
  <pageMargins left="0.98425196850393704" right="0.39370078740157483" top="0.59055118110236227" bottom="0.39370078740157483" header="0.23622047244094491" footer="0.23622047244094491"/>
  <pageSetup paperSize="9" scale="70" orientation="portrait" r:id="rId1"/>
  <headerFooter differentFirst="1">
    <oddFooter>&amp;L&amp;"Times New Roman,Regular"&amp;9&amp;D; &amp;T&amp;R&amp;"Times New Roman,Regular"&amp;9&amp;P (&amp;N)</oddFooter>
    <firstHeader xml:space="preserve">&amp;R&amp;"Times New Roman,Regular"&amp;9 5.pielikums Jūrmalas pilsētas domes
2019.gada 21.marta  saistošajiem noteikumiem Nr. 11
(protokols Nr.3,  22.punkts)
 </firstHeader>
    <firstFooter>&amp;L&amp;9&amp;D; &amp;T&amp;R&amp;9&amp;P (&amp;N)</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sheetPr>
  <dimension ref="A1:Q317"/>
  <sheetViews>
    <sheetView showGridLines="0" view="pageLayout" topLeftCell="B1" zoomScaleNormal="100" workbookViewId="0">
      <selection activeCell="T2" sqref="T2"/>
    </sheetView>
  </sheetViews>
  <sheetFormatPr defaultRowHeight="12" outlineLevelCol="1" x14ac:dyDescent="0.25"/>
  <cols>
    <col min="1" max="1" width="10.85546875" style="531" customWidth="1"/>
    <col min="2" max="2" width="28" style="531" customWidth="1"/>
    <col min="3" max="3" width="8" style="531" customWidth="1"/>
    <col min="4" max="5" width="8.7109375" style="531" hidden="1" customWidth="1" outlineLevel="1"/>
    <col min="6" max="6" width="8.7109375" style="531" customWidth="1" collapsed="1"/>
    <col min="7" max="8" width="8.7109375" style="531" hidden="1" customWidth="1" outlineLevel="1"/>
    <col min="9" max="9" width="8.7109375" style="531" customWidth="1" collapsed="1"/>
    <col min="10" max="11" width="8.28515625" style="531" hidden="1" customWidth="1" outlineLevel="1"/>
    <col min="12" max="12" width="8.28515625" style="531" customWidth="1" collapsed="1"/>
    <col min="13" max="13" width="7.42578125" style="531" hidden="1" customWidth="1" outlineLevel="1"/>
    <col min="14" max="14" width="7.42578125" style="268" hidden="1" customWidth="1" outlineLevel="1"/>
    <col min="15" max="15" width="6.85546875" style="268" customWidth="1" collapsed="1"/>
    <col min="16" max="16" width="26.7109375" style="268" hidden="1" customWidth="1" outlineLevel="1"/>
    <col min="17" max="17" width="9.140625" style="268" collapsed="1"/>
    <col min="18" max="256" width="9.140625" style="268"/>
    <col min="257" max="257" width="10.85546875" style="268" customWidth="1"/>
    <col min="258" max="258" width="28" style="268" customWidth="1"/>
    <col min="259" max="259" width="8" style="268" customWidth="1"/>
    <col min="260" max="265" width="8.7109375" style="268" customWidth="1"/>
    <col min="266" max="268" width="8.28515625" style="268" customWidth="1"/>
    <col min="269" max="270" width="7.42578125" style="268" customWidth="1"/>
    <col min="271" max="271" width="6.85546875" style="268" customWidth="1"/>
    <col min="272" max="272" width="26.7109375" style="268" customWidth="1"/>
    <col min="273" max="512" width="9.140625" style="268"/>
    <col min="513" max="513" width="10.85546875" style="268" customWidth="1"/>
    <col min="514" max="514" width="28" style="268" customWidth="1"/>
    <col min="515" max="515" width="8" style="268" customWidth="1"/>
    <col min="516" max="521" width="8.7109375" style="268" customWidth="1"/>
    <col min="522" max="524" width="8.28515625" style="268" customWidth="1"/>
    <col min="525" max="526" width="7.42578125" style="268" customWidth="1"/>
    <col min="527" max="527" width="6.85546875" style="268" customWidth="1"/>
    <col min="528" max="528" width="26.7109375" style="268" customWidth="1"/>
    <col min="529" max="768" width="9.140625" style="268"/>
    <col min="769" max="769" width="10.85546875" style="268" customWidth="1"/>
    <col min="770" max="770" width="28" style="268" customWidth="1"/>
    <col min="771" max="771" width="8" style="268" customWidth="1"/>
    <col min="772" max="777" width="8.7109375" style="268" customWidth="1"/>
    <col min="778" max="780" width="8.28515625" style="268" customWidth="1"/>
    <col min="781" max="782" width="7.42578125" style="268" customWidth="1"/>
    <col min="783" max="783" width="6.85546875" style="268" customWidth="1"/>
    <col min="784" max="784" width="26.7109375" style="268" customWidth="1"/>
    <col min="785" max="1024" width="9.140625" style="268"/>
    <col min="1025" max="1025" width="10.85546875" style="268" customWidth="1"/>
    <col min="1026" max="1026" width="28" style="268" customWidth="1"/>
    <col min="1027" max="1027" width="8" style="268" customWidth="1"/>
    <col min="1028" max="1033" width="8.7109375" style="268" customWidth="1"/>
    <col min="1034" max="1036" width="8.28515625" style="268" customWidth="1"/>
    <col min="1037" max="1038" width="7.42578125" style="268" customWidth="1"/>
    <col min="1039" max="1039" width="6.85546875" style="268" customWidth="1"/>
    <col min="1040" max="1040" width="26.7109375" style="268" customWidth="1"/>
    <col min="1041" max="1280" width="9.140625" style="268"/>
    <col min="1281" max="1281" width="10.85546875" style="268" customWidth="1"/>
    <col min="1282" max="1282" width="28" style="268" customWidth="1"/>
    <col min="1283" max="1283" width="8" style="268" customWidth="1"/>
    <col min="1284" max="1289" width="8.7109375" style="268" customWidth="1"/>
    <col min="1290" max="1292" width="8.28515625" style="268" customWidth="1"/>
    <col min="1293" max="1294" width="7.42578125" style="268" customWidth="1"/>
    <col min="1295" max="1295" width="6.85546875" style="268" customWidth="1"/>
    <col min="1296" max="1296" width="26.7109375" style="268" customWidth="1"/>
    <col min="1297" max="1536" width="9.140625" style="268"/>
    <col min="1537" max="1537" width="10.85546875" style="268" customWidth="1"/>
    <col min="1538" max="1538" width="28" style="268" customWidth="1"/>
    <col min="1539" max="1539" width="8" style="268" customWidth="1"/>
    <col min="1540" max="1545" width="8.7109375" style="268" customWidth="1"/>
    <col min="1546" max="1548" width="8.28515625" style="268" customWidth="1"/>
    <col min="1549" max="1550" width="7.42578125" style="268" customWidth="1"/>
    <col min="1551" max="1551" width="6.85546875" style="268" customWidth="1"/>
    <col min="1552" max="1552" width="26.7109375" style="268" customWidth="1"/>
    <col min="1553" max="1792" width="9.140625" style="268"/>
    <col min="1793" max="1793" width="10.85546875" style="268" customWidth="1"/>
    <col min="1794" max="1794" width="28" style="268" customWidth="1"/>
    <col min="1795" max="1795" width="8" style="268" customWidth="1"/>
    <col min="1796" max="1801" width="8.7109375" style="268" customWidth="1"/>
    <col min="1802" max="1804" width="8.28515625" style="268" customWidth="1"/>
    <col min="1805" max="1806" width="7.42578125" style="268" customWidth="1"/>
    <col min="1807" max="1807" width="6.85546875" style="268" customWidth="1"/>
    <col min="1808" max="1808" width="26.7109375" style="268" customWidth="1"/>
    <col min="1809" max="2048" width="9.140625" style="268"/>
    <col min="2049" max="2049" width="10.85546875" style="268" customWidth="1"/>
    <col min="2050" max="2050" width="28" style="268" customWidth="1"/>
    <col min="2051" max="2051" width="8" style="268" customWidth="1"/>
    <col min="2052" max="2057" width="8.7109375" style="268" customWidth="1"/>
    <col min="2058" max="2060" width="8.28515625" style="268" customWidth="1"/>
    <col min="2061" max="2062" width="7.42578125" style="268" customWidth="1"/>
    <col min="2063" max="2063" width="6.85546875" style="268" customWidth="1"/>
    <col min="2064" max="2064" width="26.7109375" style="268" customWidth="1"/>
    <col min="2065" max="2304" width="9.140625" style="268"/>
    <col min="2305" max="2305" width="10.85546875" style="268" customWidth="1"/>
    <col min="2306" max="2306" width="28" style="268" customWidth="1"/>
    <col min="2307" max="2307" width="8" style="268" customWidth="1"/>
    <col min="2308" max="2313" width="8.7109375" style="268" customWidth="1"/>
    <col min="2314" max="2316" width="8.28515625" style="268" customWidth="1"/>
    <col min="2317" max="2318" width="7.42578125" style="268" customWidth="1"/>
    <col min="2319" max="2319" width="6.85546875" style="268" customWidth="1"/>
    <col min="2320" max="2320" width="26.7109375" style="268" customWidth="1"/>
    <col min="2321" max="2560" width="9.140625" style="268"/>
    <col min="2561" max="2561" width="10.85546875" style="268" customWidth="1"/>
    <col min="2562" max="2562" width="28" style="268" customWidth="1"/>
    <col min="2563" max="2563" width="8" style="268" customWidth="1"/>
    <col min="2564" max="2569" width="8.7109375" style="268" customWidth="1"/>
    <col min="2570" max="2572" width="8.28515625" style="268" customWidth="1"/>
    <col min="2573" max="2574" width="7.42578125" style="268" customWidth="1"/>
    <col min="2575" max="2575" width="6.85546875" style="268" customWidth="1"/>
    <col min="2576" max="2576" width="26.7109375" style="268" customWidth="1"/>
    <col min="2577" max="2816" width="9.140625" style="268"/>
    <col min="2817" max="2817" width="10.85546875" style="268" customWidth="1"/>
    <col min="2818" max="2818" width="28" style="268" customWidth="1"/>
    <col min="2819" max="2819" width="8" style="268" customWidth="1"/>
    <col min="2820" max="2825" width="8.7109375" style="268" customWidth="1"/>
    <col min="2826" max="2828" width="8.28515625" style="268" customWidth="1"/>
    <col min="2829" max="2830" width="7.42578125" style="268" customWidth="1"/>
    <col min="2831" max="2831" width="6.85546875" style="268" customWidth="1"/>
    <col min="2832" max="2832" width="26.7109375" style="268" customWidth="1"/>
    <col min="2833" max="3072" width="9.140625" style="268"/>
    <col min="3073" max="3073" width="10.85546875" style="268" customWidth="1"/>
    <col min="3074" max="3074" width="28" style="268" customWidth="1"/>
    <col min="3075" max="3075" width="8" style="268" customWidth="1"/>
    <col min="3076" max="3081" width="8.7109375" style="268" customWidth="1"/>
    <col min="3082" max="3084" width="8.28515625" style="268" customWidth="1"/>
    <col min="3085" max="3086" width="7.42578125" style="268" customWidth="1"/>
    <col min="3087" max="3087" width="6.85546875" style="268" customWidth="1"/>
    <col min="3088" max="3088" width="26.7109375" style="268" customWidth="1"/>
    <col min="3089" max="3328" width="9.140625" style="268"/>
    <col min="3329" max="3329" width="10.85546875" style="268" customWidth="1"/>
    <col min="3330" max="3330" width="28" style="268" customWidth="1"/>
    <col min="3331" max="3331" width="8" style="268" customWidth="1"/>
    <col min="3332" max="3337" width="8.7109375" style="268" customWidth="1"/>
    <col min="3338" max="3340" width="8.28515625" style="268" customWidth="1"/>
    <col min="3341" max="3342" width="7.42578125" style="268" customWidth="1"/>
    <col min="3343" max="3343" width="6.85546875" style="268" customWidth="1"/>
    <col min="3344" max="3344" width="26.7109375" style="268" customWidth="1"/>
    <col min="3345" max="3584" width="9.140625" style="268"/>
    <col min="3585" max="3585" width="10.85546875" style="268" customWidth="1"/>
    <col min="3586" max="3586" width="28" style="268" customWidth="1"/>
    <col min="3587" max="3587" width="8" style="268" customWidth="1"/>
    <col min="3588" max="3593" width="8.7109375" style="268" customWidth="1"/>
    <col min="3594" max="3596" width="8.28515625" style="268" customWidth="1"/>
    <col min="3597" max="3598" width="7.42578125" style="268" customWidth="1"/>
    <col min="3599" max="3599" width="6.85546875" style="268" customWidth="1"/>
    <col min="3600" max="3600" width="26.7109375" style="268" customWidth="1"/>
    <col min="3601" max="3840" width="9.140625" style="268"/>
    <col min="3841" max="3841" width="10.85546875" style="268" customWidth="1"/>
    <col min="3842" max="3842" width="28" style="268" customWidth="1"/>
    <col min="3843" max="3843" width="8" style="268" customWidth="1"/>
    <col min="3844" max="3849" width="8.7109375" style="268" customWidth="1"/>
    <col min="3850" max="3852" width="8.28515625" style="268" customWidth="1"/>
    <col min="3853" max="3854" width="7.42578125" style="268" customWidth="1"/>
    <col min="3855" max="3855" width="6.85546875" style="268" customWidth="1"/>
    <col min="3856" max="3856" width="26.7109375" style="268" customWidth="1"/>
    <col min="3857" max="4096" width="9.140625" style="268"/>
    <col min="4097" max="4097" width="10.85546875" style="268" customWidth="1"/>
    <col min="4098" max="4098" width="28" style="268" customWidth="1"/>
    <col min="4099" max="4099" width="8" style="268" customWidth="1"/>
    <col min="4100" max="4105" width="8.7109375" style="268" customWidth="1"/>
    <col min="4106" max="4108" width="8.28515625" style="268" customWidth="1"/>
    <col min="4109" max="4110" width="7.42578125" style="268" customWidth="1"/>
    <col min="4111" max="4111" width="6.85546875" style="268" customWidth="1"/>
    <col min="4112" max="4112" width="26.7109375" style="268" customWidth="1"/>
    <col min="4113" max="4352" width="9.140625" style="268"/>
    <col min="4353" max="4353" width="10.85546875" style="268" customWidth="1"/>
    <col min="4354" max="4354" width="28" style="268" customWidth="1"/>
    <col min="4355" max="4355" width="8" style="268" customWidth="1"/>
    <col min="4356" max="4361" width="8.7109375" style="268" customWidth="1"/>
    <col min="4362" max="4364" width="8.28515625" style="268" customWidth="1"/>
    <col min="4365" max="4366" width="7.42578125" style="268" customWidth="1"/>
    <col min="4367" max="4367" width="6.85546875" style="268" customWidth="1"/>
    <col min="4368" max="4368" width="26.7109375" style="268" customWidth="1"/>
    <col min="4369" max="4608" width="9.140625" style="268"/>
    <col min="4609" max="4609" width="10.85546875" style="268" customWidth="1"/>
    <col min="4610" max="4610" width="28" style="268" customWidth="1"/>
    <col min="4611" max="4611" width="8" style="268" customWidth="1"/>
    <col min="4612" max="4617" width="8.7109375" style="268" customWidth="1"/>
    <col min="4618" max="4620" width="8.28515625" style="268" customWidth="1"/>
    <col min="4621" max="4622" width="7.42578125" style="268" customWidth="1"/>
    <col min="4623" max="4623" width="6.85546875" style="268" customWidth="1"/>
    <col min="4624" max="4624" width="26.7109375" style="268" customWidth="1"/>
    <col min="4625" max="4864" width="9.140625" style="268"/>
    <col min="4865" max="4865" width="10.85546875" style="268" customWidth="1"/>
    <col min="4866" max="4866" width="28" style="268" customWidth="1"/>
    <col min="4867" max="4867" width="8" style="268" customWidth="1"/>
    <col min="4868" max="4873" width="8.7109375" style="268" customWidth="1"/>
    <col min="4874" max="4876" width="8.28515625" style="268" customWidth="1"/>
    <col min="4877" max="4878" width="7.42578125" style="268" customWidth="1"/>
    <col min="4879" max="4879" width="6.85546875" style="268" customWidth="1"/>
    <col min="4880" max="4880" width="26.7109375" style="268" customWidth="1"/>
    <col min="4881" max="5120" width="9.140625" style="268"/>
    <col min="5121" max="5121" width="10.85546875" style="268" customWidth="1"/>
    <col min="5122" max="5122" width="28" style="268" customWidth="1"/>
    <col min="5123" max="5123" width="8" style="268" customWidth="1"/>
    <col min="5124" max="5129" width="8.7109375" style="268" customWidth="1"/>
    <col min="5130" max="5132" width="8.28515625" style="268" customWidth="1"/>
    <col min="5133" max="5134" width="7.42578125" style="268" customWidth="1"/>
    <col min="5135" max="5135" width="6.85546875" style="268" customWidth="1"/>
    <col min="5136" max="5136" width="26.7109375" style="268" customWidth="1"/>
    <col min="5137" max="5376" width="9.140625" style="268"/>
    <col min="5377" max="5377" width="10.85546875" style="268" customWidth="1"/>
    <col min="5378" max="5378" width="28" style="268" customWidth="1"/>
    <col min="5379" max="5379" width="8" style="268" customWidth="1"/>
    <col min="5380" max="5385" width="8.7109375" style="268" customWidth="1"/>
    <col min="5386" max="5388" width="8.28515625" style="268" customWidth="1"/>
    <col min="5389" max="5390" width="7.42578125" style="268" customWidth="1"/>
    <col min="5391" max="5391" width="6.85546875" style="268" customWidth="1"/>
    <col min="5392" max="5392" width="26.7109375" style="268" customWidth="1"/>
    <col min="5393" max="5632" width="9.140625" style="268"/>
    <col min="5633" max="5633" width="10.85546875" style="268" customWidth="1"/>
    <col min="5634" max="5634" width="28" style="268" customWidth="1"/>
    <col min="5635" max="5635" width="8" style="268" customWidth="1"/>
    <col min="5636" max="5641" width="8.7109375" style="268" customWidth="1"/>
    <col min="5642" max="5644" width="8.28515625" style="268" customWidth="1"/>
    <col min="5645" max="5646" width="7.42578125" style="268" customWidth="1"/>
    <col min="5647" max="5647" width="6.85546875" style="268" customWidth="1"/>
    <col min="5648" max="5648" width="26.7109375" style="268" customWidth="1"/>
    <col min="5649" max="5888" width="9.140625" style="268"/>
    <col min="5889" max="5889" width="10.85546875" style="268" customWidth="1"/>
    <col min="5890" max="5890" width="28" style="268" customWidth="1"/>
    <col min="5891" max="5891" width="8" style="268" customWidth="1"/>
    <col min="5892" max="5897" width="8.7109375" style="268" customWidth="1"/>
    <col min="5898" max="5900" width="8.28515625" style="268" customWidth="1"/>
    <col min="5901" max="5902" width="7.42578125" style="268" customWidth="1"/>
    <col min="5903" max="5903" width="6.85546875" style="268" customWidth="1"/>
    <col min="5904" max="5904" width="26.7109375" style="268" customWidth="1"/>
    <col min="5905" max="6144" width="9.140625" style="268"/>
    <col min="6145" max="6145" width="10.85546875" style="268" customWidth="1"/>
    <col min="6146" max="6146" width="28" style="268" customWidth="1"/>
    <col min="6147" max="6147" width="8" style="268" customWidth="1"/>
    <col min="6148" max="6153" width="8.7109375" style="268" customWidth="1"/>
    <col min="6154" max="6156" width="8.28515625" style="268" customWidth="1"/>
    <col min="6157" max="6158" width="7.42578125" style="268" customWidth="1"/>
    <col min="6159" max="6159" width="6.85546875" style="268" customWidth="1"/>
    <col min="6160" max="6160" width="26.7109375" style="268" customWidth="1"/>
    <col min="6161" max="6400" width="9.140625" style="268"/>
    <col min="6401" max="6401" width="10.85546875" style="268" customWidth="1"/>
    <col min="6402" max="6402" width="28" style="268" customWidth="1"/>
    <col min="6403" max="6403" width="8" style="268" customWidth="1"/>
    <col min="6404" max="6409" width="8.7109375" style="268" customWidth="1"/>
    <col min="6410" max="6412" width="8.28515625" style="268" customWidth="1"/>
    <col min="6413" max="6414" width="7.42578125" style="268" customWidth="1"/>
    <col min="6415" max="6415" width="6.85546875" style="268" customWidth="1"/>
    <col min="6416" max="6416" width="26.7109375" style="268" customWidth="1"/>
    <col min="6417" max="6656" width="9.140625" style="268"/>
    <col min="6657" max="6657" width="10.85546875" style="268" customWidth="1"/>
    <col min="6658" max="6658" width="28" style="268" customWidth="1"/>
    <col min="6659" max="6659" width="8" style="268" customWidth="1"/>
    <col min="6660" max="6665" width="8.7109375" style="268" customWidth="1"/>
    <col min="6666" max="6668" width="8.28515625" style="268" customWidth="1"/>
    <col min="6669" max="6670" width="7.42578125" style="268" customWidth="1"/>
    <col min="6671" max="6671" width="6.85546875" style="268" customWidth="1"/>
    <col min="6672" max="6672" width="26.7109375" style="268" customWidth="1"/>
    <col min="6673" max="6912" width="9.140625" style="268"/>
    <col min="6913" max="6913" width="10.85546875" style="268" customWidth="1"/>
    <col min="6914" max="6914" width="28" style="268" customWidth="1"/>
    <col min="6915" max="6915" width="8" style="268" customWidth="1"/>
    <col min="6916" max="6921" width="8.7109375" style="268" customWidth="1"/>
    <col min="6922" max="6924" width="8.28515625" style="268" customWidth="1"/>
    <col min="6925" max="6926" width="7.42578125" style="268" customWidth="1"/>
    <col min="6927" max="6927" width="6.85546875" style="268" customWidth="1"/>
    <col min="6928" max="6928" width="26.7109375" style="268" customWidth="1"/>
    <col min="6929" max="7168" width="9.140625" style="268"/>
    <col min="7169" max="7169" width="10.85546875" style="268" customWidth="1"/>
    <col min="7170" max="7170" width="28" style="268" customWidth="1"/>
    <col min="7171" max="7171" width="8" style="268" customWidth="1"/>
    <col min="7172" max="7177" width="8.7109375" style="268" customWidth="1"/>
    <col min="7178" max="7180" width="8.28515625" style="268" customWidth="1"/>
    <col min="7181" max="7182" width="7.42578125" style="268" customWidth="1"/>
    <col min="7183" max="7183" width="6.85546875" style="268" customWidth="1"/>
    <col min="7184" max="7184" width="26.7109375" style="268" customWidth="1"/>
    <col min="7185" max="7424" width="9.140625" style="268"/>
    <col min="7425" max="7425" width="10.85546875" style="268" customWidth="1"/>
    <col min="7426" max="7426" width="28" style="268" customWidth="1"/>
    <col min="7427" max="7427" width="8" style="268" customWidth="1"/>
    <col min="7428" max="7433" width="8.7109375" style="268" customWidth="1"/>
    <col min="7434" max="7436" width="8.28515625" style="268" customWidth="1"/>
    <col min="7437" max="7438" width="7.42578125" style="268" customWidth="1"/>
    <col min="7439" max="7439" width="6.85546875" style="268" customWidth="1"/>
    <col min="7440" max="7440" width="26.7109375" style="268" customWidth="1"/>
    <col min="7441" max="7680" width="9.140625" style="268"/>
    <col min="7681" max="7681" width="10.85546875" style="268" customWidth="1"/>
    <col min="7682" max="7682" width="28" style="268" customWidth="1"/>
    <col min="7683" max="7683" width="8" style="268" customWidth="1"/>
    <col min="7684" max="7689" width="8.7109375" style="268" customWidth="1"/>
    <col min="7690" max="7692" width="8.28515625" style="268" customWidth="1"/>
    <col min="7693" max="7694" width="7.42578125" style="268" customWidth="1"/>
    <col min="7695" max="7695" width="6.85546875" style="268" customWidth="1"/>
    <col min="7696" max="7696" width="26.7109375" style="268" customWidth="1"/>
    <col min="7697" max="7936" width="9.140625" style="268"/>
    <col min="7937" max="7937" width="10.85546875" style="268" customWidth="1"/>
    <col min="7938" max="7938" width="28" style="268" customWidth="1"/>
    <col min="7939" max="7939" width="8" style="268" customWidth="1"/>
    <col min="7940" max="7945" width="8.7109375" style="268" customWidth="1"/>
    <col min="7946" max="7948" width="8.28515625" style="268" customWidth="1"/>
    <col min="7949" max="7950" width="7.42578125" style="268" customWidth="1"/>
    <col min="7951" max="7951" width="6.85546875" style="268" customWidth="1"/>
    <col min="7952" max="7952" width="26.7109375" style="268" customWidth="1"/>
    <col min="7953" max="8192" width="9.140625" style="268"/>
    <col min="8193" max="8193" width="10.85546875" style="268" customWidth="1"/>
    <col min="8194" max="8194" width="28" style="268" customWidth="1"/>
    <col min="8195" max="8195" width="8" style="268" customWidth="1"/>
    <col min="8196" max="8201" width="8.7109375" style="268" customWidth="1"/>
    <col min="8202" max="8204" width="8.28515625" style="268" customWidth="1"/>
    <col min="8205" max="8206" width="7.42578125" style="268" customWidth="1"/>
    <col min="8207" max="8207" width="6.85546875" style="268" customWidth="1"/>
    <col min="8208" max="8208" width="26.7109375" style="268" customWidth="1"/>
    <col min="8209" max="8448" width="9.140625" style="268"/>
    <col min="8449" max="8449" width="10.85546875" style="268" customWidth="1"/>
    <col min="8450" max="8450" width="28" style="268" customWidth="1"/>
    <col min="8451" max="8451" width="8" style="268" customWidth="1"/>
    <col min="8452" max="8457" width="8.7109375" style="268" customWidth="1"/>
    <col min="8458" max="8460" width="8.28515625" style="268" customWidth="1"/>
    <col min="8461" max="8462" width="7.42578125" style="268" customWidth="1"/>
    <col min="8463" max="8463" width="6.85546875" style="268" customWidth="1"/>
    <col min="8464" max="8464" width="26.7109375" style="268" customWidth="1"/>
    <col min="8465" max="8704" width="9.140625" style="268"/>
    <col min="8705" max="8705" width="10.85546875" style="268" customWidth="1"/>
    <col min="8706" max="8706" width="28" style="268" customWidth="1"/>
    <col min="8707" max="8707" width="8" style="268" customWidth="1"/>
    <col min="8708" max="8713" width="8.7109375" style="268" customWidth="1"/>
    <col min="8714" max="8716" width="8.28515625" style="268" customWidth="1"/>
    <col min="8717" max="8718" width="7.42578125" style="268" customWidth="1"/>
    <col min="8719" max="8719" width="6.85546875" style="268" customWidth="1"/>
    <col min="8720" max="8720" width="26.7109375" style="268" customWidth="1"/>
    <col min="8721" max="8960" width="9.140625" style="268"/>
    <col min="8961" max="8961" width="10.85546875" style="268" customWidth="1"/>
    <col min="8962" max="8962" width="28" style="268" customWidth="1"/>
    <col min="8963" max="8963" width="8" style="268" customWidth="1"/>
    <col min="8964" max="8969" width="8.7109375" style="268" customWidth="1"/>
    <col min="8970" max="8972" width="8.28515625" style="268" customWidth="1"/>
    <col min="8973" max="8974" width="7.42578125" style="268" customWidth="1"/>
    <col min="8975" max="8975" width="6.85546875" style="268" customWidth="1"/>
    <col min="8976" max="8976" width="26.7109375" style="268" customWidth="1"/>
    <col min="8977" max="9216" width="9.140625" style="268"/>
    <col min="9217" max="9217" width="10.85546875" style="268" customWidth="1"/>
    <col min="9218" max="9218" width="28" style="268" customWidth="1"/>
    <col min="9219" max="9219" width="8" style="268" customWidth="1"/>
    <col min="9220" max="9225" width="8.7109375" style="268" customWidth="1"/>
    <col min="9226" max="9228" width="8.28515625" style="268" customWidth="1"/>
    <col min="9229" max="9230" width="7.42578125" style="268" customWidth="1"/>
    <col min="9231" max="9231" width="6.85546875" style="268" customWidth="1"/>
    <col min="9232" max="9232" width="26.7109375" style="268" customWidth="1"/>
    <col min="9233" max="9472" width="9.140625" style="268"/>
    <col min="9473" max="9473" width="10.85546875" style="268" customWidth="1"/>
    <col min="9474" max="9474" width="28" style="268" customWidth="1"/>
    <col min="9475" max="9475" width="8" style="268" customWidth="1"/>
    <col min="9476" max="9481" width="8.7109375" style="268" customWidth="1"/>
    <col min="9482" max="9484" width="8.28515625" style="268" customWidth="1"/>
    <col min="9485" max="9486" width="7.42578125" style="268" customWidth="1"/>
    <col min="9487" max="9487" width="6.85546875" style="268" customWidth="1"/>
    <col min="9488" max="9488" width="26.7109375" style="268" customWidth="1"/>
    <col min="9489" max="9728" width="9.140625" style="268"/>
    <col min="9729" max="9729" width="10.85546875" style="268" customWidth="1"/>
    <col min="9730" max="9730" width="28" style="268" customWidth="1"/>
    <col min="9731" max="9731" width="8" style="268" customWidth="1"/>
    <col min="9732" max="9737" width="8.7109375" style="268" customWidth="1"/>
    <col min="9738" max="9740" width="8.28515625" style="268" customWidth="1"/>
    <col min="9741" max="9742" width="7.42578125" style="268" customWidth="1"/>
    <col min="9743" max="9743" width="6.85546875" style="268" customWidth="1"/>
    <col min="9744" max="9744" width="26.7109375" style="268" customWidth="1"/>
    <col min="9745" max="9984" width="9.140625" style="268"/>
    <col min="9985" max="9985" width="10.85546875" style="268" customWidth="1"/>
    <col min="9986" max="9986" width="28" style="268" customWidth="1"/>
    <col min="9987" max="9987" width="8" style="268" customWidth="1"/>
    <col min="9988" max="9993" width="8.7109375" style="268" customWidth="1"/>
    <col min="9994" max="9996" width="8.28515625" style="268" customWidth="1"/>
    <col min="9997" max="9998" width="7.42578125" style="268" customWidth="1"/>
    <col min="9999" max="9999" width="6.85546875" style="268" customWidth="1"/>
    <col min="10000" max="10000" width="26.7109375" style="268" customWidth="1"/>
    <col min="10001" max="10240" width="9.140625" style="268"/>
    <col min="10241" max="10241" width="10.85546875" style="268" customWidth="1"/>
    <col min="10242" max="10242" width="28" style="268" customWidth="1"/>
    <col min="10243" max="10243" width="8" style="268" customWidth="1"/>
    <col min="10244" max="10249" width="8.7109375" style="268" customWidth="1"/>
    <col min="10250" max="10252" width="8.28515625" style="268" customWidth="1"/>
    <col min="10253" max="10254" width="7.42578125" style="268" customWidth="1"/>
    <col min="10255" max="10255" width="6.85546875" style="268" customWidth="1"/>
    <col min="10256" max="10256" width="26.7109375" style="268" customWidth="1"/>
    <col min="10257" max="10496" width="9.140625" style="268"/>
    <col min="10497" max="10497" width="10.85546875" style="268" customWidth="1"/>
    <col min="10498" max="10498" width="28" style="268" customWidth="1"/>
    <col min="10499" max="10499" width="8" style="268" customWidth="1"/>
    <col min="10500" max="10505" width="8.7109375" style="268" customWidth="1"/>
    <col min="10506" max="10508" width="8.28515625" style="268" customWidth="1"/>
    <col min="10509" max="10510" width="7.42578125" style="268" customWidth="1"/>
    <col min="10511" max="10511" width="6.85546875" style="268" customWidth="1"/>
    <col min="10512" max="10512" width="26.7109375" style="268" customWidth="1"/>
    <col min="10513" max="10752" width="9.140625" style="268"/>
    <col min="10753" max="10753" width="10.85546875" style="268" customWidth="1"/>
    <col min="10754" max="10754" width="28" style="268" customWidth="1"/>
    <col min="10755" max="10755" width="8" style="268" customWidth="1"/>
    <col min="10756" max="10761" width="8.7109375" style="268" customWidth="1"/>
    <col min="10762" max="10764" width="8.28515625" style="268" customWidth="1"/>
    <col min="10765" max="10766" width="7.42578125" style="268" customWidth="1"/>
    <col min="10767" max="10767" width="6.85546875" style="268" customWidth="1"/>
    <col min="10768" max="10768" width="26.7109375" style="268" customWidth="1"/>
    <col min="10769" max="11008" width="9.140625" style="268"/>
    <col min="11009" max="11009" width="10.85546875" style="268" customWidth="1"/>
    <col min="11010" max="11010" width="28" style="268" customWidth="1"/>
    <col min="11011" max="11011" width="8" style="268" customWidth="1"/>
    <col min="11012" max="11017" width="8.7109375" style="268" customWidth="1"/>
    <col min="11018" max="11020" width="8.28515625" style="268" customWidth="1"/>
    <col min="11021" max="11022" width="7.42578125" style="268" customWidth="1"/>
    <col min="11023" max="11023" width="6.85546875" style="268" customWidth="1"/>
    <col min="11024" max="11024" width="26.7109375" style="268" customWidth="1"/>
    <col min="11025" max="11264" width="9.140625" style="268"/>
    <col min="11265" max="11265" width="10.85546875" style="268" customWidth="1"/>
    <col min="11266" max="11266" width="28" style="268" customWidth="1"/>
    <col min="11267" max="11267" width="8" style="268" customWidth="1"/>
    <col min="11268" max="11273" width="8.7109375" style="268" customWidth="1"/>
    <col min="11274" max="11276" width="8.28515625" style="268" customWidth="1"/>
    <col min="11277" max="11278" width="7.42578125" style="268" customWidth="1"/>
    <col min="11279" max="11279" width="6.85546875" style="268" customWidth="1"/>
    <col min="11280" max="11280" width="26.7109375" style="268" customWidth="1"/>
    <col min="11281" max="11520" width="9.140625" style="268"/>
    <col min="11521" max="11521" width="10.85546875" style="268" customWidth="1"/>
    <col min="11522" max="11522" width="28" style="268" customWidth="1"/>
    <col min="11523" max="11523" width="8" style="268" customWidth="1"/>
    <col min="11524" max="11529" width="8.7109375" style="268" customWidth="1"/>
    <col min="11530" max="11532" width="8.28515625" style="268" customWidth="1"/>
    <col min="11533" max="11534" width="7.42578125" style="268" customWidth="1"/>
    <col min="11535" max="11535" width="6.85546875" style="268" customWidth="1"/>
    <col min="11536" max="11536" width="26.7109375" style="268" customWidth="1"/>
    <col min="11537" max="11776" width="9.140625" style="268"/>
    <col min="11777" max="11777" width="10.85546875" style="268" customWidth="1"/>
    <col min="11778" max="11778" width="28" style="268" customWidth="1"/>
    <col min="11779" max="11779" width="8" style="268" customWidth="1"/>
    <col min="11780" max="11785" width="8.7109375" style="268" customWidth="1"/>
    <col min="11786" max="11788" width="8.28515625" style="268" customWidth="1"/>
    <col min="11789" max="11790" width="7.42578125" style="268" customWidth="1"/>
    <col min="11791" max="11791" width="6.85546875" style="268" customWidth="1"/>
    <col min="11792" max="11792" width="26.7109375" style="268" customWidth="1"/>
    <col min="11793" max="12032" width="9.140625" style="268"/>
    <col min="12033" max="12033" width="10.85546875" style="268" customWidth="1"/>
    <col min="12034" max="12034" width="28" style="268" customWidth="1"/>
    <col min="12035" max="12035" width="8" style="268" customWidth="1"/>
    <col min="12036" max="12041" width="8.7109375" style="268" customWidth="1"/>
    <col min="12042" max="12044" width="8.28515625" style="268" customWidth="1"/>
    <col min="12045" max="12046" width="7.42578125" style="268" customWidth="1"/>
    <col min="12047" max="12047" width="6.85546875" style="268" customWidth="1"/>
    <col min="12048" max="12048" width="26.7109375" style="268" customWidth="1"/>
    <col min="12049" max="12288" width="9.140625" style="268"/>
    <col min="12289" max="12289" width="10.85546875" style="268" customWidth="1"/>
    <col min="12290" max="12290" width="28" style="268" customWidth="1"/>
    <col min="12291" max="12291" width="8" style="268" customWidth="1"/>
    <col min="12292" max="12297" width="8.7109375" style="268" customWidth="1"/>
    <col min="12298" max="12300" width="8.28515625" style="268" customWidth="1"/>
    <col min="12301" max="12302" width="7.42578125" style="268" customWidth="1"/>
    <col min="12303" max="12303" width="6.85546875" style="268" customWidth="1"/>
    <col min="12304" max="12304" width="26.7109375" style="268" customWidth="1"/>
    <col min="12305" max="12544" width="9.140625" style="268"/>
    <col min="12545" max="12545" width="10.85546875" style="268" customWidth="1"/>
    <col min="12546" max="12546" width="28" style="268" customWidth="1"/>
    <col min="12547" max="12547" width="8" style="268" customWidth="1"/>
    <col min="12548" max="12553" width="8.7109375" style="268" customWidth="1"/>
    <col min="12554" max="12556" width="8.28515625" style="268" customWidth="1"/>
    <col min="12557" max="12558" width="7.42578125" style="268" customWidth="1"/>
    <col min="12559" max="12559" width="6.85546875" style="268" customWidth="1"/>
    <col min="12560" max="12560" width="26.7109375" style="268" customWidth="1"/>
    <col min="12561" max="12800" width="9.140625" style="268"/>
    <col min="12801" max="12801" width="10.85546875" style="268" customWidth="1"/>
    <col min="12802" max="12802" width="28" style="268" customWidth="1"/>
    <col min="12803" max="12803" width="8" style="268" customWidth="1"/>
    <col min="12804" max="12809" width="8.7109375" style="268" customWidth="1"/>
    <col min="12810" max="12812" width="8.28515625" style="268" customWidth="1"/>
    <col min="12813" max="12814" width="7.42578125" style="268" customWidth="1"/>
    <col min="12815" max="12815" width="6.85546875" style="268" customWidth="1"/>
    <col min="12816" max="12816" width="26.7109375" style="268" customWidth="1"/>
    <col min="12817" max="13056" width="9.140625" style="268"/>
    <col min="13057" max="13057" width="10.85546875" style="268" customWidth="1"/>
    <col min="13058" max="13058" width="28" style="268" customWidth="1"/>
    <col min="13059" max="13059" width="8" style="268" customWidth="1"/>
    <col min="13060" max="13065" width="8.7109375" style="268" customWidth="1"/>
    <col min="13066" max="13068" width="8.28515625" style="268" customWidth="1"/>
    <col min="13069" max="13070" width="7.42578125" style="268" customWidth="1"/>
    <col min="13071" max="13071" width="6.85546875" style="268" customWidth="1"/>
    <col min="13072" max="13072" width="26.7109375" style="268" customWidth="1"/>
    <col min="13073" max="13312" width="9.140625" style="268"/>
    <col min="13313" max="13313" width="10.85546875" style="268" customWidth="1"/>
    <col min="13314" max="13314" width="28" style="268" customWidth="1"/>
    <col min="13315" max="13315" width="8" style="268" customWidth="1"/>
    <col min="13316" max="13321" width="8.7109375" style="268" customWidth="1"/>
    <col min="13322" max="13324" width="8.28515625" style="268" customWidth="1"/>
    <col min="13325" max="13326" width="7.42578125" style="268" customWidth="1"/>
    <col min="13327" max="13327" width="6.85546875" style="268" customWidth="1"/>
    <col min="13328" max="13328" width="26.7109375" style="268" customWidth="1"/>
    <col min="13329" max="13568" width="9.140625" style="268"/>
    <col min="13569" max="13569" width="10.85546875" style="268" customWidth="1"/>
    <col min="13570" max="13570" width="28" style="268" customWidth="1"/>
    <col min="13571" max="13571" width="8" style="268" customWidth="1"/>
    <col min="13572" max="13577" width="8.7109375" style="268" customWidth="1"/>
    <col min="13578" max="13580" width="8.28515625" style="268" customWidth="1"/>
    <col min="13581" max="13582" width="7.42578125" style="268" customWidth="1"/>
    <col min="13583" max="13583" width="6.85546875" style="268" customWidth="1"/>
    <col min="13584" max="13584" width="26.7109375" style="268" customWidth="1"/>
    <col min="13585" max="13824" width="9.140625" style="268"/>
    <col min="13825" max="13825" width="10.85546875" style="268" customWidth="1"/>
    <col min="13826" max="13826" width="28" style="268" customWidth="1"/>
    <col min="13827" max="13827" width="8" style="268" customWidth="1"/>
    <col min="13828" max="13833" width="8.7109375" style="268" customWidth="1"/>
    <col min="13834" max="13836" width="8.28515625" style="268" customWidth="1"/>
    <col min="13837" max="13838" width="7.42578125" style="268" customWidth="1"/>
    <col min="13839" max="13839" width="6.85546875" style="268" customWidth="1"/>
    <col min="13840" max="13840" width="26.7109375" style="268" customWidth="1"/>
    <col min="13841" max="14080" width="9.140625" style="268"/>
    <col min="14081" max="14081" width="10.85546875" style="268" customWidth="1"/>
    <col min="14082" max="14082" width="28" style="268" customWidth="1"/>
    <col min="14083" max="14083" width="8" style="268" customWidth="1"/>
    <col min="14084" max="14089" width="8.7109375" style="268" customWidth="1"/>
    <col min="14090" max="14092" width="8.28515625" style="268" customWidth="1"/>
    <col min="14093" max="14094" width="7.42578125" style="268" customWidth="1"/>
    <col min="14095" max="14095" width="6.85546875" style="268" customWidth="1"/>
    <col min="14096" max="14096" width="26.7109375" style="268" customWidth="1"/>
    <col min="14097" max="14336" width="9.140625" style="268"/>
    <col min="14337" max="14337" width="10.85546875" style="268" customWidth="1"/>
    <col min="14338" max="14338" width="28" style="268" customWidth="1"/>
    <col min="14339" max="14339" width="8" style="268" customWidth="1"/>
    <col min="14340" max="14345" width="8.7109375" style="268" customWidth="1"/>
    <col min="14346" max="14348" width="8.28515625" style="268" customWidth="1"/>
    <col min="14349" max="14350" width="7.42578125" style="268" customWidth="1"/>
    <col min="14351" max="14351" width="6.85546875" style="268" customWidth="1"/>
    <col min="14352" max="14352" width="26.7109375" style="268" customWidth="1"/>
    <col min="14353" max="14592" width="9.140625" style="268"/>
    <col min="14593" max="14593" width="10.85546875" style="268" customWidth="1"/>
    <col min="14594" max="14594" width="28" style="268" customWidth="1"/>
    <col min="14595" max="14595" width="8" style="268" customWidth="1"/>
    <col min="14596" max="14601" width="8.7109375" style="268" customWidth="1"/>
    <col min="14602" max="14604" width="8.28515625" style="268" customWidth="1"/>
    <col min="14605" max="14606" width="7.42578125" style="268" customWidth="1"/>
    <col min="14607" max="14607" width="6.85546875" style="268" customWidth="1"/>
    <col min="14608" max="14608" width="26.7109375" style="268" customWidth="1"/>
    <col min="14609" max="14848" width="9.140625" style="268"/>
    <col min="14849" max="14849" width="10.85546875" style="268" customWidth="1"/>
    <col min="14850" max="14850" width="28" style="268" customWidth="1"/>
    <col min="14851" max="14851" width="8" style="268" customWidth="1"/>
    <col min="14852" max="14857" width="8.7109375" style="268" customWidth="1"/>
    <col min="14858" max="14860" width="8.28515625" style="268" customWidth="1"/>
    <col min="14861" max="14862" width="7.42578125" style="268" customWidth="1"/>
    <col min="14863" max="14863" width="6.85546875" style="268" customWidth="1"/>
    <col min="14864" max="14864" width="26.7109375" style="268" customWidth="1"/>
    <col min="14865" max="15104" width="9.140625" style="268"/>
    <col min="15105" max="15105" width="10.85546875" style="268" customWidth="1"/>
    <col min="15106" max="15106" width="28" style="268" customWidth="1"/>
    <col min="15107" max="15107" width="8" style="268" customWidth="1"/>
    <col min="15108" max="15113" width="8.7109375" style="268" customWidth="1"/>
    <col min="15114" max="15116" width="8.28515625" style="268" customWidth="1"/>
    <col min="15117" max="15118" width="7.42578125" style="268" customWidth="1"/>
    <col min="15119" max="15119" width="6.85546875" style="268" customWidth="1"/>
    <col min="15120" max="15120" width="26.7109375" style="268" customWidth="1"/>
    <col min="15121" max="15360" width="9.140625" style="268"/>
    <col min="15361" max="15361" width="10.85546875" style="268" customWidth="1"/>
    <col min="15362" max="15362" width="28" style="268" customWidth="1"/>
    <col min="15363" max="15363" width="8" style="268" customWidth="1"/>
    <col min="15364" max="15369" width="8.7109375" style="268" customWidth="1"/>
    <col min="15370" max="15372" width="8.28515625" style="268" customWidth="1"/>
    <col min="15373" max="15374" width="7.42578125" style="268" customWidth="1"/>
    <col min="15375" max="15375" width="6.85546875" style="268" customWidth="1"/>
    <col min="15376" max="15376" width="26.7109375" style="268" customWidth="1"/>
    <col min="15377" max="15616" width="9.140625" style="268"/>
    <col min="15617" max="15617" width="10.85546875" style="268" customWidth="1"/>
    <col min="15618" max="15618" width="28" style="268" customWidth="1"/>
    <col min="15619" max="15619" width="8" style="268" customWidth="1"/>
    <col min="15620" max="15625" width="8.7109375" style="268" customWidth="1"/>
    <col min="15626" max="15628" width="8.28515625" style="268" customWidth="1"/>
    <col min="15629" max="15630" width="7.42578125" style="268" customWidth="1"/>
    <col min="15631" max="15631" width="6.85546875" style="268" customWidth="1"/>
    <col min="15632" max="15632" width="26.7109375" style="268" customWidth="1"/>
    <col min="15633" max="15872" width="9.140625" style="268"/>
    <col min="15873" max="15873" width="10.85546875" style="268" customWidth="1"/>
    <col min="15874" max="15874" width="28" style="268" customWidth="1"/>
    <col min="15875" max="15875" width="8" style="268" customWidth="1"/>
    <col min="15876" max="15881" width="8.7109375" style="268" customWidth="1"/>
    <col min="15882" max="15884" width="8.28515625" style="268" customWidth="1"/>
    <col min="15885" max="15886" width="7.42578125" style="268" customWidth="1"/>
    <col min="15887" max="15887" width="6.85546875" style="268" customWidth="1"/>
    <col min="15888" max="15888" width="26.7109375" style="268" customWidth="1"/>
    <col min="15889" max="16128" width="9.140625" style="268"/>
    <col min="16129" max="16129" width="10.85546875" style="268" customWidth="1"/>
    <col min="16130" max="16130" width="28" style="268" customWidth="1"/>
    <col min="16131" max="16131" width="8" style="268" customWidth="1"/>
    <col min="16132" max="16137" width="8.7109375" style="268" customWidth="1"/>
    <col min="16138" max="16140" width="8.28515625" style="268" customWidth="1"/>
    <col min="16141" max="16142" width="7.42578125" style="268" customWidth="1"/>
    <col min="16143" max="16143" width="6.85546875" style="268" customWidth="1"/>
    <col min="16144" max="16144" width="26.7109375" style="268" customWidth="1"/>
    <col min="16145" max="16384" width="9.140625" style="268"/>
  </cols>
  <sheetData>
    <row r="1" spans="1:17" x14ac:dyDescent="0.25">
      <c r="A1" s="265"/>
      <c r="B1" s="265"/>
      <c r="C1" s="265"/>
      <c r="D1" s="265"/>
      <c r="E1" s="265"/>
      <c r="F1" s="265"/>
      <c r="G1" s="265"/>
      <c r="H1" s="265"/>
      <c r="I1" s="265"/>
      <c r="J1" s="265"/>
      <c r="K1" s="265"/>
      <c r="L1" s="265"/>
      <c r="M1" s="265"/>
      <c r="N1" s="266"/>
      <c r="O1" s="267" t="s">
        <v>367</v>
      </c>
      <c r="P1" s="265"/>
    </row>
    <row r="2" spans="1:17" ht="35.25" customHeight="1" x14ac:dyDescent="0.25">
      <c r="A2" s="1007" t="s">
        <v>0</v>
      </c>
      <c r="B2" s="1008"/>
      <c r="C2" s="1008"/>
      <c r="D2" s="1008"/>
      <c r="E2" s="1008"/>
      <c r="F2" s="1008"/>
      <c r="G2" s="1008"/>
      <c r="H2" s="1008"/>
      <c r="I2" s="1008"/>
      <c r="J2" s="1008"/>
      <c r="K2" s="1008"/>
      <c r="L2" s="1008"/>
      <c r="M2" s="1008"/>
      <c r="N2" s="1008"/>
      <c r="O2" s="1008"/>
      <c r="P2" s="1009"/>
      <c r="Q2" s="532"/>
    </row>
    <row r="3" spans="1:17" ht="12.75" customHeight="1" x14ac:dyDescent="0.25">
      <c r="A3" s="269" t="s">
        <v>1</v>
      </c>
      <c r="B3" s="270"/>
      <c r="C3" s="1010" t="s">
        <v>360</v>
      </c>
      <c r="D3" s="1010"/>
      <c r="E3" s="1010"/>
      <c r="F3" s="1010"/>
      <c r="G3" s="1010"/>
      <c r="H3" s="1010"/>
      <c r="I3" s="1010"/>
      <c r="J3" s="1010"/>
      <c r="K3" s="1010"/>
      <c r="L3" s="1010"/>
      <c r="M3" s="1010"/>
      <c r="N3" s="1010"/>
      <c r="O3" s="1010"/>
      <c r="P3" s="1011"/>
      <c r="Q3" s="532"/>
    </row>
    <row r="4" spans="1:17" ht="12.75" customHeight="1" x14ac:dyDescent="0.25">
      <c r="A4" s="269" t="s">
        <v>3</v>
      </c>
      <c r="B4" s="270"/>
      <c r="C4" s="1010" t="s">
        <v>361</v>
      </c>
      <c r="D4" s="1010"/>
      <c r="E4" s="1010"/>
      <c r="F4" s="1010"/>
      <c r="G4" s="1010"/>
      <c r="H4" s="1010"/>
      <c r="I4" s="1010"/>
      <c r="J4" s="1010"/>
      <c r="K4" s="1010"/>
      <c r="L4" s="1010"/>
      <c r="M4" s="1010"/>
      <c r="N4" s="1010"/>
      <c r="O4" s="1010"/>
      <c r="P4" s="1011"/>
      <c r="Q4" s="532"/>
    </row>
    <row r="5" spans="1:17" ht="12.75" customHeight="1" x14ac:dyDescent="0.25">
      <c r="A5" s="271" t="s">
        <v>5</v>
      </c>
      <c r="B5" s="272"/>
      <c r="C5" s="1005" t="s">
        <v>362</v>
      </c>
      <c r="D5" s="1005"/>
      <c r="E5" s="1005"/>
      <c r="F5" s="1005"/>
      <c r="G5" s="1005"/>
      <c r="H5" s="1005"/>
      <c r="I5" s="1005"/>
      <c r="J5" s="1005"/>
      <c r="K5" s="1005"/>
      <c r="L5" s="1005"/>
      <c r="M5" s="1005"/>
      <c r="N5" s="1005"/>
      <c r="O5" s="1005"/>
      <c r="P5" s="1006"/>
      <c r="Q5" s="532"/>
    </row>
    <row r="6" spans="1:17" ht="12.75" customHeight="1" x14ac:dyDescent="0.25">
      <c r="A6" s="271" t="s">
        <v>7</v>
      </c>
      <c r="B6" s="272"/>
      <c r="C6" s="1005" t="s">
        <v>354</v>
      </c>
      <c r="D6" s="1005"/>
      <c r="E6" s="1005"/>
      <c r="F6" s="1005"/>
      <c r="G6" s="1005"/>
      <c r="H6" s="1005"/>
      <c r="I6" s="1005"/>
      <c r="J6" s="1005"/>
      <c r="K6" s="1005"/>
      <c r="L6" s="1005"/>
      <c r="M6" s="1005"/>
      <c r="N6" s="1005"/>
      <c r="O6" s="1005"/>
      <c r="P6" s="1006"/>
      <c r="Q6" s="532"/>
    </row>
    <row r="7" spans="1:17" ht="36.75" customHeight="1" x14ac:dyDescent="0.25">
      <c r="A7" s="271" t="s">
        <v>9</v>
      </c>
      <c r="B7" s="272"/>
      <c r="C7" s="1010" t="s">
        <v>363</v>
      </c>
      <c r="D7" s="1010"/>
      <c r="E7" s="1010"/>
      <c r="F7" s="1010"/>
      <c r="G7" s="1010"/>
      <c r="H7" s="1010"/>
      <c r="I7" s="1010"/>
      <c r="J7" s="1010"/>
      <c r="K7" s="1010"/>
      <c r="L7" s="1010"/>
      <c r="M7" s="1010"/>
      <c r="N7" s="1010"/>
      <c r="O7" s="1010"/>
      <c r="P7" s="1011"/>
      <c r="Q7" s="532"/>
    </row>
    <row r="8" spans="1:17" ht="12.75" customHeight="1" x14ac:dyDescent="0.25">
      <c r="A8" s="273" t="s">
        <v>11</v>
      </c>
      <c r="B8" s="272"/>
      <c r="C8" s="1012"/>
      <c r="D8" s="1012"/>
      <c r="E8" s="1012"/>
      <c r="F8" s="1012"/>
      <c r="G8" s="1012"/>
      <c r="H8" s="1012"/>
      <c r="I8" s="1012"/>
      <c r="J8" s="1012"/>
      <c r="K8" s="1012"/>
      <c r="L8" s="1012"/>
      <c r="M8" s="1012"/>
      <c r="N8" s="1012"/>
      <c r="O8" s="1012"/>
      <c r="P8" s="1013"/>
      <c r="Q8" s="532"/>
    </row>
    <row r="9" spans="1:17" ht="12.75" customHeight="1" x14ac:dyDescent="0.25">
      <c r="A9" s="271"/>
      <c r="B9" s="272" t="s">
        <v>12</v>
      </c>
      <c r="C9" s="1005"/>
      <c r="D9" s="1005"/>
      <c r="E9" s="1005"/>
      <c r="F9" s="1005"/>
      <c r="G9" s="1005"/>
      <c r="H9" s="1005"/>
      <c r="I9" s="1005"/>
      <c r="J9" s="1005"/>
      <c r="K9" s="1005"/>
      <c r="L9" s="1005"/>
      <c r="M9" s="1005"/>
      <c r="N9" s="1005"/>
      <c r="O9" s="1005"/>
      <c r="P9" s="1006"/>
      <c r="Q9" s="532"/>
    </row>
    <row r="10" spans="1:17" ht="12.75" customHeight="1" x14ac:dyDescent="0.25">
      <c r="A10" s="271"/>
      <c r="B10" s="272" t="s">
        <v>14</v>
      </c>
      <c r="C10" s="1005"/>
      <c r="D10" s="1005"/>
      <c r="E10" s="1005"/>
      <c r="F10" s="1005"/>
      <c r="G10" s="1005"/>
      <c r="H10" s="1005"/>
      <c r="I10" s="1005"/>
      <c r="J10" s="1005"/>
      <c r="K10" s="1005"/>
      <c r="L10" s="1005"/>
      <c r="M10" s="1005"/>
      <c r="N10" s="1005"/>
      <c r="O10" s="1005"/>
      <c r="P10" s="1006"/>
      <c r="Q10" s="532"/>
    </row>
    <row r="11" spans="1:17" ht="12.75" customHeight="1" x14ac:dyDescent="0.25">
      <c r="A11" s="271"/>
      <c r="B11" s="272" t="s">
        <v>16</v>
      </c>
      <c r="C11" s="1005" t="s">
        <v>364</v>
      </c>
      <c r="D11" s="1005"/>
      <c r="E11" s="1005"/>
      <c r="F11" s="1005"/>
      <c r="G11" s="1005"/>
      <c r="H11" s="1005"/>
      <c r="I11" s="1005"/>
      <c r="J11" s="1005"/>
      <c r="K11" s="1005"/>
      <c r="L11" s="1005"/>
      <c r="M11" s="1005"/>
      <c r="N11" s="1005"/>
      <c r="O11" s="1005"/>
      <c r="P11" s="1006"/>
      <c r="Q11" s="532"/>
    </row>
    <row r="12" spans="1:17" ht="12.75" customHeight="1" x14ac:dyDescent="0.25">
      <c r="A12" s="271"/>
      <c r="B12" s="272" t="s">
        <v>17</v>
      </c>
      <c r="C12" s="1005"/>
      <c r="D12" s="1005"/>
      <c r="E12" s="1005"/>
      <c r="F12" s="1005"/>
      <c r="G12" s="1005"/>
      <c r="H12" s="1005"/>
      <c r="I12" s="1005"/>
      <c r="J12" s="1005"/>
      <c r="K12" s="1005"/>
      <c r="L12" s="1005"/>
      <c r="M12" s="1005"/>
      <c r="N12" s="1005"/>
      <c r="O12" s="1005"/>
      <c r="P12" s="1006"/>
      <c r="Q12" s="532"/>
    </row>
    <row r="13" spans="1:17" ht="12.75" customHeight="1" x14ac:dyDescent="0.25">
      <c r="A13" s="271"/>
      <c r="B13" s="272" t="s">
        <v>19</v>
      </c>
      <c r="C13" s="1005"/>
      <c r="D13" s="1005"/>
      <c r="E13" s="1005"/>
      <c r="F13" s="1005"/>
      <c r="G13" s="1005"/>
      <c r="H13" s="1005"/>
      <c r="I13" s="1005"/>
      <c r="J13" s="1005"/>
      <c r="K13" s="1005"/>
      <c r="L13" s="1005"/>
      <c r="M13" s="1005"/>
      <c r="N13" s="1005"/>
      <c r="O13" s="1005"/>
      <c r="P13" s="1006"/>
      <c r="Q13" s="532"/>
    </row>
    <row r="14" spans="1:17" ht="12.75" customHeight="1" x14ac:dyDescent="0.25">
      <c r="A14" s="274"/>
      <c r="B14" s="275"/>
      <c r="C14" s="1014"/>
      <c r="D14" s="1014"/>
      <c r="E14" s="1014"/>
      <c r="F14" s="1014"/>
      <c r="G14" s="1014"/>
      <c r="H14" s="1014"/>
      <c r="I14" s="1014"/>
      <c r="J14" s="1014"/>
      <c r="K14" s="1014"/>
      <c r="L14" s="1014"/>
      <c r="M14" s="1014"/>
      <c r="N14" s="1014"/>
      <c r="O14" s="1014"/>
      <c r="P14" s="1015"/>
      <c r="Q14" s="532"/>
    </row>
    <row r="15" spans="1:17" s="276" customFormat="1" ht="12.75" customHeight="1" x14ac:dyDescent="0.25">
      <c r="A15" s="1016" t="s">
        <v>20</v>
      </c>
      <c r="B15" s="1019" t="s">
        <v>21</v>
      </c>
      <c r="C15" s="1021" t="s">
        <v>22</v>
      </c>
      <c r="D15" s="1022"/>
      <c r="E15" s="1022"/>
      <c r="F15" s="1022"/>
      <c r="G15" s="1022"/>
      <c r="H15" s="1022"/>
      <c r="I15" s="1022"/>
      <c r="J15" s="1022"/>
      <c r="K15" s="1022"/>
      <c r="L15" s="1022"/>
      <c r="M15" s="1022"/>
      <c r="N15" s="1022"/>
      <c r="O15" s="1022"/>
      <c r="P15" s="1023"/>
      <c r="Q15" s="533"/>
    </row>
    <row r="16" spans="1:17" s="276" customFormat="1" ht="12.75" customHeight="1" x14ac:dyDescent="0.25">
      <c r="A16" s="1017"/>
      <c r="B16" s="1020"/>
      <c r="C16" s="1024" t="s">
        <v>23</v>
      </c>
      <c r="D16" s="1026" t="s">
        <v>24</v>
      </c>
      <c r="E16" s="1028" t="s">
        <v>25</v>
      </c>
      <c r="F16" s="1030" t="s">
        <v>26</v>
      </c>
      <c r="G16" s="1032" t="s">
        <v>27</v>
      </c>
      <c r="H16" s="1033" t="s">
        <v>28</v>
      </c>
      <c r="I16" s="1034" t="s">
        <v>29</v>
      </c>
      <c r="J16" s="1032" t="s">
        <v>30</v>
      </c>
      <c r="K16" s="1033" t="s">
        <v>31</v>
      </c>
      <c r="L16" s="1034" t="s">
        <v>32</v>
      </c>
      <c r="M16" s="1032" t="s">
        <v>33</v>
      </c>
      <c r="N16" s="1033" t="s">
        <v>34</v>
      </c>
      <c r="O16" s="1034" t="s">
        <v>35</v>
      </c>
      <c r="P16" s="1035" t="s">
        <v>36</v>
      </c>
    </row>
    <row r="17" spans="1:16" s="277" customFormat="1" ht="70.5" customHeight="1" thickBot="1" x14ac:dyDescent="0.3">
      <c r="A17" s="1018"/>
      <c r="B17" s="1020"/>
      <c r="C17" s="1025"/>
      <c r="D17" s="1027"/>
      <c r="E17" s="1029"/>
      <c r="F17" s="1031"/>
      <c r="G17" s="1032"/>
      <c r="H17" s="1033"/>
      <c r="I17" s="1034"/>
      <c r="J17" s="1032"/>
      <c r="K17" s="1033"/>
      <c r="L17" s="1034"/>
      <c r="M17" s="1032"/>
      <c r="N17" s="1033"/>
      <c r="O17" s="1034"/>
      <c r="P17" s="1036"/>
    </row>
    <row r="18" spans="1:16" s="277" customFormat="1" ht="9.75" customHeight="1" thickTop="1" x14ac:dyDescent="0.25">
      <c r="A18" s="278" t="s">
        <v>37</v>
      </c>
      <c r="B18" s="278">
        <v>2</v>
      </c>
      <c r="C18" s="279">
        <v>3</v>
      </c>
      <c r="D18" s="280">
        <v>4</v>
      </c>
      <c r="E18" s="281">
        <v>5</v>
      </c>
      <c r="F18" s="282">
        <v>6</v>
      </c>
      <c r="G18" s="280">
        <v>7</v>
      </c>
      <c r="H18" s="283">
        <v>8</v>
      </c>
      <c r="I18" s="284">
        <v>9</v>
      </c>
      <c r="J18" s="283">
        <v>10</v>
      </c>
      <c r="K18" s="281">
        <v>11</v>
      </c>
      <c r="L18" s="285">
        <v>12</v>
      </c>
      <c r="M18" s="279">
        <v>13</v>
      </c>
      <c r="N18" s="281">
        <v>14</v>
      </c>
      <c r="O18" s="284">
        <v>15</v>
      </c>
      <c r="P18" s="284">
        <v>16</v>
      </c>
    </row>
    <row r="19" spans="1:16" s="292" customFormat="1" ht="12" hidden="1" customHeight="1" x14ac:dyDescent="0.25">
      <c r="A19" s="286"/>
      <c r="B19" s="287" t="s">
        <v>38</v>
      </c>
      <c r="C19" s="288"/>
      <c r="D19" s="289"/>
      <c r="E19" s="290"/>
      <c r="F19" s="291"/>
      <c r="G19" s="289"/>
      <c r="H19" s="290"/>
      <c r="I19" s="291"/>
      <c r="J19" s="289"/>
      <c r="K19" s="290"/>
      <c r="L19" s="291"/>
      <c r="M19" s="289"/>
      <c r="N19" s="290"/>
      <c r="O19" s="291"/>
      <c r="P19" s="291"/>
    </row>
    <row r="20" spans="1:16" s="292" customFormat="1" ht="12.75" thickBot="1" x14ac:dyDescent="0.3">
      <c r="A20" s="293"/>
      <c r="B20" s="294" t="s">
        <v>39</v>
      </c>
      <c r="C20" s="295">
        <f t="shared" ref="C20:C83" si="0">F20+I20+L20+O20</f>
        <v>1553</v>
      </c>
      <c r="D20" s="296">
        <f>SUM(D21,D24,D25,D41,D43)</f>
        <v>0</v>
      </c>
      <c r="E20" s="297">
        <f>SUM(E21,E24,E25,E41,E43)</f>
        <v>1553</v>
      </c>
      <c r="F20" s="298">
        <f>SUM(F21,F24,F25,F41,F43)</f>
        <v>1553</v>
      </c>
      <c r="G20" s="296">
        <f>SUM(G21,G24,G43)</f>
        <v>0</v>
      </c>
      <c r="H20" s="297">
        <f>SUM(H21,H24,H43)</f>
        <v>0</v>
      </c>
      <c r="I20" s="298">
        <f>SUM(I21,I24,I43)</f>
        <v>0</v>
      </c>
      <c r="J20" s="296">
        <f>SUM(J21,J26,J43)</f>
        <v>0</v>
      </c>
      <c r="K20" s="297">
        <f>SUM(K21,K26,K43)</f>
        <v>0</v>
      </c>
      <c r="L20" s="298">
        <f>SUM(L21,L26,L43)</f>
        <v>0</v>
      </c>
      <c r="M20" s="296">
        <f>SUM(M21,M45)</f>
        <v>0</v>
      </c>
      <c r="N20" s="297">
        <f>SUM(N21,N45)</f>
        <v>0</v>
      </c>
      <c r="O20" s="298">
        <f>SUM(O21,O45)</f>
        <v>0</v>
      </c>
      <c r="P20" s="299"/>
    </row>
    <row r="21" spans="1:16" ht="12.75" hidden="1" thickTop="1" x14ac:dyDescent="0.25">
      <c r="A21" s="300"/>
      <c r="B21" s="301" t="s">
        <v>40</v>
      </c>
      <c r="C21" s="302">
        <f t="shared" si="0"/>
        <v>0</v>
      </c>
      <c r="D21" s="303">
        <f t="shared" ref="D21:O21" si="1">SUM(D22:D23)</f>
        <v>0</v>
      </c>
      <c r="E21" s="304">
        <f t="shared" si="1"/>
        <v>0</v>
      </c>
      <c r="F21" s="305">
        <f t="shared" si="1"/>
        <v>0</v>
      </c>
      <c r="G21" s="303">
        <f t="shared" si="1"/>
        <v>0</v>
      </c>
      <c r="H21" s="304">
        <f t="shared" si="1"/>
        <v>0</v>
      </c>
      <c r="I21" s="305">
        <f t="shared" si="1"/>
        <v>0</v>
      </c>
      <c r="J21" s="303">
        <f t="shared" si="1"/>
        <v>0</v>
      </c>
      <c r="K21" s="304">
        <f t="shared" si="1"/>
        <v>0</v>
      </c>
      <c r="L21" s="305">
        <f t="shared" si="1"/>
        <v>0</v>
      </c>
      <c r="M21" s="303">
        <f t="shared" si="1"/>
        <v>0</v>
      </c>
      <c r="N21" s="304">
        <f t="shared" si="1"/>
        <v>0</v>
      </c>
      <c r="O21" s="305">
        <f t="shared" si="1"/>
        <v>0</v>
      </c>
      <c r="P21" s="306"/>
    </row>
    <row r="22" spans="1:16" ht="12" hidden="1" customHeight="1" x14ac:dyDescent="0.25">
      <c r="A22" s="307"/>
      <c r="B22" s="308" t="s">
        <v>41</v>
      </c>
      <c r="C22" s="309">
        <f t="shared" si="0"/>
        <v>0</v>
      </c>
      <c r="D22" s="310"/>
      <c r="E22" s="311"/>
      <c r="F22" s="312">
        <f>D22+E22</f>
        <v>0</v>
      </c>
      <c r="G22" s="310"/>
      <c r="H22" s="311"/>
      <c r="I22" s="312">
        <f>G22+H22</f>
        <v>0</v>
      </c>
      <c r="J22" s="310"/>
      <c r="K22" s="311"/>
      <c r="L22" s="312">
        <f>K22+J22</f>
        <v>0</v>
      </c>
      <c r="M22" s="310"/>
      <c r="N22" s="311"/>
      <c r="O22" s="312">
        <f>N22+M22</f>
        <v>0</v>
      </c>
      <c r="P22" s="313"/>
    </row>
    <row r="23" spans="1:16" ht="12.75" hidden="1" thickTop="1" x14ac:dyDescent="0.25">
      <c r="A23" s="314"/>
      <c r="B23" s="315" t="s">
        <v>42</v>
      </c>
      <c r="C23" s="316">
        <f>F23+I23+L23+O23</f>
        <v>0</v>
      </c>
      <c r="D23" s="317"/>
      <c r="E23" s="320"/>
      <c r="F23" s="319">
        <f>D23+E23</f>
        <v>0</v>
      </c>
      <c r="G23" s="317"/>
      <c r="H23" s="320"/>
      <c r="I23" s="319">
        <f>G23+H23</f>
        <v>0</v>
      </c>
      <c r="J23" s="317"/>
      <c r="K23" s="320"/>
      <c r="L23" s="321">
        <f>K23+J23</f>
        <v>0</v>
      </c>
      <c r="M23" s="317"/>
      <c r="N23" s="320"/>
      <c r="O23" s="319">
        <f>N23+M23</f>
        <v>0</v>
      </c>
      <c r="P23" s="322"/>
    </row>
    <row r="24" spans="1:16" s="292" customFormat="1" ht="24.75" hidden="1" customHeight="1" thickBot="1" x14ac:dyDescent="0.3">
      <c r="A24" s="323">
        <v>19300</v>
      </c>
      <c r="B24" s="323" t="s">
        <v>43</v>
      </c>
      <c r="C24" s="324">
        <f>F24+I24</f>
        <v>0</v>
      </c>
      <c r="D24" s="325"/>
      <c r="E24" s="326"/>
      <c r="F24" s="327">
        <f>D24+E24</f>
        <v>0</v>
      </c>
      <c r="G24" s="325"/>
      <c r="H24" s="326"/>
      <c r="I24" s="327">
        <f>G24+H24</f>
        <v>0</v>
      </c>
      <c r="J24" s="328" t="s">
        <v>44</v>
      </c>
      <c r="K24" s="329" t="s">
        <v>44</v>
      </c>
      <c r="L24" s="330" t="s">
        <v>44</v>
      </c>
      <c r="M24" s="328" t="s">
        <v>44</v>
      </c>
      <c r="N24" s="329" t="s">
        <v>44</v>
      </c>
      <c r="O24" s="330" t="s">
        <v>44</v>
      </c>
      <c r="P24" s="331"/>
    </row>
    <row r="25" spans="1:16" s="292" customFormat="1" ht="57.75" customHeight="1" thickTop="1" x14ac:dyDescent="0.25">
      <c r="A25" s="332">
        <v>18620</v>
      </c>
      <c r="B25" s="333" t="s">
        <v>45</v>
      </c>
      <c r="C25" s="334">
        <f>F25</f>
        <v>1553</v>
      </c>
      <c r="D25" s="335"/>
      <c r="E25" s="336">
        <v>1553</v>
      </c>
      <c r="F25" s="337">
        <f>D25+E25</f>
        <v>1553</v>
      </c>
      <c r="G25" s="338" t="s">
        <v>44</v>
      </c>
      <c r="H25" s="339" t="s">
        <v>44</v>
      </c>
      <c r="I25" s="340" t="s">
        <v>44</v>
      </c>
      <c r="J25" s="338" t="s">
        <v>44</v>
      </c>
      <c r="K25" s="339" t="s">
        <v>44</v>
      </c>
      <c r="L25" s="340" t="s">
        <v>44</v>
      </c>
      <c r="M25" s="338" t="s">
        <v>44</v>
      </c>
      <c r="N25" s="339" t="s">
        <v>44</v>
      </c>
      <c r="O25" s="340" t="s">
        <v>44</v>
      </c>
      <c r="P25" s="341" t="s">
        <v>365</v>
      </c>
    </row>
    <row r="26" spans="1:16" s="292" customFormat="1" ht="36" hidden="1" customHeight="1" x14ac:dyDescent="0.25">
      <c r="A26" s="333">
        <v>21300</v>
      </c>
      <c r="B26" s="333" t="s">
        <v>46</v>
      </c>
      <c r="C26" s="334">
        <f t="shared" ref="C26:C40" si="2">L26</f>
        <v>0</v>
      </c>
      <c r="D26" s="338" t="s">
        <v>44</v>
      </c>
      <c r="E26" s="339" t="s">
        <v>44</v>
      </c>
      <c r="F26" s="340" t="s">
        <v>44</v>
      </c>
      <c r="G26" s="338" t="s">
        <v>44</v>
      </c>
      <c r="H26" s="339" t="s">
        <v>44</v>
      </c>
      <c r="I26" s="340" t="s">
        <v>44</v>
      </c>
      <c r="J26" s="342">
        <f>SUM(J27,J31,J33,J36)</f>
        <v>0</v>
      </c>
      <c r="K26" s="343">
        <f>SUM(K27,K31,K33,K36)</f>
        <v>0</v>
      </c>
      <c r="L26" s="344">
        <f>SUM(L27,L31,L33,L36)</f>
        <v>0</v>
      </c>
      <c r="M26" s="342" t="s">
        <v>44</v>
      </c>
      <c r="N26" s="343" t="s">
        <v>44</v>
      </c>
      <c r="O26" s="344" t="s">
        <v>44</v>
      </c>
      <c r="P26" s="341"/>
    </row>
    <row r="27" spans="1:16" s="292" customFormat="1" ht="24" hidden="1" customHeight="1" x14ac:dyDescent="0.25">
      <c r="A27" s="345">
        <v>21350</v>
      </c>
      <c r="B27" s="333" t="s">
        <v>47</v>
      </c>
      <c r="C27" s="334">
        <f t="shared" si="2"/>
        <v>0</v>
      </c>
      <c r="D27" s="338" t="s">
        <v>44</v>
      </c>
      <c r="E27" s="339" t="s">
        <v>44</v>
      </c>
      <c r="F27" s="340" t="s">
        <v>44</v>
      </c>
      <c r="G27" s="338" t="s">
        <v>44</v>
      </c>
      <c r="H27" s="339" t="s">
        <v>44</v>
      </c>
      <c r="I27" s="340" t="s">
        <v>44</v>
      </c>
      <c r="J27" s="342">
        <f>SUM(J28:J30)</f>
        <v>0</v>
      </c>
      <c r="K27" s="343">
        <f>SUM(K28:K30)</f>
        <v>0</v>
      </c>
      <c r="L27" s="344">
        <f>SUM(L28:L30)</f>
        <v>0</v>
      </c>
      <c r="M27" s="342" t="s">
        <v>44</v>
      </c>
      <c r="N27" s="343" t="s">
        <v>44</v>
      </c>
      <c r="O27" s="344" t="s">
        <v>44</v>
      </c>
      <c r="P27" s="341"/>
    </row>
    <row r="28" spans="1:16" ht="12" hidden="1" customHeight="1" x14ac:dyDescent="0.25">
      <c r="A28" s="307">
        <v>21351</v>
      </c>
      <c r="B28" s="346" t="s">
        <v>48</v>
      </c>
      <c r="C28" s="347">
        <f t="shared" si="2"/>
        <v>0</v>
      </c>
      <c r="D28" s="348" t="s">
        <v>44</v>
      </c>
      <c r="E28" s="349" t="s">
        <v>44</v>
      </c>
      <c r="F28" s="350" t="s">
        <v>44</v>
      </c>
      <c r="G28" s="348" t="s">
        <v>44</v>
      </c>
      <c r="H28" s="349" t="s">
        <v>44</v>
      </c>
      <c r="I28" s="350" t="s">
        <v>44</v>
      </c>
      <c r="J28" s="310"/>
      <c r="K28" s="311"/>
      <c r="L28" s="312">
        <f>K28+J28</f>
        <v>0</v>
      </c>
      <c r="M28" s="351" t="s">
        <v>44</v>
      </c>
      <c r="N28" s="352" t="s">
        <v>44</v>
      </c>
      <c r="O28" s="312" t="s">
        <v>44</v>
      </c>
      <c r="P28" s="313"/>
    </row>
    <row r="29" spans="1:16" ht="12" hidden="1" customHeight="1" x14ac:dyDescent="0.25">
      <c r="A29" s="314">
        <v>21352</v>
      </c>
      <c r="B29" s="353" t="s">
        <v>49</v>
      </c>
      <c r="C29" s="354">
        <f t="shared" si="2"/>
        <v>0</v>
      </c>
      <c r="D29" s="355" t="s">
        <v>44</v>
      </c>
      <c r="E29" s="356" t="s">
        <v>44</v>
      </c>
      <c r="F29" s="357" t="s">
        <v>44</v>
      </c>
      <c r="G29" s="355" t="s">
        <v>44</v>
      </c>
      <c r="H29" s="356" t="s">
        <v>44</v>
      </c>
      <c r="I29" s="357" t="s">
        <v>44</v>
      </c>
      <c r="J29" s="317"/>
      <c r="K29" s="320"/>
      <c r="L29" s="321">
        <f>K29+J29</f>
        <v>0</v>
      </c>
      <c r="M29" s="358" t="s">
        <v>44</v>
      </c>
      <c r="N29" s="359" t="s">
        <v>44</v>
      </c>
      <c r="O29" s="321" t="s">
        <v>44</v>
      </c>
      <c r="P29" s="322"/>
    </row>
    <row r="30" spans="1:16" ht="24" hidden="1" customHeight="1" x14ac:dyDescent="0.25">
      <c r="A30" s="314">
        <v>21359</v>
      </c>
      <c r="B30" s="353" t="s">
        <v>50</v>
      </c>
      <c r="C30" s="354">
        <f t="shared" si="2"/>
        <v>0</v>
      </c>
      <c r="D30" s="355" t="s">
        <v>44</v>
      </c>
      <c r="E30" s="356" t="s">
        <v>44</v>
      </c>
      <c r="F30" s="357" t="s">
        <v>44</v>
      </c>
      <c r="G30" s="355" t="s">
        <v>44</v>
      </c>
      <c r="H30" s="356" t="s">
        <v>44</v>
      </c>
      <c r="I30" s="357" t="s">
        <v>44</v>
      </c>
      <c r="J30" s="317"/>
      <c r="K30" s="320"/>
      <c r="L30" s="321">
        <f>K30+J30</f>
        <v>0</v>
      </c>
      <c r="M30" s="358" t="s">
        <v>44</v>
      </c>
      <c r="N30" s="359" t="s">
        <v>44</v>
      </c>
      <c r="O30" s="321" t="s">
        <v>44</v>
      </c>
      <c r="P30" s="322"/>
    </row>
    <row r="31" spans="1:16" s="292" customFormat="1" ht="36" hidden="1" customHeight="1" x14ac:dyDescent="0.25">
      <c r="A31" s="345">
        <v>21370</v>
      </c>
      <c r="B31" s="333" t="s">
        <v>51</v>
      </c>
      <c r="C31" s="334">
        <f t="shared" si="2"/>
        <v>0</v>
      </c>
      <c r="D31" s="338" t="s">
        <v>44</v>
      </c>
      <c r="E31" s="339" t="s">
        <v>44</v>
      </c>
      <c r="F31" s="340" t="s">
        <v>44</v>
      </c>
      <c r="G31" s="338" t="s">
        <v>44</v>
      </c>
      <c r="H31" s="339" t="s">
        <v>44</v>
      </c>
      <c r="I31" s="340" t="s">
        <v>44</v>
      </c>
      <c r="J31" s="342">
        <f>SUM(J32)</f>
        <v>0</v>
      </c>
      <c r="K31" s="343">
        <f>SUM(K32)</f>
        <v>0</v>
      </c>
      <c r="L31" s="344">
        <f>SUM(L32)</f>
        <v>0</v>
      </c>
      <c r="M31" s="342" t="s">
        <v>44</v>
      </c>
      <c r="N31" s="343" t="s">
        <v>44</v>
      </c>
      <c r="O31" s="344" t="s">
        <v>44</v>
      </c>
      <c r="P31" s="341"/>
    </row>
    <row r="32" spans="1:16" ht="36" hidden="1" customHeight="1" x14ac:dyDescent="0.25">
      <c r="A32" s="360">
        <v>21379</v>
      </c>
      <c r="B32" s="361" t="s">
        <v>52</v>
      </c>
      <c r="C32" s="362">
        <f t="shared" si="2"/>
        <v>0</v>
      </c>
      <c r="D32" s="363" t="s">
        <v>44</v>
      </c>
      <c r="E32" s="364" t="s">
        <v>44</v>
      </c>
      <c r="F32" s="365" t="s">
        <v>44</v>
      </c>
      <c r="G32" s="363" t="s">
        <v>44</v>
      </c>
      <c r="H32" s="364" t="s">
        <v>44</v>
      </c>
      <c r="I32" s="365" t="s">
        <v>44</v>
      </c>
      <c r="J32" s="366"/>
      <c r="K32" s="367"/>
      <c r="L32" s="368">
        <f>K32+J32</f>
        <v>0</v>
      </c>
      <c r="M32" s="369" t="s">
        <v>44</v>
      </c>
      <c r="N32" s="370" t="s">
        <v>44</v>
      </c>
      <c r="O32" s="368" t="s">
        <v>44</v>
      </c>
      <c r="P32" s="371"/>
    </row>
    <row r="33" spans="1:16" s="292" customFormat="1" ht="12" hidden="1" customHeight="1" x14ac:dyDescent="0.25">
      <c r="A33" s="345">
        <v>21380</v>
      </c>
      <c r="B33" s="333" t="s">
        <v>53</v>
      </c>
      <c r="C33" s="334">
        <f t="shared" si="2"/>
        <v>0</v>
      </c>
      <c r="D33" s="338" t="s">
        <v>44</v>
      </c>
      <c r="E33" s="339" t="s">
        <v>44</v>
      </c>
      <c r="F33" s="340" t="s">
        <v>44</v>
      </c>
      <c r="G33" s="338" t="s">
        <v>44</v>
      </c>
      <c r="H33" s="339" t="s">
        <v>44</v>
      </c>
      <c r="I33" s="340" t="s">
        <v>44</v>
      </c>
      <c r="J33" s="342">
        <f>SUM(J34:J35)</f>
        <v>0</v>
      </c>
      <c r="K33" s="343">
        <f>SUM(K34:K35)</f>
        <v>0</v>
      </c>
      <c r="L33" s="344">
        <f>SUM(L34:L35)</f>
        <v>0</v>
      </c>
      <c r="M33" s="342" t="s">
        <v>44</v>
      </c>
      <c r="N33" s="343" t="s">
        <v>44</v>
      </c>
      <c r="O33" s="344" t="s">
        <v>44</v>
      </c>
      <c r="P33" s="341"/>
    </row>
    <row r="34" spans="1:16" ht="12" hidden="1" customHeight="1" x14ac:dyDescent="0.25">
      <c r="A34" s="308">
        <v>21381</v>
      </c>
      <c r="B34" s="346" t="s">
        <v>54</v>
      </c>
      <c r="C34" s="347">
        <f t="shared" si="2"/>
        <v>0</v>
      </c>
      <c r="D34" s="348" t="s">
        <v>44</v>
      </c>
      <c r="E34" s="349" t="s">
        <v>44</v>
      </c>
      <c r="F34" s="350" t="s">
        <v>44</v>
      </c>
      <c r="G34" s="348" t="s">
        <v>44</v>
      </c>
      <c r="H34" s="349" t="s">
        <v>44</v>
      </c>
      <c r="I34" s="350" t="s">
        <v>44</v>
      </c>
      <c r="J34" s="310"/>
      <c r="K34" s="311"/>
      <c r="L34" s="312">
        <f>K34+J34</f>
        <v>0</v>
      </c>
      <c r="M34" s="351" t="s">
        <v>44</v>
      </c>
      <c r="N34" s="352" t="s">
        <v>44</v>
      </c>
      <c r="O34" s="312" t="s">
        <v>44</v>
      </c>
      <c r="P34" s="313"/>
    </row>
    <row r="35" spans="1:16" ht="24" hidden="1" customHeight="1" x14ac:dyDescent="0.25">
      <c r="A35" s="315">
        <v>21383</v>
      </c>
      <c r="B35" s="353" t="s">
        <v>55</v>
      </c>
      <c r="C35" s="354">
        <f t="shared" si="2"/>
        <v>0</v>
      </c>
      <c r="D35" s="355" t="s">
        <v>44</v>
      </c>
      <c r="E35" s="356" t="s">
        <v>44</v>
      </c>
      <c r="F35" s="357" t="s">
        <v>44</v>
      </c>
      <c r="G35" s="355" t="s">
        <v>44</v>
      </c>
      <c r="H35" s="356" t="s">
        <v>44</v>
      </c>
      <c r="I35" s="357" t="s">
        <v>44</v>
      </c>
      <c r="J35" s="317"/>
      <c r="K35" s="320"/>
      <c r="L35" s="321">
        <f>K35+J35</f>
        <v>0</v>
      </c>
      <c r="M35" s="358" t="s">
        <v>44</v>
      </c>
      <c r="N35" s="359" t="s">
        <v>44</v>
      </c>
      <c r="O35" s="321" t="s">
        <v>44</v>
      </c>
      <c r="P35" s="322"/>
    </row>
    <row r="36" spans="1:16" s="292" customFormat="1" ht="25.5" hidden="1" customHeight="1" x14ac:dyDescent="0.25">
      <c r="A36" s="345">
        <v>21390</v>
      </c>
      <c r="B36" s="333" t="s">
        <v>56</v>
      </c>
      <c r="C36" s="334">
        <f t="shared" si="2"/>
        <v>0</v>
      </c>
      <c r="D36" s="338" t="s">
        <v>44</v>
      </c>
      <c r="E36" s="339" t="s">
        <v>44</v>
      </c>
      <c r="F36" s="340" t="s">
        <v>44</v>
      </c>
      <c r="G36" s="338" t="s">
        <v>44</v>
      </c>
      <c r="H36" s="339" t="s">
        <v>44</v>
      </c>
      <c r="I36" s="340" t="s">
        <v>44</v>
      </c>
      <c r="J36" s="342">
        <f>SUM(J37:J40)</f>
        <v>0</v>
      </c>
      <c r="K36" s="343">
        <f>SUM(K37:K40)</f>
        <v>0</v>
      </c>
      <c r="L36" s="344">
        <f>SUM(L37:L40)</f>
        <v>0</v>
      </c>
      <c r="M36" s="342" t="s">
        <v>44</v>
      </c>
      <c r="N36" s="343" t="s">
        <v>44</v>
      </c>
      <c r="O36" s="344" t="s">
        <v>44</v>
      </c>
      <c r="P36" s="341"/>
    </row>
    <row r="37" spans="1:16" ht="24" hidden="1" customHeight="1" x14ac:dyDescent="0.25">
      <c r="A37" s="308">
        <v>21391</v>
      </c>
      <c r="B37" s="346" t="s">
        <v>57</v>
      </c>
      <c r="C37" s="347">
        <f t="shared" si="2"/>
        <v>0</v>
      </c>
      <c r="D37" s="348" t="s">
        <v>44</v>
      </c>
      <c r="E37" s="349" t="s">
        <v>44</v>
      </c>
      <c r="F37" s="350" t="s">
        <v>44</v>
      </c>
      <c r="G37" s="348" t="s">
        <v>44</v>
      </c>
      <c r="H37" s="349" t="s">
        <v>44</v>
      </c>
      <c r="I37" s="350" t="s">
        <v>44</v>
      </c>
      <c r="J37" s="310"/>
      <c r="K37" s="311"/>
      <c r="L37" s="312">
        <f>K37+J37</f>
        <v>0</v>
      </c>
      <c r="M37" s="351" t="s">
        <v>44</v>
      </c>
      <c r="N37" s="352" t="s">
        <v>44</v>
      </c>
      <c r="O37" s="312" t="s">
        <v>44</v>
      </c>
      <c r="P37" s="313"/>
    </row>
    <row r="38" spans="1:16" ht="12" hidden="1" customHeight="1" x14ac:dyDescent="0.25">
      <c r="A38" s="315">
        <v>21393</v>
      </c>
      <c r="B38" s="353" t="s">
        <v>58</v>
      </c>
      <c r="C38" s="354">
        <f t="shared" si="2"/>
        <v>0</v>
      </c>
      <c r="D38" s="355" t="s">
        <v>44</v>
      </c>
      <c r="E38" s="356" t="s">
        <v>44</v>
      </c>
      <c r="F38" s="357" t="s">
        <v>44</v>
      </c>
      <c r="G38" s="355" t="s">
        <v>44</v>
      </c>
      <c r="H38" s="356" t="s">
        <v>44</v>
      </c>
      <c r="I38" s="357" t="s">
        <v>44</v>
      </c>
      <c r="J38" s="317"/>
      <c r="K38" s="320"/>
      <c r="L38" s="321">
        <f>K38+J38</f>
        <v>0</v>
      </c>
      <c r="M38" s="358" t="s">
        <v>44</v>
      </c>
      <c r="N38" s="359" t="s">
        <v>44</v>
      </c>
      <c r="O38" s="321" t="s">
        <v>44</v>
      </c>
      <c r="P38" s="322"/>
    </row>
    <row r="39" spans="1:16" ht="12" hidden="1" customHeight="1" x14ac:dyDescent="0.25">
      <c r="A39" s="315">
        <v>21395</v>
      </c>
      <c r="B39" s="353" t="s">
        <v>59</v>
      </c>
      <c r="C39" s="354">
        <f t="shared" si="2"/>
        <v>0</v>
      </c>
      <c r="D39" s="355" t="s">
        <v>44</v>
      </c>
      <c r="E39" s="356" t="s">
        <v>44</v>
      </c>
      <c r="F39" s="357" t="s">
        <v>44</v>
      </c>
      <c r="G39" s="355" t="s">
        <v>44</v>
      </c>
      <c r="H39" s="356" t="s">
        <v>44</v>
      </c>
      <c r="I39" s="357" t="s">
        <v>44</v>
      </c>
      <c r="J39" s="317"/>
      <c r="K39" s="320"/>
      <c r="L39" s="321">
        <f>K39+J39</f>
        <v>0</v>
      </c>
      <c r="M39" s="358" t="s">
        <v>44</v>
      </c>
      <c r="N39" s="359" t="s">
        <v>44</v>
      </c>
      <c r="O39" s="321" t="s">
        <v>44</v>
      </c>
      <c r="P39" s="322"/>
    </row>
    <row r="40" spans="1:16" ht="24" hidden="1" customHeight="1" x14ac:dyDescent="0.25">
      <c r="A40" s="372">
        <v>21399</v>
      </c>
      <c r="B40" s="373" t="s">
        <v>60</v>
      </c>
      <c r="C40" s="374">
        <f t="shared" si="2"/>
        <v>0</v>
      </c>
      <c r="D40" s="375" t="s">
        <v>44</v>
      </c>
      <c r="E40" s="376" t="s">
        <v>44</v>
      </c>
      <c r="F40" s="377" t="s">
        <v>44</v>
      </c>
      <c r="G40" s="375" t="s">
        <v>44</v>
      </c>
      <c r="H40" s="376" t="s">
        <v>44</v>
      </c>
      <c r="I40" s="377" t="s">
        <v>44</v>
      </c>
      <c r="J40" s="378"/>
      <c r="K40" s="379"/>
      <c r="L40" s="380">
        <f>K40+J40</f>
        <v>0</v>
      </c>
      <c r="M40" s="381" t="s">
        <v>44</v>
      </c>
      <c r="N40" s="382" t="s">
        <v>44</v>
      </c>
      <c r="O40" s="380" t="s">
        <v>44</v>
      </c>
      <c r="P40" s="383"/>
    </row>
    <row r="41" spans="1:16" s="292" customFormat="1" ht="26.25" hidden="1" customHeight="1" x14ac:dyDescent="0.25">
      <c r="A41" s="384">
        <v>21420</v>
      </c>
      <c r="B41" s="385" t="s">
        <v>61</v>
      </c>
      <c r="C41" s="386">
        <f>F41</f>
        <v>0</v>
      </c>
      <c r="D41" s="387">
        <f>SUM(D42)</f>
        <v>0</v>
      </c>
      <c r="E41" s="388">
        <f>SUM(E42)</f>
        <v>0</v>
      </c>
      <c r="F41" s="389">
        <f>SUM(F42)</f>
        <v>0</v>
      </c>
      <c r="G41" s="390" t="s">
        <v>44</v>
      </c>
      <c r="H41" s="391" t="s">
        <v>44</v>
      </c>
      <c r="I41" s="392" t="s">
        <v>44</v>
      </c>
      <c r="J41" s="390" t="s">
        <v>44</v>
      </c>
      <c r="K41" s="391" t="s">
        <v>44</v>
      </c>
      <c r="L41" s="392" t="s">
        <v>44</v>
      </c>
      <c r="M41" s="390" t="s">
        <v>44</v>
      </c>
      <c r="N41" s="391" t="s">
        <v>44</v>
      </c>
      <c r="O41" s="392" t="s">
        <v>44</v>
      </c>
      <c r="P41" s="393"/>
    </row>
    <row r="42" spans="1:16" s="292" customFormat="1" ht="26.25" hidden="1" customHeight="1" x14ac:dyDescent="0.25">
      <c r="A42" s="372">
        <v>21429</v>
      </c>
      <c r="B42" s="373" t="s">
        <v>62</v>
      </c>
      <c r="C42" s="394">
        <f>F42</f>
        <v>0</v>
      </c>
      <c r="D42" s="378"/>
      <c r="E42" s="379"/>
      <c r="F42" s="395">
        <f>D42+E42</f>
        <v>0</v>
      </c>
      <c r="G42" s="375" t="s">
        <v>44</v>
      </c>
      <c r="H42" s="376" t="s">
        <v>44</v>
      </c>
      <c r="I42" s="377" t="s">
        <v>44</v>
      </c>
      <c r="J42" s="375" t="s">
        <v>44</v>
      </c>
      <c r="K42" s="376" t="s">
        <v>44</v>
      </c>
      <c r="L42" s="377" t="s">
        <v>44</v>
      </c>
      <c r="M42" s="375" t="s">
        <v>44</v>
      </c>
      <c r="N42" s="376" t="s">
        <v>44</v>
      </c>
      <c r="O42" s="377" t="s">
        <v>44</v>
      </c>
      <c r="P42" s="383"/>
    </row>
    <row r="43" spans="1:16" s="292" customFormat="1" ht="24" hidden="1" x14ac:dyDescent="0.25">
      <c r="A43" s="345">
        <v>21490</v>
      </c>
      <c r="B43" s="333" t="s">
        <v>63</v>
      </c>
      <c r="C43" s="396">
        <f>F43+I43+L43</f>
        <v>0</v>
      </c>
      <c r="D43" s="342">
        <f>D44</f>
        <v>0</v>
      </c>
      <c r="E43" s="343">
        <f>E44</f>
        <v>0</v>
      </c>
      <c r="F43" s="344">
        <f>F44</f>
        <v>0</v>
      </c>
      <c r="G43" s="342">
        <f t="shared" ref="G43:L43" si="3">G44</f>
        <v>0</v>
      </c>
      <c r="H43" s="343">
        <f t="shared" si="3"/>
        <v>0</v>
      </c>
      <c r="I43" s="344">
        <f t="shared" si="3"/>
        <v>0</v>
      </c>
      <c r="J43" s="342">
        <f t="shared" si="3"/>
        <v>0</v>
      </c>
      <c r="K43" s="343">
        <f t="shared" si="3"/>
        <v>0</v>
      </c>
      <c r="L43" s="344">
        <f t="shared" si="3"/>
        <v>0</v>
      </c>
      <c r="M43" s="342" t="s">
        <v>44</v>
      </c>
      <c r="N43" s="343" t="s">
        <v>44</v>
      </c>
      <c r="O43" s="344" t="s">
        <v>44</v>
      </c>
      <c r="P43" s="341"/>
    </row>
    <row r="44" spans="1:16" s="292" customFormat="1" ht="24" hidden="1" customHeight="1" x14ac:dyDescent="0.25">
      <c r="A44" s="315">
        <v>21499</v>
      </c>
      <c r="B44" s="353" t="s">
        <v>64</v>
      </c>
      <c r="C44" s="397">
        <f>F44+I44+L44</f>
        <v>0</v>
      </c>
      <c r="D44" s="310"/>
      <c r="E44" s="311"/>
      <c r="F44" s="398">
        <f>D44+E44</f>
        <v>0</v>
      </c>
      <c r="G44" s="310"/>
      <c r="H44" s="311"/>
      <c r="I44" s="398">
        <f>G44+H44</f>
        <v>0</v>
      </c>
      <c r="J44" s="310"/>
      <c r="K44" s="311"/>
      <c r="L44" s="312">
        <f>K44+J44</f>
        <v>0</v>
      </c>
      <c r="M44" s="351" t="s">
        <v>44</v>
      </c>
      <c r="N44" s="352" t="s">
        <v>44</v>
      </c>
      <c r="O44" s="312" t="s">
        <v>44</v>
      </c>
      <c r="P44" s="313"/>
    </row>
    <row r="45" spans="1:16" ht="12.75" hidden="1" customHeight="1" x14ac:dyDescent="0.25">
      <c r="A45" s="399">
        <v>23000</v>
      </c>
      <c r="B45" s="400" t="s">
        <v>65</v>
      </c>
      <c r="C45" s="396">
        <f>O45</f>
        <v>0</v>
      </c>
      <c r="D45" s="375" t="s">
        <v>44</v>
      </c>
      <c r="E45" s="376" t="s">
        <v>44</v>
      </c>
      <c r="F45" s="377" t="s">
        <v>44</v>
      </c>
      <c r="G45" s="375" t="s">
        <v>44</v>
      </c>
      <c r="H45" s="376" t="s">
        <v>44</v>
      </c>
      <c r="I45" s="377" t="s">
        <v>44</v>
      </c>
      <c r="J45" s="381" t="s">
        <v>44</v>
      </c>
      <c r="K45" s="382" t="s">
        <v>44</v>
      </c>
      <c r="L45" s="380" t="s">
        <v>44</v>
      </c>
      <c r="M45" s="381">
        <f>SUM(M46:M47)</f>
        <v>0</v>
      </c>
      <c r="N45" s="382">
        <f>SUM(N46:N47)</f>
        <v>0</v>
      </c>
      <c r="O45" s="380">
        <f>SUM(O46:O47)</f>
        <v>0</v>
      </c>
      <c r="P45" s="383"/>
    </row>
    <row r="46" spans="1:16" ht="24" hidden="1" customHeight="1" x14ac:dyDescent="0.25">
      <c r="A46" s="401">
        <v>23410</v>
      </c>
      <c r="B46" s="402" t="s">
        <v>66</v>
      </c>
      <c r="C46" s="386">
        <f>O46</f>
        <v>0</v>
      </c>
      <c r="D46" s="390" t="s">
        <v>44</v>
      </c>
      <c r="E46" s="391" t="s">
        <v>44</v>
      </c>
      <c r="F46" s="392" t="s">
        <v>44</v>
      </c>
      <c r="G46" s="390" t="s">
        <v>44</v>
      </c>
      <c r="H46" s="391" t="s">
        <v>44</v>
      </c>
      <c r="I46" s="392" t="s">
        <v>44</v>
      </c>
      <c r="J46" s="390" t="s">
        <v>44</v>
      </c>
      <c r="K46" s="391" t="s">
        <v>44</v>
      </c>
      <c r="L46" s="392" t="s">
        <v>44</v>
      </c>
      <c r="M46" s="403"/>
      <c r="N46" s="404"/>
      <c r="O46" s="405">
        <f>N46+M46</f>
        <v>0</v>
      </c>
      <c r="P46" s="393"/>
    </row>
    <row r="47" spans="1:16" ht="24" hidden="1" customHeight="1" x14ac:dyDescent="0.25">
      <c r="A47" s="401">
        <v>23510</v>
      </c>
      <c r="B47" s="402" t="s">
        <v>67</v>
      </c>
      <c r="C47" s="386">
        <f>O47</f>
        <v>0</v>
      </c>
      <c r="D47" s="390" t="s">
        <v>44</v>
      </c>
      <c r="E47" s="391" t="s">
        <v>44</v>
      </c>
      <c r="F47" s="392" t="s">
        <v>44</v>
      </c>
      <c r="G47" s="390" t="s">
        <v>44</v>
      </c>
      <c r="H47" s="391" t="s">
        <v>44</v>
      </c>
      <c r="I47" s="392" t="s">
        <v>44</v>
      </c>
      <c r="J47" s="390" t="s">
        <v>44</v>
      </c>
      <c r="K47" s="391" t="s">
        <v>44</v>
      </c>
      <c r="L47" s="392" t="s">
        <v>44</v>
      </c>
      <c r="M47" s="403"/>
      <c r="N47" s="404"/>
      <c r="O47" s="405">
        <f>N47+M47</f>
        <v>0</v>
      </c>
      <c r="P47" s="393"/>
    </row>
    <row r="48" spans="1:16" ht="12" hidden="1" customHeight="1" x14ac:dyDescent="0.25">
      <c r="A48" s="406"/>
      <c r="B48" s="402"/>
      <c r="C48" s="407"/>
      <c r="D48" s="408"/>
      <c r="E48" s="409"/>
      <c r="F48" s="405"/>
      <c r="G48" s="408"/>
      <c r="H48" s="409"/>
      <c r="I48" s="405"/>
      <c r="J48" s="408"/>
      <c r="K48" s="409"/>
      <c r="L48" s="389"/>
      <c r="M48" s="408"/>
      <c r="N48" s="409"/>
      <c r="O48" s="405"/>
      <c r="P48" s="393"/>
    </row>
    <row r="49" spans="1:16" s="292" customFormat="1" ht="12" hidden="1" customHeight="1" x14ac:dyDescent="0.25">
      <c r="A49" s="410"/>
      <c r="B49" s="411" t="s">
        <v>68</v>
      </c>
      <c r="C49" s="412"/>
      <c r="D49" s="137"/>
      <c r="E49" s="138"/>
      <c r="F49" s="413"/>
      <c r="G49" s="46"/>
      <c r="H49" s="47"/>
      <c r="I49" s="414"/>
      <c r="J49" s="46"/>
      <c r="K49" s="47"/>
      <c r="L49" s="415"/>
      <c r="M49" s="46"/>
      <c r="N49" s="47"/>
      <c r="O49" s="414"/>
      <c r="P49" s="49"/>
    </row>
    <row r="50" spans="1:16" s="292" customFormat="1" ht="12.75" thickBot="1" x14ac:dyDescent="0.3">
      <c r="A50" s="416"/>
      <c r="B50" s="293" t="s">
        <v>69</v>
      </c>
      <c r="C50" s="417">
        <f t="shared" si="0"/>
        <v>1553</v>
      </c>
      <c r="D50" s="418">
        <f t="shared" ref="D50:O50" si="4">SUM(D51,D286)</f>
        <v>0</v>
      </c>
      <c r="E50" s="419">
        <f t="shared" si="4"/>
        <v>1553</v>
      </c>
      <c r="F50" s="420">
        <f t="shared" si="4"/>
        <v>1553</v>
      </c>
      <c r="G50" s="418">
        <f t="shared" si="4"/>
        <v>0</v>
      </c>
      <c r="H50" s="419">
        <f t="shared" si="4"/>
        <v>0</v>
      </c>
      <c r="I50" s="420">
        <f t="shared" si="4"/>
        <v>0</v>
      </c>
      <c r="J50" s="296">
        <f t="shared" si="4"/>
        <v>0</v>
      </c>
      <c r="K50" s="297">
        <f t="shared" si="4"/>
        <v>0</v>
      </c>
      <c r="L50" s="298">
        <f t="shared" si="4"/>
        <v>0</v>
      </c>
      <c r="M50" s="296">
        <f t="shared" si="4"/>
        <v>0</v>
      </c>
      <c r="N50" s="297">
        <f t="shared" si="4"/>
        <v>0</v>
      </c>
      <c r="O50" s="298">
        <f t="shared" si="4"/>
        <v>0</v>
      </c>
      <c r="P50" s="299"/>
    </row>
    <row r="51" spans="1:16" s="292" customFormat="1" ht="48.75" customHeight="1" thickTop="1" x14ac:dyDescent="0.25">
      <c r="A51" s="421"/>
      <c r="B51" s="422" t="s">
        <v>70</v>
      </c>
      <c r="C51" s="423">
        <f t="shared" si="0"/>
        <v>1553</v>
      </c>
      <c r="D51" s="424">
        <f t="shared" ref="D51:O51" si="5">SUM(D52,D194)</f>
        <v>0</v>
      </c>
      <c r="E51" s="425">
        <f t="shared" si="5"/>
        <v>1553</v>
      </c>
      <c r="F51" s="426">
        <f t="shared" si="5"/>
        <v>1553</v>
      </c>
      <c r="G51" s="424">
        <f t="shared" si="5"/>
        <v>0</v>
      </c>
      <c r="H51" s="425">
        <f t="shared" si="5"/>
        <v>0</v>
      </c>
      <c r="I51" s="426">
        <f t="shared" si="5"/>
        <v>0</v>
      </c>
      <c r="J51" s="427">
        <f t="shared" si="5"/>
        <v>0</v>
      </c>
      <c r="K51" s="428">
        <f t="shared" si="5"/>
        <v>0</v>
      </c>
      <c r="L51" s="429">
        <f t="shared" si="5"/>
        <v>0</v>
      </c>
      <c r="M51" s="427">
        <f t="shared" si="5"/>
        <v>0</v>
      </c>
      <c r="N51" s="428">
        <f t="shared" si="5"/>
        <v>0</v>
      </c>
      <c r="O51" s="429">
        <f t="shared" si="5"/>
        <v>0</v>
      </c>
      <c r="P51" s="537"/>
    </row>
    <row r="52" spans="1:16" s="292" customFormat="1" ht="24" hidden="1" x14ac:dyDescent="0.25">
      <c r="A52" s="288"/>
      <c r="B52" s="286" t="s">
        <v>71</v>
      </c>
      <c r="C52" s="431">
        <f t="shared" si="0"/>
        <v>0</v>
      </c>
      <c r="D52" s="432">
        <f t="shared" ref="D52:O52" si="6">SUM(D53,D75,D173,D187)</f>
        <v>0</v>
      </c>
      <c r="E52" s="433">
        <f t="shared" si="6"/>
        <v>0</v>
      </c>
      <c r="F52" s="434">
        <f t="shared" si="6"/>
        <v>0</v>
      </c>
      <c r="G52" s="432">
        <f t="shared" si="6"/>
        <v>0</v>
      </c>
      <c r="H52" s="433">
        <f t="shared" si="6"/>
        <v>0</v>
      </c>
      <c r="I52" s="434">
        <f t="shared" si="6"/>
        <v>0</v>
      </c>
      <c r="J52" s="432">
        <f t="shared" si="6"/>
        <v>0</v>
      </c>
      <c r="K52" s="433">
        <f t="shared" si="6"/>
        <v>0</v>
      </c>
      <c r="L52" s="434">
        <f t="shared" si="6"/>
        <v>0</v>
      </c>
      <c r="M52" s="432">
        <f t="shared" si="6"/>
        <v>0</v>
      </c>
      <c r="N52" s="433">
        <f t="shared" si="6"/>
        <v>0</v>
      </c>
      <c r="O52" s="434">
        <f t="shared" si="6"/>
        <v>0</v>
      </c>
      <c r="P52" s="435"/>
    </row>
    <row r="53" spans="1:16" s="292" customFormat="1" hidden="1" x14ac:dyDescent="0.25">
      <c r="A53" s="436">
        <v>1000</v>
      </c>
      <c r="B53" s="436" t="s">
        <v>72</v>
      </c>
      <c r="C53" s="437">
        <f t="shared" si="0"/>
        <v>0</v>
      </c>
      <c r="D53" s="438">
        <f t="shared" ref="D53:O53" si="7">SUM(D54,D67)</f>
        <v>0</v>
      </c>
      <c r="E53" s="439">
        <f t="shared" si="7"/>
        <v>0</v>
      </c>
      <c r="F53" s="440">
        <f t="shared" si="7"/>
        <v>0</v>
      </c>
      <c r="G53" s="438">
        <f t="shared" si="7"/>
        <v>0</v>
      </c>
      <c r="H53" s="439">
        <f t="shared" si="7"/>
        <v>0</v>
      </c>
      <c r="I53" s="440">
        <f t="shared" si="7"/>
        <v>0</v>
      </c>
      <c r="J53" s="438">
        <f t="shared" si="7"/>
        <v>0</v>
      </c>
      <c r="K53" s="439">
        <f t="shared" si="7"/>
        <v>0</v>
      </c>
      <c r="L53" s="440">
        <f t="shared" si="7"/>
        <v>0</v>
      </c>
      <c r="M53" s="438">
        <f t="shared" si="7"/>
        <v>0</v>
      </c>
      <c r="N53" s="439">
        <f t="shared" si="7"/>
        <v>0</v>
      </c>
      <c r="O53" s="440">
        <f t="shared" si="7"/>
        <v>0</v>
      </c>
      <c r="P53" s="163"/>
    </row>
    <row r="54" spans="1:16" hidden="1" x14ac:dyDescent="0.25">
      <c r="A54" s="333">
        <v>1100</v>
      </c>
      <c r="B54" s="441" t="s">
        <v>73</v>
      </c>
      <c r="C54" s="334">
        <f t="shared" si="0"/>
        <v>0</v>
      </c>
      <c r="D54" s="442">
        <f t="shared" ref="D54:O54" si="8">SUM(D55,D58,D66)</f>
        <v>0</v>
      </c>
      <c r="E54" s="443">
        <f t="shared" si="8"/>
        <v>0</v>
      </c>
      <c r="F54" s="337">
        <f t="shared" si="8"/>
        <v>0</v>
      </c>
      <c r="G54" s="442">
        <f t="shared" si="8"/>
        <v>0</v>
      </c>
      <c r="H54" s="443">
        <f t="shared" si="8"/>
        <v>0</v>
      </c>
      <c r="I54" s="337">
        <f t="shared" si="8"/>
        <v>0</v>
      </c>
      <c r="J54" s="442">
        <f t="shared" si="8"/>
        <v>0</v>
      </c>
      <c r="K54" s="443">
        <f t="shared" si="8"/>
        <v>0</v>
      </c>
      <c r="L54" s="337">
        <f t="shared" si="8"/>
        <v>0</v>
      </c>
      <c r="M54" s="442">
        <f t="shared" si="8"/>
        <v>0</v>
      </c>
      <c r="N54" s="443">
        <f t="shared" si="8"/>
        <v>0</v>
      </c>
      <c r="O54" s="337">
        <f t="shared" si="8"/>
        <v>0</v>
      </c>
      <c r="P54" s="341"/>
    </row>
    <row r="55" spans="1:16" hidden="1" x14ac:dyDescent="0.25">
      <c r="A55" s="444">
        <v>1110</v>
      </c>
      <c r="B55" s="402" t="s">
        <v>74</v>
      </c>
      <c r="C55" s="407">
        <f t="shared" si="0"/>
        <v>0</v>
      </c>
      <c r="D55" s="445">
        <f t="shared" ref="D55:O55" si="9">SUM(D56:D57)</f>
        <v>0</v>
      </c>
      <c r="E55" s="446">
        <f t="shared" si="9"/>
        <v>0</v>
      </c>
      <c r="F55" s="405">
        <f t="shared" si="9"/>
        <v>0</v>
      </c>
      <c r="G55" s="445">
        <f t="shared" si="9"/>
        <v>0</v>
      </c>
      <c r="H55" s="446">
        <f t="shared" si="9"/>
        <v>0</v>
      </c>
      <c r="I55" s="405">
        <f t="shared" si="9"/>
        <v>0</v>
      </c>
      <c r="J55" s="445">
        <f t="shared" si="9"/>
        <v>0</v>
      </c>
      <c r="K55" s="446">
        <f t="shared" si="9"/>
        <v>0</v>
      </c>
      <c r="L55" s="405">
        <f t="shared" si="9"/>
        <v>0</v>
      </c>
      <c r="M55" s="445">
        <f t="shared" si="9"/>
        <v>0</v>
      </c>
      <c r="N55" s="446">
        <f t="shared" si="9"/>
        <v>0</v>
      </c>
      <c r="O55" s="405">
        <f t="shared" si="9"/>
        <v>0</v>
      </c>
      <c r="P55" s="393"/>
    </row>
    <row r="56" spans="1:16" ht="12" hidden="1" customHeight="1" x14ac:dyDescent="0.25">
      <c r="A56" s="308">
        <v>1111</v>
      </c>
      <c r="B56" s="346" t="s">
        <v>75</v>
      </c>
      <c r="C56" s="347">
        <f t="shared" si="0"/>
        <v>0</v>
      </c>
      <c r="D56" s="310"/>
      <c r="E56" s="311"/>
      <c r="F56" s="398">
        <f>D56+E56</f>
        <v>0</v>
      </c>
      <c r="G56" s="310"/>
      <c r="H56" s="311"/>
      <c r="I56" s="398">
        <f>G56+H56</f>
        <v>0</v>
      </c>
      <c r="J56" s="310"/>
      <c r="K56" s="311"/>
      <c r="L56" s="398">
        <f>K56+J56</f>
        <v>0</v>
      </c>
      <c r="M56" s="310"/>
      <c r="N56" s="311"/>
      <c r="O56" s="398">
        <f>N56+M56</f>
        <v>0</v>
      </c>
      <c r="P56" s="313"/>
    </row>
    <row r="57" spans="1:16" ht="24" hidden="1" customHeight="1" x14ac:dyDescent="0.25">
      <c r="A57" s="315">
        <v>1119</v>
      </c>
      <c r="B57" s="353" t="s">
        <v>76</v>
      </c>
      <c r="C57" s="354">
        <f t="shared" si="0"/>
        <v>0</v>
      </c>
      <c r="D57" s="317"/>
      <c r="E57" s="320"/>
      <c r="F57" s="319">
        <f>D57+E57</f>
        <v>0</v>
      </c>
      <c r="G57" s="317"/>
      <c r="H57" s="320"/>
      <c r="I57" s="319">
        <f>G57+H57</f>
        <v>0</v>
      </c>
      <c r="J57" s="317"/>
      <c r="K57" s="320"/>
      <c r="L57" s="319">
        <f>K57+J57</f>
        <v>0</v>
      </c>
      <c r="M57" s="317"/>
      <c r="N57" s="320"/>
      <c r="O57" s="319">
        <f>N57+M57</f>
        <v>0</v>
      </c>
      <c r="P57" s="322"/>
    </row>
    <row r="58" spans="1:16" hidden="1" x14ac:dyDescent="0.25">
      <c r="A58" s="447">
        <v>1140</v>
      </c>
      <c r="B58" s="353" t="s">
        <v>77</v>
      </c>
      <c r="C58" s="354">
        <f t="shared" si="0"/>
        <v>0</v>
      </c>
      <c r="D58" s="448">
        <f t="shared" ref="D58:O58" si="10">SUM(D59:D65)</f>
        <v>0</v>
      </c>
      <c r="E58" s="449">
        <f t="shared" si="10"/>
        <v>0</v>
      </c>
      <c r="F58" s="319">
        <f t="shared" si="10"/>
        <v>0</v>
      </c>
      <c r="G58" s="448">
        <f t="shared" si="10"/>
        <v>0</v>
      </c>
      <c r="H58" s="449">
        <f t="shared" si="10"/>
        <v>0</v>
      </c>
      <c r="I58" s="319">
        <f t="shared" si="10"/>
        <v>0</v>
      </c>
      <c r="J58" s="448">
        <f t="shared" si="10"/>
        <v>0</v>
      </c>
      <c r="K58" s="449">
        <f t="shared" si="10"/>
        <v>0</v>
      </c>
      <c r="L58" s="319">
        <f t="shared" si="10"/>
        <v>0</v>
      </c>
      <c r="M58" s="448">
        <f t="shared" si="10"/>
        <v>0</v>
      </c>
      <c r="N58" s="449">
        <f t="shared" si="10"/>
        <v>0</v>
      </c>
      <c r="O58" s="319">
        <f t="shared" si="10"/>
        <v>0</v>
      </c>
      <c r="P58" s="322"/>
    </row>
    <row r="59" spans="1:16" ht="12" hidden="1" customHeight="1" x14ac:dyDescent="0.25">
      <c r="A59" s="315">
        <v>1141</v>
      </c>
      <c r="B59" s="353" t="s">
        <v>78</v>
      </c>
      <c r="C59" s="354">
        <f t="shared" si="0"/>
        <v>0</v>
      </c>
      <c r="D59" s="317"/>
      <c r="E59" s="320"/>
      <c r="F59" s="319">
        <f t="shared" ref="F59:F66" si="11">D59+E59</f>
        <v>0</v>
      </c>
      <c r="G59" s="317"/>
      <c r="H59" s="320"/>
      <c r="I59" s="319">
        <f t="shared" ref="I59:I66" si="12">G59+H59</f>
        <v>0</v>
      </c>
      <c r="J59" s="317"/>
      <c r="K59" s="320"/>
      <c r="L59" s="319">
        <f t="shared" ref="L59:L66" si="13">K59+J59</f>
        <v>0</v>
      </c>
      <c r="M59" s="317"/>
      <c r="N59" s="320"/>
      <c r="O59" s="319">
        <f t="shared" ref="O59:O66" si="14">N59+M59</f>
        <v>0</v>
      </c>
      <c r="P59" s="322"/>
    </row>
    <row r="60" spans="1:16" ht="24.75" hidden="1" customHeight="1" x14ac:dyDescent="0.25">
      <c r="A60" s="315">
        <v>1142</v>
      </c>
      <c r="B60" s="353" t="s">
        <v>79</v>
      </c>
      <c r="C60" s="354">
        <f t="shared" si="0"/>
        <v>0</v>
      </c>
      <c r="D60" s="317"/>
      <c r="E60" s="320"/>
      <c r="F60" s="319">
        <f t="shared" si="11"/>
        <v>0</v>
      </c>
      <c r="G60" s="317"/>
      <c r="H60" s="320"/>
      <c r="I60" s="319">
        <f t="shared" si="12"/>
        <v>0</v>
      </c>
      <c r="J60" s="317"/>
      <c r="K60" s="320"/>
      <c r="L60" s="319">
        <f t="shared" si="13"/>
        <v>0</v>
      </c>
      <c r="M60" s="317"/>
      <c r="N60" s="320"/>
      <c r="O60" s="319">
        <f t="shared" si="14"/>
        <v>0</v>
      </c>
      <c r="P60" s="322"/>
    </row>
    <row r="61" spans="1:16" ht="24" hidden="1" customHeight="1" x14ac:dyDescent="0.25">
      <c r="A61" s="315">
        <v>1145</v>
      </c>
      <c r="B61" s="353" t="s">
        <v>80</v>
      </c>
      <c r="C61" s="354">
        <f t="shared" si="0"/>
        <v>0</v>
      </c>
      <c r="D61" s="317"/>
      <c r="E61" s="320"/>
      <c r="F61" s="319">
        <f t="shared" si="11"/>
        <v>0</v>
      </c>
      <c r="G61" s="317"/>
      <c r="H61" s="320"/>
      <c r="I61" s="319">
        <f t="shared" si="12"/>
        <v>0</v>
      </c>
      <c r="J61" s="317"/>
      <c r="K61" s="320"/>
      <c r="L61" s="319">
        <f t="shared" si="13"/>
        <v>0</v>
      </c>
      <c r="M61" s="317"/>
      <c r="N61" s="320"/>
      <c r="O61" s="319">
        <f t="shared" si="14"/>
        <v>0</v>
      </c>
      <c r="P61" s="322"/>
    </row>
    <row r="62" spans="1:16" ht="27.75" hidden="1" customHeight="1" x14ac:dyDescent="0.25">
      <c r="A62" s="315">
        <v>1146</v>
      </c>
      <c r="B62" s="353" t="s">
        <v>81</v>
      </c>
      <c r="C62" s="354">
        <f t="shared" si="0"/>
        <v>0</v>
      </c>
      <c r="D62" s="317"/>
      <c r="E62" s="320"/>
      <c r="F62" s="319">
        <f t="shared" si="11"/>
        <v>0</v>
      </c>
      <c r="G62" s="317"/>
      <c r="H62" s="320"/>
      <c r="I62" s="319">
        <f t="shared" si="12"/>
        <v>0</v>
      </c>
      <c r="J62" s="317"/>
      <c r="K62" s="320"/>
      <c r="L62" s="319">
        <f t="shared" si="13"/>
        <v>0</v>
      </c>
      <c r="M62" s="317"/>
      <c r="N62" s="320"/>
      <c r="O62" s="319">
        <f t="shared" si="14"/>
        <v>0</v>
      </c>
      <c r="P62" s="322"/>
    </row>
    <row r="63" spans="1:16" ht="12" hidden="1" customHeight="1" x14ac:dyDescent="0.25">
      <c r="A63" s="315">
        <v>1147</v>
      </c>
      <c r="B63" s="353" t="s">
        <v>82</v>
      </c>
      <c r="C63" s="354">
        <f t="shared" si="0"/>
        <v>0</v>
      </c>
      <c r="D63" s="317"/>
      <c r="E63" s="320"/>
      <c r="F63" s="319">
        <f t="shared" si="11"/>
        <v>0</v>
      </c>
      <c r="G63" s="317"/>
      <c r="H63" s="320"/>
      <c r="I63" s="319">
        <f t="shared" si="12"/>
        <v>0</v>
      </c>
      <c r="J63" s="317"/>
      <c r="K63" s="320"/>
      <c r="L63" s="319">
        <f t="shared" si="13"/>
        <v>0</v>
      </c>
      <c r="M63" s="317"/>
      <c r="N63" s="320"/>
      <c r="O63" s="319">
        <f t="shared" si="14"/>
        <v>0</v>
      </c>
      <c r="P63" s="322"/>
    </row>
    <row r="64" spans="1:16" ht="12" hidden="1" customHeight="1" x14ac:dyDescent="0.25">
      <c r="A64" s="315">
        <v>1148</v>
      </c>
      <c r="B64" s="353" t="s">
        <v>83</v>
      </c>
      <c r="C64" s="354">
        <f t="shared" si="0"/>
        <v>0</v>
      </c>
      <c r="D64" s="317"/>
      <c r="E64" s="320"/>
      <c r="F64" s="319">
        <f t="shared" si="11"/>
        <v>0</v>
      </c>
      <c r="G64" s="317"/>
      <c r="H64" s="320"/>
      <c r="I64" s="319">
        <f t="shared" si="12"/>
        <v>0</v>
      </c>
      <c r="J64" s="317"/>
      <c r="K64" s="320"/>
      <c r="L64" s="319">
        <f t="shared" si="13"/>
        <v>0</v>
      </c>
      <c r="M64" s="317"/>
      <c r="N64" s="320"/>
      <c r="O64" s="319">
        <f t="shared" si="14"/>
        <v>0</v>
      </c>
      <c r="P64" s="322"/>
    </row>
    <row r="65" spans="1:16" ht="24" hidden="1" customHeight="1" x14ac:dyDescent="0.25">
      <c r="A65" s="315">
        <v>1149</v>
      </c>
      <c r="B65" s="353" t="s">
        <v>84</v>
      </c>
      <c r="C65" s="354">
        <f t="shared" si="0"/>
        <v>0</v>
      </c>
      <c r="D65" s="317"/>
      <c r="E65" s="320"/>
      <c r="F65" s="319">
        <f t="shared" si="11"/>
        <v>0</v>
      </c>
      <c r="G65" s="317"/>
      <c r="H65" s="320"/>
      <c r="I65" s="319">
        <f t="shared" si="12"/>
        <v>0</v>
      </c>
      <c r="J65" s="317"/>
      <c r="K65" s="320"/>
      <c r="L65" s="319">
        <f t="shared" si="13"/>
        <v>0</v>
      </c>
      <c r="M65" s="317"/>
      <c r="N65" s="320"/>
      <c r="O65" s="319">
        <f t="shared" si="14"/>
        <v>0</v>
      </c>
      <c r="P65" s="322"/>
    </row>
    <row r="66" spans="1:16" ht="36" hidden="1" customHeight="1" x14ac:dyDescent="0.25">
      <c r="A66" s="444">
        <v>1150</v>
      </c>
      <c r="B66" s="402" t="s">
        <v>85</v>
      </c>
      <c r="C66" s="407">
        <f t="shared" si="0"/>
        <v>0</v>
      </c>
      <c r="D66" s="408"/>
      <c r="E66" s="409"/>
      <c r="F66" s="405">
        <f t="shared" si="11"/>
        <v>0</v>
      </c>
      <c r="G66" s="408"/>
      <c r="H66" s="409"/>
      <c r="I66" s="405">
        <f t="shared" si="12"/>
        <v>0</v>
      </c>
      <c r="J66" s="408"/>
      <c r="K66" s="409"/>
      <c r="L66" s="405">
        <f t="shared" si="13"/>
        <v>0</v>
      </c>
      <c r="M66" s="408"/>
      <c r="N66" s="409"/>
      <c r="O66" s="405">
        <f t="shared" si="14"/>
        <v>0</v>
      </c>
      <c r="P66" s="393"/>
    </row>
    <row r="67" spans="1:16" ht="24" hidden="1" x14ac:dyDescent="0.25">
      <c r="A67" s="333">
        <v>1200</v>
      </c>
      <c r="B67" s="441" t="s">
        <v>86</v>
      </c>
      <c r="C67" s="334">
        <f t="shared" si="0"/>
        <v>0</v>
      </c>
      <c r="D67" s="442">
        <f t="shared" ref="D67:O67" si="15">SUM(D68:D69)</f>
        <v>0</v>
      </c>
      <c r="E67" s="443">
        <f t="shared" si="15"/>
        <v>0</v>
      </c>
      <c r="F67" s="337">
        <f t="shared" si="15"/>
        <v>0</v>
      </c>
      <c r="G67" s="442">
        <f t="shared" si="15"/>
        <v>0</v>
      </c>
      <c r="H67" s="443">
        <f t="shared" si="15"/>
        <v>0</v>
      </c>
      <c r="I67" s="337">
        <f t="shared" si="15"/>
        <v>0</v>
      </c>
      <c r="J67" s="442">
        <f t="shared" si="15"/>
        <v>0</v>
      </c>
      <c r="K67" s="443">
        <f t="shared" si="15"/>
        <v>0</v>
      </c>
      <c r="L67" s="337">
        <f t="shared" si="15"/>
        <v>0</v>
      </c>
      <c r="M67" s="442">
        <f t="shared" si="15"/>
        <v>0</v>
      </c>
      <c r="N67" s="443">
        <f t="shared" si="15"/>
        <v>0</v>
      </c>
      <c r="O67" s="337">
        <f t="shared" si="15"/>
        <v>0</v>
      </c>
      <c r="P67" s="341"/>
    </row>
    <row r="68" spans="1:16" ht="24" hidden="1" customHeight="1" x14ac:dyDescent="0.25">
      <c r="A68" s="450">
        <v>1210</v>
      </c>
      <c r="B68" s="346" t="s">
        <v>87</v>
      </c>
      <c r="C68" s="347">
        <f t="shared" si="0"/>
        <v>0</v>
      </c>
      <c r="D68" s="310"/>
      <c r="E68" s="311"/>
      <c r="F68" s="398">
        <f>D68+E68</f>
        <v>0</v>
      </c>
      <c r="G68" s="310"/>
      <c r="H68" s="311"/>
      <c r="I68" s="398">
        <f>G68+H68</f>
        <v>0</v>
      </c>
      <c r="J68" s="310"/>
      <c r="K68" s="311"/>
      <c r="L68" s="398">
        <f>K68+J68</f>
        <v>0</v>
      </c>
      <c r="M68" s="310"/>
      <c r="N68" s="311"/>
      <c r="O68" s="398">
        <f>N68+M68</f>
        <v>0</v>
      </c>
      <c r="P68" s="313"/>
    </row>
    <row r="69" spans="1:16" ht="24" hidden="1" x14ac:dyDescent="0.25">
      <c r="A69" s="447">
        <v>1220</v>
      </c>
      <c r="B69" s="353" t="s">
        <v>88</v>
      </c>
      <c r="C69" s="354">
        <f t="shared" si="0"/>
        <v>0</v>
      </c>
      <c r="D69" s="448">
        <f t="shared" ref="D69:O69" si="16">SUM(D70:D74)</f>
        <v>0</v>
      </c>
      <c r="E69" s="449">
        <f t="shared" si="16"/>
        <v>0</v>
      </c>
      <c r="F69" s="319">
        <f t="shared" si="16"/>
        <v>0</v>
      </c>
      <c r="G69" s="448">
        <f t="shared" si="16"/>
        <v>0</v>
      </c>
      <c r="H69" s="449">
        <f t="shared" si="16"/>
        <v>0</v>
      </c>
      <c r="I69" s="319">
        <f t="shared" si="16"/>
        <v>0</v>
      </c>
      <c r="J69" s="448">
        <f t="shared" si="16"/>
        <v>0</v>
      </c>
      <c r="K69" s="449">
        <f t="shared" si="16"/>
        <v>0</v>
      </c>
      <c r="L69" s="319">
        <f t="shared" si="16"/>
        <v>0</v>
      </c>
      <c r="M69" s="448">
        <f t="shared" si="16"/>
        <v>0</v>
      </c>
      <c r="N69" s="449">
        <f t="shared" si="16"/>
        <v>0</v>
      </c>
      <c r="O69" s="319">
        <f t="shared" si="16"/>
        <v>0</v>
      </c>
      <c r="P69" s="322"/>
    </row>
    <row r="70" spans="1:16" ht="48" hidden="1" customHeight="1" x14ac:dyDescent="0.25">
      <c r="A70" s="315">
        <v>1221</v>
      </c>
      <c r="B70" s="353" t="s">
        <v>89</v>
      </c>
      <c r="C70" s="354">
        <f t="shared" si="0"/>
        <v>0</v>
      </c>
      <c r="D70" s="317"/>
      <c r="E70" s="320"/>
      <c r="F70" s="319">
        <f>D70+E70</f>
        <v>0</v>
      </c>
      <c r="G70" s="317"/>
      <c r="H70" s="320"/>
      <c r="I70" s="319">
        <f>G70+H70</f>
        <v>0</v>
      </c>
      <c r="J70" s="317"/>
      <c r="K70" s="320"/>
      <c r="L70" s="319">
        <f>K70+J70</f>
        <v>0</v>
      </c>
      <c r="M70" s="317"/>
      <c r="N70" s="320"/>
      <c r="O70" s="319">
        <f>N70+M70</f>
        <v>0</v>
      </c>
      <c r="P70" s="322"/>
    </row>
    <row r="71" spans="1:16" ht="12" hidden="1" customHeight="1" x14ac:dyDescent="0.25">
      <c r="A71" s="315">
        <v>1223</v>
      </c>
      <c r="B71" s="353" t="s">
        <v>90</v>
      </c>
      <c r="C71" s="354">
        <f t="shared" si="0"/>
        <v>0</v>
      </c>
      <c r="D71" s="317"/>
      <c r="E71" s="320"/>
      <c r="F71" s="319">
        <f>D71+E71</f>
        <v>0</v>
      </c>
      <c r="G71" s="317"/>
      <c r="H71" s="320"/>
      <c r="I71" s="319">
        <f>G71+H71</f>
        <v>0</v>
      </c>
      <c r="J71" s="317"/>
      <c r="K71" s="320"/>
      <c r="L71" s="319">
        <f>K71+J71</f>
        <v>0</v>
      </c>
      <c r="M71" s="317"/>
      <c r="N71" s="320"/>
      <c r="O71" s="319">
        <f>N71+M71</f>
        <v>0</v>
      </c>
      <c r="P71" s="322"/>
    </row>
    <row r="72" spans="1:16" ht="24" hidden="1" customHeight="1" x14ac:dyDescent="0.25">
      <c r="A72" s="315">
        <v>1225</v>
      </c>
      <c r="B72" s="353" t="s">
        <v>91</v>
      </c>
      <c r="C72" s="354">
        <f t="shared" si="0"/>
        <v>0</v>
      </c>
      <c r="D72" s="317"/>
      <c r="E72" s="320"/>
      <c r="F72" s="319">
        <f>D72+E72</f>
        <v>0</v>
      </c>
      <c r="G72" s="317"/>
      <c r="H72" s="320"/>
      <c r="I72" s="319">
        <f>G72+H72</f>
        <v>0</v>
      </c>
      <c r="J72" s="317"/>
      <c r="K72" s="320"/>
      <c r="L72" s="319">
        <f>K72+J72</f>
        <v>0</v>
      </c>
      <c r="M72" s="317"/>
      <c r="N72" s="320"/>
      <c r="O72" s="319">
        <f>N72+M72</f>
        <v>0</v>
      </c>
      <c r="P72" s="322"/>
    </row>
    <row r="73" spans="1:16" ht="36" hidden="1" customHeight="1" x14ac:dyDescent="0.25">
      <c r="A73" s="315">
        <v>1227</v>
      </c>
      <c r="B73" s="353" t="s">
        <v>92</v>
      </c>
      <c r="C73" s="354">
        <f t="shared" si="0"/>
        <v>0</v>
      </c>
      <c r="D73" s="317"/>
      <c r="E73" s="320"/>
      <c r="F73" s="319">
        <f>D73+E73</f>
        <v>0</v>
      </c>
      <c r="G73" s="317"/>
      <c r="H73" s="320"/>
      <c r="I73" s="319">
        <f>G73+H73</f>
        <v>0</v>
      </c>
      <c r="J73" s="317"/>
      <c r="K73" s="320"/>
      <c r="L73" s="319">
        <f>K73+J73</f>
        <v>0</v>
      </c>
      <c r="M73" s="317"/>
      <c r="N73" s="320"/>
      <c r="O73" s="319">
        <f>N73+M73</f>
        <v>0</v>
      </c>
      <c r="P73" s="322"/>
    </row>
    <row r="74" spans="1:16" ht="48" hidden="1" customHeight="1" x14ac:dyDescent="0.25">
      <c r="A74" s="315">
        <v>1228</v>
      </c>
      <c r="B74" s="353" t="s">
        <v>93</v>
      </c>
      <c r="C74" s="354">
        <f t="shared" si="0"/>
        <v>0</v>
      </c>
      <c r="D74" s="317"/>
      <c r="E74" s="320"/>
      <c r="F74" s="319">
        <f>D74+E74</f>
        <v>0</v>
      </c>
      <c r="G74" s="317"/>
      <c r="H74" s="320"/>
      <c r="I74" s="319">
        <f>G74+H74</f>
        <v>0</v>
      </c>
      <c r="J74" s="317"/>
      <c r="K74" s="320"/>
      <c r="L74" s="319">
        <f>K74+J74</f>
        <v>0</v>
      </c>
      <c r="M74" s="317"/>
      <c r="N74" s="320"/>
      <c r="O74" s="319">
        <f>N74+M74</f>
        <v>0</v>
      </c>
      <c r="P74" s="322"/>
    </row>
    <row r="75" spans="1:16" hidden="1" x14ac:dyDescent="0.25">
      <c r="A75" s="436">
        <v>2000</v>
      </c>
      <c r="B75" s="436" t="s">
        <v>94</v>
      </c>
      <c r="C75" s="437">
        <f t="shared" si="0"/>
        <v>0</v>
      </c>
      <c r="D75" s="438">
        <f t="shared" ref="D75:O75" si="17">SUM(D76,D83,D130,D164,D165,D172)</f>
        <v>0</v>
      </c>
      <c r="E75" s="439">
        <f t="shared" si="17"/>
        <v>0</v>
      </c>
      <c r="F75" s="440">
        <f t="shared" si="17"/>
        <v>0</v>
      </c>
      <c r="G75" s="438">
        <f t="shared" si="17"/>
        <v>0</v>
      </c>
      <c r="H75" s="439">
        <f t="shared" si="17"/>
        <v>0</v>
      </c>
      <c r="I75" s="440">
        <f t="shared" si="17"/>
        <v>0</v>
      </c>
      <c r="J75" s="438">
        <f t="shared" si="17"/>
        <v>0</v>
      </c>
      <c r="K75" s="439">
        <f t="shared" si="17"/>
        <v>0</v>
      </c>
      <c r="L75" s="440">
        <f t="shared" si="17"/>
        <v>0</v>
      </c>
      <c r="M75" s="438">
        <f t="shared" si="17"/>
        <v>0</v>
      </c>
      <c r="N75" s="439">
        <f t="shared" si="17"/>
        <v>0</v>
      </c>
      <c r="O75" s="440">
        <f t="shared" si="17"/>
        <v>0</v>
      </c>
      <c r="P75" s="163"/>
    </row>
    <row r="76" spans="1:16" ht="24" hidden="1" x14ac:dyDescent="0.25">
      <c r="A76" s="333">
        <v>2100</v>
      </c>
      <c r="B76" s="441" t="s">
        <v>95</v>
      </c>
      <c r="C76" s="334">
        <f t="shared" si="0"/>
        <v>0</v>
      </c>
      <c r="D76" s="442">
        <f t="shared" ref="D76:O76" si="18">SUM(D77,D80)</f>
        <v>0</v>
      </c>
      <c r="E76" s="443">
        <f t="shared" si="18"/>
        <v>0</v>
      </c>
      <c r="F76" s="337">
        <f t="shared" si="18"/>
        <v>0</v>
      </c>
      <c r="G76" s="442">
        <f t="shared" si="18"/>
        <v>0</v>
      </c>
      <c r="H76" s="443">
        <f t="shared" si="18"/>
        <v>0</v>
      </c>
      <c r="I76" s="337">
        <f t="shared" si="18"/>
        <v>0</v>
      </c>
      <c r="J76" s="442">
        <f t="shared" si="18"/>
        <v>0</v>
      </c>
      <c r="K76" s="443">
        <f t="shared" si="18"/>
        <v>0</v>
      </c>
      <c r="L76" s="337">
        <f t="shared" si="18"/>
        <v>0</v>
      </c>
      <c r="M76" s="442">
        <f t="shared" si="18"/>
        <v>0</v>
      </c>
      <c r="N76" s="443">
        <f t="shared" si="18"/>
        <v>0</v>
      </c>
      <c r="O76" s="337">
        <f t="shared" si="18"/>
        <v>0</v>
      </c>
      <c r="P76" s="341"/>
    </row>
    <row r="77" spans="1:16" ht="24" hidden="1" x14ac:dyDescent="0.25">
      <c r="A77" s="450">
        <v>2110</v>
      </c>
      <c r="B77" s="346" t="s">
        <v>96</v>
      </c>
      <c r="C77" s="347">
        <f t="shared" si="0"/>
        <v>0</v>
      </c>
      <c r="D77" s="451">
        <f t="shared" ref="D77:O77" si="19">SUM(D78:D79)</f>
        <v>0</v>
      </c>
      <c r="E77" s="452">
        <f t="shared" si="19"/>
        <v>0</v>
      </c>
      <c r="F77" s="398">
        <f t="shared" si="19"/>
        <v>0</v>
      </c>
      <c r="G77" s="451">
        <f t="shared" si="19"/>
        <v>0</v>
      </c>
      <c r="H77" s="452">
        <f t="shared" si="19"/>
        <v>0</v>
      </c>
      <c r="I77" s="398">
        <f t="shared" si="19"/>
        <v>0</v>
      </c>
      <c r="J77" s="451">
        <f t="shared" si="19"/>
        <v>0</v>
      </c>
      <c r="K77" s="452">
        <f t="shared" si="19"/>
        <v>0</v>
      </c>
      <c r="L77" s="398">
        <f t="shared" si="19"/>
        <v>0</v>
      </c>
      <c r="M77" s="451">
        <f t="shared" si="19"/>
        <v>0</v>
      </c>
      <c r="N77" s="452">
        <f t="shared" si="19"/>
        <v>0</v>
      </c>
      <c r="O77" s="398">
        <f t="shared" si="19"/>
        <v>0</v>
      </c>
      <c r="P77" s="313"/>
    </row>
    <row r="78" spans="1:16" ht="12" hidden="1" customHeight="1" x14ac:dyDescent="0.25">
      <c r="A78" s="315">
        <v>2111</v>
      </c>
      <c r="B78" s="353" t="s">
        <v>97</v>
      </c>
      <c r="C78" s="354">
        <f t="shared" si="0"/>
        <v>0</v>
      </c>
      <c r="D78" s="453"/>
      <c r="E78" s="454"/>
      <c r="F78" s="319">
        <f>D78+E78</f>
        <v>0</v>
      </c>
      <c r="G78" s="317"/>
      <c r="H78" s="320"/>
      <c r="I78" s="319">
        <f>G78+H78</f>
        <v>0</v>
      </c>
      <c r="J78" s="317"/>
      <c r="K78" s="320"/>
      <c r="L78" s="319">
        <f>K78+J78</f>
        <v>0</v>
      </c>
      <c r="M78" s="317"/>
      <c r="N78" s="320"/>
      <c r="O78" s="319">
        <f>N78+M78</f>
        <v>0</v>
      </c>
      <c r="P78" s="322"/>
    </row>
    <row r="79" spans="1:16" ht="24" hidden="1" customHeight="1" x14ac:dyDescent="0.25">
      <c r="A79" s="315">
        <v>2112</v>
      </c>
      <c r="B79" s="353" t="s">
        <v>98</v>
      </c>
      <c r="C79" s="354">
        <f t="shared" si="0"/>
        <v>0</v>
      </c>
      <c r="D79" s="453"/>
      <c r="E79" s="454"/>
      <c r="F79" s="319">
        <f>D79+E79</f>
        <v>0</v>
      </c>
      <c r="G79" s="317"/>
      <c r="H79" s="320"/>
      <c r="I79" s="319">
        <f>G79+H79</f>
        <v>0</v>
      </c>
      <c r="J79" s="317"/>
      <c r="K79" s="320"/>
      <c r="L79" s="319">
        <f>K79+J79</f>
        <v>0</v>
      </c>
      <c r="M79" s="317"/>
      <c r="N79" s="320"/>
      <c r="O79" s="319">
        <f>N79+M79</f>
        <v>0</v>
      </c>
      <c r="P79" s="322"/>
    </row>
    <row r="80" spans="1:16" ht="24" hidden="1" x14ac:dyDescent="0.25">
      <c r="A80" s="447">
        <v>2120</v>
      </c>
      <c r="B80" s="353" t="s">
        <v>99</v>
      </c>
      <c r="C80" s="354">
        <f t="shared" si="0"/>
        <v>0</v>
      </c>
      <c r="D80" s="448">
        <f t="shared" ref="D80:O80" si="20">SUM(D81:D82)</f>
        <v>0</v>
      </c>
      <c r="E80" s="449">
        <f t="shared" si="20"/>
        <v>0</v>
      </c>
      <c r="F80" s="319">
        <f t="shared" si="20"/>
        <v>0</v>
      </c>
      <c r="G80" s="448">
        <f t="shared" si="20"/>
        <v>0</v>
      </c>
      <c r="H80" s="449">
        <f t="shared" si="20"/>
        <v>0</v>
      </c>
      <c r="I80" s="319">
        <f t="shared" si="20"/>
        <v>0</v>
      </c>
      <c r="J80" s="448">
        <f t="shared" si="20"/>
        <v>0</v>
      </c>
      <c r="K80" s="449">
        <f t="shared" si="20"/>
        <v>0</v>
      </c>
      <c r="L80" s="319">
        <f t="shared" si="20"/>
        <v>0</v>
      </c>
      <c r="M80" s="448">
        <f t="shared" si="20"/>
        <v>0</v>
      </c>
      <c r="N80" s="449">
        <f t="shared" si="20"/>
        <v>0</v>
      </c>
      <c r="O80" s="319">
        <f t="shared" si="20"/>
        <v>0</v>
      </c>
      <c r="P80" s="322"/>
    </row>
    <row r="81" spans="1:16" ht="12" hidden="1" customHeight="1" x14ac:dyDescent="0.25">
      <c r="A81" s="315">
        <v>2121</v>
      </c>
      <c r="B81" s="353" t="s">
        <v>97</v>
      </c>
      <c r="C81" s="354">
        <f t="shared" si="0"/>
        <v>0</v>
      </c>
      <c r="D81" s="453"/>
      <c r="E81" s="454"/>
      <c r="F81" s="319">
        <f>D81+E81</f>
        <v>0</v>
      </c>
      <c r="G81" s="317"/>
      <c r="H81" s="320"/>
      <c r="I81" s="319">
        <f>G81+H81</f>
        <v>0</v>
      </c>
      <c r="J81" s="317"/>
      <c r="K81" s="320"/>
      <c r="L81" s="319">
        <f>K81+J81</f>
        <v>0</v>
      </c>
      <c r="M81" s="317"/>
      <c r="N81" s="320"/>
      <c r="O81" s="319">
        <f>N81+M81</f>
        <v>0</v>
      </c>
      <c r="P81" s="322"/>
    </row>
    <row r="82" spans="1:16" ht="24" hidden="1" customHeight="1" x14ac:dyDescent="0.25">
      <c r="A82" s="315">
        <v>2122</v>
      </c>
      <c r="B82" s="353" t="s">
        <v>98</v>
      </c>
      <c r="C82" s="354">
        <f t="shared" si="0"/>
        <v>0</v>
      </c>
      <c r="D82" s="453"/>
      <c r="E82" s="454"/>
      <c r="F82" s="319">
        <f>D82+E82</f>
        <v>0</v>
      </c>
      <c r="G82" s="317"/>
      <c r="H82" s="320"/>
      <c r="I82" s="319">
        <f>G82+H82</f>
        <v>0</v>
      </c>
      <c r="J82" s="317"/>
      <c r="K82" s="320"/>
      <c r="L82" s="319">
        <f>K82+J82</f>
        <v>0</v>
      </c>
      <c r="M82" s="317"/>
      <c r="N82" s="320"/>
      <c r="O82" s="319">
        <f>N82+M82</f>
        <v>0</v>
      </c>
      <c r="P82" s="322"/>
    </row>
    <row r="83" spans="1:16" hidden="1" x14ac:dyDescent="0.25">
      <c r="A83" s="333">
        <v>2200</v>
      </c>
      <c r="B83" s="441" t="s">
        <v>100</v>
      </c>
      <c r="C83" s="334">
        <f t="shared" si="0"/>
        <v>0</v>
      </c>
      <c r="D83" s="442">
        <f t="shared" ref="D83:O83" si="21">SUM(D84,D89,D95,D103,D112,D116,D122,D128)</f>
        <v>0</v>
      </c>
      <c r="E83" s="443">
        <f t="shared" si="21"/>
        <v>0</v>
      </c>
      <c r="F83" s="337">
        <f t="shared" si="21"/>
        <v>0</v>
      </c>
      <c r="G83" s="442">
        <f t="shared" si="21"/>
        <v>0</v>
      </c>
      <c r="H83" s="443">
        <f t="shared" si="21"/>
        <v>0</v>
      </c>
      <c r="I83" s="337">
        <f t="shared" si="21"/>
        <v>0</v>
      </c>
      <c r="J83" s="442">
        <f t="shared" si="21"/>
        <v>0</v>
      </c>
      <c r="K83" s="443">
        <f t="shared" si="21"/>
        <v>0</v>
      </c>
      <c r="L83" s="337">
        <f t="shared" si="21"/>
        <v>0</v>
      </c>
      <c r="M83" s="442">
        <f t="shared" si="21"/>
        <v>0</v>
      </c>
      <c r="N83" s="443">
        <f t="shared" si="21"/>
        <v>0</v>
      </c>
      <c r="O83" s="337">
        <f t="shared" si="21"/>
        <v>0</v>
      </c>
      <c r="P83" s="341"/>
    </row>
    <row r="84" spans="1:16" hidden="1" x14ac:dyDescent="0.25">
      <c r="A84" s="444">
        <v>2210</v>
      </c>
      <c r="B84" s="402" t="s">
        <v>101</v>
      </c>
      <c r="C84" s="407">
        <f t="shared" ref="C84:C147" si="22">F84+I84+L84+O84</f>
        <v>0</v>
      </c>
      <c r="D84" s="445">
        <f t="shared" ref="D84:O84" si="23">SUM(D85:D88)</f>
        <v>0</v>
      </c>
      <c r="E84" s="446">
        <f t="shared" si="23"/>
        <v>0</v>
      </c>
      <c r="F84" s="405">
        <f t="shared" si="23"/>
        <v>0</v>
      </c>
      <c r="G84" s="445">
        <f t="shared" si="23"/>
        <v>0</v>
      </c>
      <c r="H84" s="446">
        <f t="shared" si="23"/>
        <v>0</v>
      </c>
      <c r="I84" s="405">
        <f t="shared" si="23"/>
        <v>0</v>
      </c>
      <c r="J84" s="445">
        <f t="shared" si="23"/>
        <v>0</v>
      </c>
      <c r="K84" s="446">
        <f t="shared" si="23"/>
        <v>0</v>
      </c>
      <c r="L84" s="405">
        <f t="shared" si="23"/>
        <v>0</v>
      </c>
      <c r="M84" s="445">
        <f t="shared" si="23"/>
        <v>0</v>
      </c>
      <c r="N84" s="446">
        <f t="shared" si="23"/>
        <v>0</v>
      </c>
      <c r="O84" s="405">
        <f t="shared" si="23"/>
        <v>0</v>
      </c>
      <c r="P84" s="393"/>
    </row>
    <row r="85" spans="1:16" ht="24" hidden="1" customHeight="1" x14ac:dyDescent="0.25">
      <c r="A85" s="308">
        <v>2211</v>
      </c>
      <c r="B85" s="346" t="s">
        <v>102</v>
      </c>
      <c r="C85" s="347">
        <f t="shared" si="22"/>
        <v>0</v>
      </c>
      <c r="D85" s="455"/>
      <c r="E85" s="456"/>
      <c r="F85" s="398">
        <f>D85+E85</f>
        <v>0</v>
      </c>
      <c r="G85" s="310"/>
      <c r="H85" s="311"/>
      <c r="I85" s="398">
        <f>G85+H85</f>
        <v>0</v>
      </c>
      <c r="J85" s="310"/>
      <c r="K85" s="311"/>
      <c r="L85" s="398">
        <f>K85+J85</f>
        <v>0</v>
      </c>
      <c r="M85" s="310"/>
      <c r="N85" s="311"/>
      <c r="O85" s="398">
        <f>N85+M85</f>
        <v>0</v>
      </c>
      <c r="P85" s="313"/>
    </row>
    <row r="86" spans="1:16" ht="36" hidden="1" customHeight="1" x14ac:dyDescent="0.25">
      <c r="A86" s="315">
        <v>2212</v>
      </c>
      <c r="B86" s="353" t="s">
        <v>103</v>
      </c>
      <c r="C86" s="354">
        <f t="shared" si="22"/>
        <v>0</v>
      </c>
      <c r="D86" s="453"/>
      <c r="E86" s="454"/>
      <c r="F86" s="319">
        <f>D86+E86</f>
        <v>0</v>
      </c>
      <c r="G86" s="317"/>
      <c r="H86" s="320"/>
      <c r="I86" s="319">
        <f>G86+H86</f>
        <v>0</v>
      </c>
      <c r="J86" s="317"/>
      <c r="K86" s="320"/>
      <c r="L86" s="319">
        <f>K86+J86</f>
        <v>0</v>
      </c>
      <c r="M86" s="317"/>
      <c r="N86" s="320"/>
      <c r="O86" s="319">
        <f>N86+M86</f>
        <v>0</v>
      </c>
      <c r="P86" s="322"/>
    </row>
    <row r="87" spans="1:16" ht="24" hidden="1" customHeight="1" x14ac:dyDescent="0.25">
      <c r="A87" s="315">
        <v>2214</v>
      </c>
      <c r="B87" s="353" t="s">
        <v>104</v>
      </c>
      <c r="C87" s="354">
        <f t="shared" si="22"/>
        <v>0</v>
      </c>
      <c r="D87" s="453"/>
      <c r="E87" s="454"/>
      <c r="F87" s="319">
        <f>D87+E87</f>
        <v>0</v>
      </c>
      <c r="G87" s="317"/>
      <c r="H87" s="320"/>
      <c r="I87" s="319">
        <f>G87+H87</f>
        <v>0</v>
      </c>
      <c r="J87" s="317"/>
      <c r="K87" s="320"/>
      <c r="L87" s="319">
        <f>K87+J87</f>
        <v>0</v>
      </c>
      <c r="M87" s="317"/>
      <c r="N87" s="320"/>
      <c r="O87" s="319">
        <f>N87+M87</f>
        <v>0</v>
      </c>
      <c r="P87" s="322"/>
    </row>
    <row r="88" spans="1:16" ht="12" hidden="1" customHeight="1" x14ac:dyDescent="0.25">
      <c r="A88" s="315">
        <v>2219</v>
      </c>
      <c r="B88" s="353" t="s">
        <v>105</v>
      </c>
      <c r="C88" s="354">
        <f t="shared" si="22"/>
        <v>0</v>
      </c>
      <c r="D88" s="453"/>
      <c r="E88" s="454"/>
      <c r="F88" s="319">
        <f>D88+E88</f>
        <v>0</v>
      </c>
      <c r="G88" s="317"/>
      <c r="H88" s="320"/>
      <c r="I88" s="319">
        <f>G88+H88</f>
        <v>0</v>
      </c>
      <c r="J88" s="317"/>
      <c r="K88" s="320"/>
      <c r="L88" s="319">
        <f>K88+J88</f>
        <v>0</v>
      </c>
      <c r="M88" s="317"/>
      <c r="N88" s="320"/>
      <c r="O88" s="319">
        <f>N88+M88</f>
        <v>0</v>
      </c>
      <c r="P88" s="322"/>
    </row>
    <row r="89" spans="1:16" ht="24" hidden="1" x14ac:dyDescent="0.25">
      <c r="A89" s="447">
        <v>2220</v>
      </c>
      <c r="B89" s="353" t="s">
        <v>106</v>
      </c>
      <c r="C89" s="354">
        <f t="shared" si="22"/>
        <v>0</v>
      </c>
      <c r="D89" s="448">
        <f t="shared" ref="D89:O89" si="24">SUM(D90:D94)</f>
        <v>0</v>
      </c>
      <c r="E89" s="449">
        <f t="shared" si="24"/>
        <v>0</v>
      </c>
      <c r="F89" s="319">
        <f t="shared" si="24"/>
        <v>0</v>
      </c>
      <c r="G89" s="448">
        <f t="shared" si="24"/>
        <v>0</v>
      </c>
      <c r="H89" s="449">
        <f t="shared" si="24"/>
        <v>0</v>
      </c>
      <c r="I89" s="319">
        <f t="shared" si="24"/>
        <v>0</v>
      </c>
      <c r="J89" s="448">
        <f t="shared" si="24"/>
        <v>0</v>
      </c>
      <c r="K89" s="449">
        <f t="shared" si="24"/>
        <v>0</v>
      </c>
      <c r="L89" s="319">
        <f t="shared" si="24"/>
        <v>0</v>
      </c>
      <c r="M89" s="448">
        <f t="shared" si="24"/>
        <v>0</v>
      </c>
      <c r="N89" s="449">
        <f t="shared" si="24"/>
        <v>0</v>
      </c>
      <c r="O89" s="319">
        <f t="shared" si="24"/>
        <v>0</v>
      </c>
      <c r="P89" s="322"/>
    </row>
    <row r="90" spans="1:16" ht="24" hidden="1" customHeight="1" x14ac:dyDescent="0.25">
      <c r="A90" s="315">
        <v>2221</v>
      </c>
      <c r="B90" s="353" t="s">
        <v>107</v>
      </c>
      <c r="C90" s="354">
        <f t="shared" si="22"/>
        <v>0</v>
      </c>
      <c r="D90" s="453"/>
      <c r="E90" s="454"/>
      <c r="F90" s="319">
        <f>D90+E90</f>
        <v>0</v>
      </c>
      <c r="G90" s="317"/>
      <c r="H90" s="320"/>
      <c r="I90" s="319">
        <f>G90+H90</f>
        <v>0</v>
      </c>
      <c r="J90" s="317"/>
      <c r="K90" s="320"/>
      <c r="L90" s="319">
        <f>K90+J90</f>
        <v>0</v>
      </c>
      <c r="M90" s="317"/>
      <c r="N90" s="320"/>
      <c r="O90" s="319">
        <f>N90+M90</f>
        <v>0</v>
      </c>
      <c r="P90" s="322"/>
    </row>
    <row r="91" spans="1:16" ht="12" hidden="1" customHeight="1" x14ac:dyDescent="0.25">
      <c r="A91" s="315">
        <v>2222</v>
      </c>
      <c r="B91" s="353" t="s">
        <v>108</v>
      </c>
      <c r="C91" s="354">
        <f t="shared" si="22"/>
        <v>0</v>
      </c>
      <c r="D91" s="453"/>
      <c r="E91" s="454"/>
      <c r="F91" s="319">
        <f>D91+E91</f>
        <v>0</v>
      </c>
      <c r="G91" s="317"/>
      <c r="H91" s="320"/>
      <c r="I91" s="319">
        <f>G91+H91</f>
        <v>0</v>
      </c>
      <c r="J91" s="317"/>
      <c r="K91" s="320"/>
      <c r="L91" s="319">
        <f>K91+J91</f>
        <v>0</v>
      </c>
      <c r="M91" s="317"/>
      <c r="N91" s="320"/>
      <c r="O91" s="319">
        <f>N91+M91</f>
        <v>0</v>
      </c>
      <c r="P91" s="322"/>
    </row>
    <row r="92" spans="1:16" ht="12" hidden="1" customHeight="1" x14ac:dyDescent="0.25">
      <c r="A92" s="315">
        <v>2223</v>
      </c>
      <c r="B92" s="353" t="s">
        <v>109</v>
      </c>
      <c r="C92" s="354">
        <f t="shared" si="22"/>
        <v>0</v>
      </c>
      <c r="D92" s="453"/>
      <c r="E92" s="454"/>
      <c r="F92" s="319">
        <f>D92+E92</f>
        <v>0</v>
      </c>
      <c r="G92" s="317"/>
      <c r="H92" s="320"/>
      <c r="I92" s="319">
        <f>G92+H92</f>
        <v>0</v>
      </c>
      <c r="J92" s="317"/>
      <c r="K92" s="320"/>
      <c r="L92" s="319">
        <f>K92+J92</f>
        <v>0</v>
      </c>
      <c r="M92" s="317"/>
      <c r="N92" s="320"/>
      <c r="O92" s="319">
        <f>N92+M92</f>
        <v>0</v>
      </c>
      <c r="P92" s="322"/>
    </row>
    <row r="93" spans="1:16" ht="48" hidden="1" customHeight="1" x14ac:dyDescent="0.25">
      <c r="A93" s="315">
        <v>2224</v>
      </c>
      <c r="B93" s="353" t="s">
        <v>110</v>
      </c>
      <c r="C93" s="354">
        <f t="shared" si="22"/>
        <v>0</v>
      </c>
      <c r="D93" s="453"/>
      <c r="E93" s="454"/>
      <c r="F93" s="319">
        <f>D93+E93</f>
        <v>0</v>
      </c>
      <c r="G93" s="317"/>
      <c r="H93" s="320"/>
      <c r="I93" s="319">
        <f>G93+H93</f>
        <v>0</v>
      </c>
      <c r="J93" s="317"/>
      <c r="K93" s="320"/>
      <c r="L93" s="319">
        <f>K93+J93</f>
        <v>0</v>
      </c>
      <c r="M93" s="317"/>
      <c r="N93" s="320"/>
      <c r="O93" s="319">
        <f>N93+M93</f>
        <v>0</v>
      </c>
      <c r="P93" s="322"/>
    </row>
    <row r="94" spans="1:16" ht="24" hidden="1" customHeight="1" x14ac:dyDescent="0.25">
      <c r="A94" s="315">
        <v>2229</v>
      </c>
      <c r="B94" s="353" t="s">
        <v>111</v>
      </c>
      <c r="C94" s="354">
        <f t="shared" si="22"/>
        <v>0</v>
      </c>
      <c r="D94" s="453"/>
      <c r="E94" s="454"/>
      <c r="F94" s="319">
        <f>D94+E94</f>
        <v>0</v>
      </c>
      <c r="G94" s="317"/>
      <c r="H94" s="320"/>
      <c r="I94" s="319">
        <f>G94+H94</f>
        <v>0</v>
      </c>
      <c r="J94" s="317"/>
      <c r="K94" s="320"/>
      <c r="L94" s="319">
        <f>K94+J94</f>
        <v>0</v>
      </c>
      <c r="M94" s="317"/>
      <c r="N94" s="320"/>
      <c r="O94" s="319">
        <f>N94+M94</f>
        <v>0</v>
      </c>
      <c r="P94" s="322"/>
    </row>
    <row r="95" spans="1:16" ht="36" hidden="1" x14ac:dyDescent="0.25">
      <c r="A95" s="447">
        <v>2230</v>
      </c>
      <c r="B95" s="353" t="s">
        <v>112</v>
      </c>
      <c r="C95" s="354">
        <f t="shared" si="22"/>
        <v>0</v>
      </c>
      <c r="D95" s="448">
        <f t="shared" ref="D95:O95" si="25">SUM(D96:D102)</f>
        <v>0</v>
      </c>
      <c r="E95" s="449">
        <f t="shared" si="25"/>
        <v>0</v>
      </c>
      <c r="F95" s="319">
        <f t="shared" si="25"/>
        <v>0</v>
      </c>
      <c r="G95" s="448">
        <f t="shared" si="25"/>
        <v>0</v>
      </c>
      <c r="H95" s="449">
        <f t="shared" si="25"/>
        <v>0</v>
      </c>
      <c r="I95" s="319">
        <f t="shared" si="25"/>
        <v>0</v>
      </c>
      <c r="J95" s="448">
        <f t="shared" si="25"/>
        <v>0</v>
      </c>
      <c r="K95" s="449">
        <f t="shared" si="25"/>
        <v>0</v>
      </c>
      <c r="L95" s="319">
        <f t="shared" si="25"/>
        <v>0</v>
      </c>
      <c r="M95" s="448">
        <f t="shared" si="25"/>
        <v>0</v>
      </c>
      <c r="N95" s="449">
        <f t="shared" si="25"/>
        <v>0</v>
      </c>
      <c r="O95" s="319">
        <f t="shared" si="25"/>
        <v>0</v>
      </c>
      <c r="P95" s="322"/>
    </row>
    <row r="96" spans="1:16" ht="24" hidden="1" customHeight="1" x14ac:dyDescent="0.25">
      <c r="A96" s="315">
        <v>2231</v>
      </c>
      <c r="B96" s="353" t="s">
        <v>113</v>
      </c>
      <c r="C96" s="354">
        <f t="shared" si="22"/>
        <v>0</v>
      </c>
      <c r="D96" s="453"/>
      <c r="E96" s="454"/>
      <c r="F96" s="319">
        <f t="shared" ref="F96:F102" si="26">D96+E96</f>
        <v>0</v>
      </c>
      <c r="G96" s="317"/>
      <c r="H96" s="320"/>
      <c r="I96" s="319">
        <f t="shared" ref="I96:I102" si="27">G96+H96</f>
        <v>0</v>
      </c>
      <c r="J96" s="317"/>
      <c r="K96" s="320"/>
      <c r="L96" s="319">
        <f t="shared" ref="L96:L102" si="28">K96+J96</f>
        <v>0</v>
      </c>
      <c r="M96" s="317"/>
      <c r="N96" s="320"/>
      <c r="O96" s="319">
        <f t="shared" ref="O96:O102" si="29">N96+M96</f>
        <v>0</v>
      </c>
      <c r="P96" s="322"/>
    </row>
    <row r="97" spans="1:16" ht="24.75" hidden="1" customHeight="1" x14ac:dyDescent="0.25">
      <c r="A97" s="315">
        <v>2232</v>
      </c>
      <c r="B97" s="353" t="s">
        <v>114</v>
      </c>
      <c r="C97" s="354">
        <f t="shared" si="22"/>
        <v>0</v>
      </c>
      <c r="D97" s="453"/>
      <c r="E97" s="454"/>
      <c r="F97" s="319">
        <f t="shared" si="26"/>
        <v>0</v>
      </c>
      <c r="G97" s="317"/>
      <c r="H97" s="320"/>
      <c r="I97" s="319">
        <f t="shared" si="27"/>
        <v>0</v>
      </c>
      <c r="J97" s="317"/>
      <c r="K97" s="320"/>
      <c r="L97" s="319">
        <f t="shared" si="28"/>
        <v>0</v>
      </c>
      <c r="M97" s="317"/>
      <c r="N97" s="320"/>
      <c r="O97" s="319">
        <f t="shared" si="29"/>
        <v>0</v>
      </c>
      <c r="P97" s="322"/>
    </row>
    <row r="98" spans="1:16" ht="24" hidden="1" customHeight="1" x14ac:dyDescent="0.25">
      <c r="A98" s="308">
        <v>2233</v>
      </c>
      <c r="B98" s="346" t="s">
        <v>115</v>
      </c>
      <c r="C98" s="347">
        <f t="shared" si="22"/>
        <v>0</v>
      </c>
      <c r="D98" s="455"/>
      <c r="E98" s="456"/>
      <c r="F98" s="398">
        <f t="shared" si="26"/>
        <v>0</v>
      </c>
      <c r="G98" s="310"/>
      <c r="H98" s="311"/>
      <c r="I98" s="398">
        <f t="shared" si="27"/>
        <v>0</v>
      </c>
      <c r="J98" s="310"/>
      <c r="K98" s="311"/>
      <c r="L98" s="398">
        <f t="shared" si="28"/>
        <v>0</v>
      </c>
      <c r="M98" s="310"/>
      <c r="N98" s="311"/>
      <c r="O98" s="398">
        <f t="shared" si="29"/>
        <v>0</v>
      </c>
      <c r="P98" s="313"/>
    </row>
    <row r="99" spans="1:16" ht="36" hidden="1" customHeight="1" x14ac:dyDescent="0.25">
      <c r="A99" s="315">
        <v>2234</v>
      </c>
      <c r="B99" s="353" t="s">
        <v>116</v>
      </c>
      <c r="C99" s="354">
        <f t="shared" si="22"/>
        <v>0</v>
      </c>
      <c r="D99" s="453"/>
      <c r="E99" s="454"/>
      <c r="F99" s="319">
        <f t="shared" si="26"/>
        <v>0</v>
      </c>
      <c r="G99" s="317"/>
      <c r="H99" s="320"/>
      <c r="I99" s="319">
        <f t="shared" si="27"/>
        <v>0</v>
      </c>
      <c r="J99" s="317"/>
      <c r="K99" s="320"/>
      <c r="L99" s="319">
        <f t="shared" si="28"/>
        <v>0</v>
      </c>
      <c r="M99" s="317"/>
      <c r="N99" s="320"/>
      <c r="O99" s="319">
        <f t="shared" si="29"/>
        <v>0</v>
      </c>
      <c r="P99" s="322"/>
    </row>
    <row r="100" spans="1:16" ht="24" hidden="1" customHeight="1" x14ac:dyDescent="0.25">
      <c r="A100" s="315">
        <v>2235</v>
      </c>
      <c r="B100" s="353" t="s">
        <v>117</v>
      </c>
      <c r="C100" s="354">
        <f t="shared" si="22"/>
        <v>0</v>
      </c>
      <c r="D100" s="453"/>
      <c r="E100" s="454"/>
      <c r="F100" s="319">
        <f t="shared" si="26"/>
        <v>0</v>
      </c>
      <c r="G100" s="317"/>
      <c r="H100" s="320"/>
      <c r="I100" s="319">
        <f t="shared" si="27"/>
        <v>0</v>
      </c>
      <c r="J100" s="317"/>
      <c r="K100" s="320"/>
      <c r="L100" s="319">
        <f t="shared" si="28"/>
        <v>0</v>
      </c>
      <c r="M100" s="317"/>
      <c r="N100" s="320"/>
      <c r="O100" s="319">
        <f t="shared" si="29"/>
        <v>0</v>
      </c>
      <c r="P100" s="322"/>
    </row>
    <row r="101" spans="1:16" ht="12" hidden="1" customHeight="1" x14ac:dyDescent="0.25">
      <c r="A101" s="315">
        <v>2236</v>
      </c>
      <c r="B101" s="353" t="s">
        <v>118</v>
      </c>
      <c r="C101" s="354">
        <f t="shared" si="22"/>
        <v>0</v>
      </c>
      <c r="D101" s="453"/>
      <c r="E101" s="454"/>
      <c r="F101" s="319">
        <f t="shared" si="26"/>
        <v>0</v>
      </c>
      <c r="G101" s="317"/>
      <c r="H101" s="320"/>
      <c r="I101" s="319">
        <f t="shared" si="27"/>
        <v>0</v>
      </c>
      <c r="J101" s="317"/>
      <c r="K101" s="320"/>
      <c r="L101" s="319">
        <f t="shared" si="28"/>
        <v>0</v>
      </c>
      <c r="M101" s="317"/>
      <c r="N101" s="320"/>
      <c r="O101" s="319">
        <f t="shared" si="29"/>
        <v>0</v>
      </c>
      <c r="P101" s="322"/>
    </row>
    <row r="102" spans="1:16" ht="24" hidden="1" customHeight="1" x14ac:dyDescent="0.25">
      <c r="A102" s="315">
        <v>2239</v>
      </c>
      <c r="B102" s="353" t="s">
        <v>119</v>
      </c>
      <c r="C102" s="354">
        <f t="shared" si="22"/>
        <v>0</v>
      </c>
      <c r="D102" s="453"/>
      <c r="E102" s="454"/>
      <c r="F102" s="319">
        <f t="shared" si="26"/>
        <v>0</v>
      </c>
      <c r="G102" s="317"/>
      <c r="H102" s="320"/>
      <c r="I102" s="319">
        <f t="shared" si="27"/>
        <v>0</v>
      </c>
      <c r="J102" s="317"/>
      <c r="K102" s="320"/>
      <c r="L102" s="319">
        <f t="shared" si="28"/>
        <v>0</v>
      </c>
      <c r="M102" s="317"/>
      <c r="N102" s="320"/>
      <c r="O102" s="319">
        <f t="shared" si="29"/>
        <v>0</v>
      </c>
      <c r="P102" s="322"/>
    </row>
    <row r="103" spans="1:16" ht="36" hidden="1" x14ac:dyDescent="0.25">
      <c r="A103" s="447">
        <v>2240</v>
      </c>
      <c r="B103" s="353" t="s">
        <v>121</v>
      </c>
      <c r="C103" s="354">
        <f t="shared" si="22"/>
        <v>0</v>
      </c>
      <c r="D103" s="448">
        <f t="shared" ref="D103:O103" si="30">SUM(D104:D111)</f>
        <v>0</v>
      </c>
      <c r="E103" s="449">
        <f t="shared" si="30"/>
        <v>0</v>
      </c>
      <c r="F103" s="319">
        <f t="shared" si="30"/>
        <v>0</v>
      </c>
      <c r="G103" s="448">
        <f t="shared" si="30"/>
        <v>0</v>
      </c>
      <c r="H103" s="449">
        <f t="shared" si="30"/>
        <v>0</v>
      </c>
      <c r="I103" s="319">
        <f t="shared" si="30"/>
        <v>0</v>
      </c>
      <c r="J103" s="448">
        <f t="shared" si="30"/>
        <v>0</v>
      </c>
      <c r="K103" s="449">
        <f t="shared" si="30"/>
        <v>0</v>
      </c>
      <c r="L103" s="319">
        <f t="shared" si="30"/>
        <v>0</v>
      </c>
      <c r="M103" s="448">
        <f t="shared" si="30"/>
        <v>0</v>
      </c>
      <c r="N103" s="449">
        <f t="shared" si="30"/>
        <v>0</v>
      </c>
      <c r="O103" s="319">
        <f t="shared" si="30"/>
        <v>0</v>
      </c>
      <c r="P103" s="322"/>
    </row>
    <row r="104" spans="1:16" ht="12" hidden="1" customHeight="1" x14ac:dyDescent="0.25">
      <c r="A104" s="315">
        <v>2241</v>
      </c>
      <c r="B104" s="353" t="s">
        <v>122</v>
      </c>
      <c r="C104" s="354">
        <f t="shared" si="22"/>
        <v>0</v>
      </c>
      <c r="D104" s="453"/>
      <c r="E104" s="454"/>
      <c r="F104" s="319">
        <f t="shared" ref="F104:F111" si="31">D104+E104</f>
        <v>0</v>
      </c>
      <c r="G104" s="317"/>
      <c r="H104" s="320"/>
      <c r="I104" s="319">
        <f t="shared" ref="I104:I111" si="32">G104+H104</f>
        <v>0</v>
      </c>
      <c r="J104" s="317"/>
      <c r="K104" s="320"/>
      <c r="L104" s="319">
        <f t="shared" ref="L104:L111" si="33">K104+J104</f>
        <v>0</v>
      </c>
      <c r="M104" s="317"/>
      <c r="N104" s="320"/>
      <c r="O104" s="319">
        <f t="shared" ref="O104:O111" si="34">N104+M104</f>
        <v>0</v>
      </c>
      <c r="P104" s="322"/>
    </row>
    <row r="105" spans="1:16" ht="24" hidden="1" customHeight="1" x14ac:dyDescent="0.25">
      <c r="A105" s="315">
        <v>2242</v>
      </c>
      <c r="B105" s="353" t="s">
        <v>124</v>
      </c>
      <c r="C105" s="354">
        <f t="shared" si="22"/>
        <v>0</v>
      </c>
      <c r="D105" s="453"/>
      <c r="E105" s="454"/>
      <c r="F105" s="319">
        <f t="shared" si="31"/>
        <v>0</v>
      </c>
      <c r="G105" s="317"/>
      <c r="H105" s="320"/>
      <c r="I105" s="319">
        <f t="shared" si="32"/>
        <v>0</v>
      </c>
      <c r="J105" s="317"/>
      <c r="K105" s="320"/>
      <c r="L105" s="319">
        <f t="shared" si="33"/>
        <v>0</v>
      </c>
      <c r="M105" s="317"/>
      <c r="N105" s="320"/>
      <c r="O105" s="319">
        <f t="shared" si="34"/>
        <v>0</v>
      </c>
      <c r="P105" s="322"/>
    </row>
    <row r="106" spans="1:16" ht="24" hidden="1" customHeight="1" x14ac:dyDescent="0.25">
      <c r="A106" s="315">
        <v>2243</v>
      </c>
      <c r="B106" s="353" t="s">
        <v>125</v>
      </c>
      <c r="C106" s="354">
        <f t="shared" si="22"/>
        <v>0</v>
      </c>
      <c r="D106" s="453"/>
      <c r="E106" s="454"/>
      <c r="F106" s="319">
        <f t="shared" si="31"/>
        <v>0</v>
      </c>
      <c r="G106" s="317"/>
      <c r="H106" s="320"/>
      <c r="I106" s="319">
        <f t="shared" si="32"/>
        <v>0</v>
      </c>
      <c r="J106" s="317"/>
      <c r="K106" s="320"/>
      <c r="L106" s="319">
        <f t="shared" si="33"/>
        <v>0</v>
      </c>
      <c r="M106" s="317"/>
      <c r="N106" s="320"/>
      <c r="O106" s="319">
        <f t="shared" si="34"/>
        <v>0</v>
      </c>
      <c r="P106" s="322"/>
    </row>
    <row r="107" spans="1:16" ht="12" hidden="1" customHeight="1" x14ac:dyDescent="0.25">
      <c r="A107" s="315">
        <v>2244</v>
      </c>
      <c r="B107" s="353" t="s">
        <v>126</v>
      </c>
      <c r="C107" s="354">
        <f t="shared" si="22"/>
        <v>0</v>
      </c>
      <c r="D107" s="453"/>
      <c r="E107" s="454"/>
      <c r="F107" s="319">
        <f t="shared" si="31"/>
        <v>0</v>
      </c>
      <c r="G107" s="317"/>
      <c r="H107" s="320"/>
      <c r="I107" s="319">
        <f t="shared" si="32"/>
        <v>0</v>
      </c>
      <c r="J107" s="317"/>
      <c r="K107" s="320"/>
      <c r="L107" s="319">
        <f t="shared" si="33"/>
        <v>0</v>
      </c>
      <c r="M107" s="317"/>
      <c r="N107" s="320"/>
      <c r="O107" s="319">
        <f t="shared" si="34"/>
        <v>0</v>
      </c>
      <c r="P107" s="322"/>
    </row>
    <row r="108" spans="1:16" ht="24" hidden="1" customHeight="1" x14ac:dyDescent="0.25">
      <c r="A108" s="315">
        <v>2246</v>
      </c>
      <c r="B108" s="353" t="s">
        <v>127</v>
      </c>
      <c r="C108" s="354">
        <f t="shared" si="22"/>
        <v>0</v>
      </c>
      <c r="D108" s="453"/>
      <c r="E108" s="454"/>
      <c r="F108" s="319">
        <f t="shared" si="31"/>
        <v>0</v>
      </c>
      <c r="G108" s="317"/>
      <c r="H108" s="320"/>
      <c r="I108" s="319">
        <f t="shared" si="32"/>
        <v>0</v>
      </c>
      <c r="J108" s="317"/>
      <c r="K108" s="320"/>
      <c r="L108" s="319">
        <f t="shared" si="33"/>
        <v>0</v>
      </c>
      <c r="M108" s="317"/>
      <c r="N108" s="320"/>
      <c r="O108" s="319">
        <f t="shared" si="34"/>
        <v>0</v>
      </c>
      <c r="P108" s="322"/>
    </row>
    <row r="109" spans="1:16" ht="12" hidden="1" customHeight="1" x14ac:dyDescent="0.25">
      <c r="A109" s="315">
        <v>2247</v>
      </c>
      <c r="B109" s="353" t="s">
        <v>128</v>
      </c>
      <c r="C109" s="354">
        <f t="shared" si="22"/>
        <v>0</v>
      </c>
      <c r="D109" s="453"/>
      <c r="E109" s="454"/>
      <c r="F109" s="319">
        <f t="shared" si="31"/>
        <v>0</v>
      </c>
      <c r="G109" s="317"/>
      <c r="H109" s="320"/>
      <c r="I109" s="319">
        <f t="shared" si="32"/>
        <v>0</v>
      </c>
      <c r="J109" s="317"/>
      <c r="K109" s="320"/>
      <c r="L109" s="319">
        <f t="shared" si="33"/>
        <v>0</v>
      </c>
      <c r="M109" s="317"/>
      <c r="N109" s="320"/>
      <c r="O109" s="319">
        <f t="shared" si="34"/>
        <v>0</v>
      </c>
      <c r="P109" s="322"/>
    </row>
    <row r="110" spans="1:16" ht="24" hidden="1" customHeight="1" x14ac:dyDescent="0.25">
      <c r="A110" s="315">
        <v>2248</v>
      </c>
      <c r="B110" s="353" t="s">
        <v>129</v>
      </c>
      <c r="C110" s="354">
        <f t="shared" si="22"/>
        <v>0</v>
      </c>
      <c r="D110" s="453"/>
      <c r="E110" s="454"/>
      <c r="F110" s="319">
        <f t="shared" si="31"/>
        <v>0</v>
      </c>
      <c r="G110" s="317"/>
      <c r="H110" s="320"/>
      <c r="I110" s="319">
        <f t="shared" si="32"/>
        <v>0</v>
      </c>
      <c r="J110" s="317"/>
      <c r="K110" s="320"/>
      <c r="L110" s="319">
        <f t="shared" si="33"/>
        <v>0</v>
      </c>
      <c r="M110" s="317"/>
      <c r="N110" s="320"/>
      <c r="O110" s="319">
        <f t="shared" si="34"/>
        <v>0</v>
      </c>
      <c r="P110" s="322"/>
    </row>
    <row r="111" spans="1:16" ht="24" hidden="1" customHeight="1" x14ac:dyDescent="0.25">
      <c r="A111" s="315">
        <v>2249</v>
      </c>
      <c r="B111" s="353" t="s">
        <v>130</v>
      </c>
      <c r="C111" s="354">
        <f t="shared" si="22"/>
        <v>0</v>
      </c>
      <c r="D111" s="453"/>
      <c r="E111" s="454"/>
      <c r="F111" s="319">
        <f t="shared" si="31"/>
        <v>0</v>
      </c>
      <c r="G111" s="317"/>
      <c r="H111" s="320"/>
      <c r="I111" s="319">
        <f t="shared" si="32"/>
        <v>0</v>
      </c>
      <c r="J111" s="317"/>
      <c r="K111" s="320"/>
      <c r="L111" s="319">
        <f t="shared" si="33"/>
        <v>0</v>
      </c>
      <c r="M111" s="317"/>
      <c r="N111" s="320"/>
      <c r="O111" s="319">
        <f t="shared" si="34"/>
        <v>0</v>
      </c>
      <c r="P111" s="322"/>
    </row>
    <row r="112" spans="1:16" hidden="1" x14ac:dyDescent="0.25">
      <c r="A112" s="447">
        <v>2250</v>
      </c>
      <c r="B112" s="353" t="s">
        <v>131</v>
      </c>
      <c r="C112" s="354">
        <f t="shared" si="22"/>
        <v>0</v>
      </c>
      <c r="D112" s="448">
        <f t="shared" ref="D112:O112" si="35">SUM(D113:D115)</f>
        <v>0</v>
      </c>
      <c r="E112" s="449">
        <f t="shared" si="35"/>
        <v>0</v>
      </c>
      <c r="F112" s="319">
        <f t="shared" si="35"/>
        <v>0</v>
      </c>
      <c r="G112" s="448">
        <f t="shared" si="35"/>
        <v>0</v>
      </c>
      <c r="H112" s="449">
        <f t="shared" si="35"/>
        <v>0</v>
      </c>
      <c r="I112" s="319">
        <f t="shared" si="35"/>
        <v>0</v>
      </c>
      <c r="J112" s="448">
        <f t="shared" si="35"/>
        <v>0</v>
      </c>
      <c r="K112" s="449">
        <f t="shared" si="35"/>
        <v>0</v>
      </c>
      <c r="L112" s="319">
        <f t="shared" si="35"/>
        <v>0</v>
      </c>
      <c r="M112" s="448">
        <f t="shared" si="35"/>
        <v>0</v>
      </c>
      <c r="N112" s="449">
        <f t="shared" si="35"/>
        <v>0</v>
      </c>
      <c r="O112" s="319">
        <f t="shared" si="35"/>
        <v>0</v>
      </c>
      <c r="P112" s="322"/>
    </row>
    <row r="113" spans="1:16" ht="12" hidden="1" customHeight="1" x14ac:dyDescent="0.25">
      <c r="A113" s="315">
        <v>2251</v>
      </c>
      <c r="B113" s="353" t="s">
        <v>132</v>
      </c>
      <c r="C113" s="354">
        <f t="shared" si="22"/>
        <v>0</v>
      </c>
      <c r="D113" s="453"/>
      <c r="E113" s="454"/>
      <c r="F113" s="319">
        <f>D113+E113</f>
        <v>0</v>
      </c>
      <c r="G113" s="317"/>
      <c r="H113" s="320"/>
      <c r="I113" s="319">
        <f>G113+H113</f>
        <v>0</v>
      </c>
      <c r="J113" s="317"/>
      <c r="K113" s="320"/>
      <c r="L113" s="319">
        <f>K113+J113</f>
        <v>0</v>
      </c>
      <c r="M113" s="317"/>
      <c r="N113" s="320"/>
      <c r="O113" s="319">
        <f>N113+M113</f>
        <v>0</v>
      </c>
      <c r="P113" s="322"/>
    </row>
    <row r="114" spans="1:16" ht="24" hidden="1" customHeight="1" x14ac:dyDescent="0.25">
      <c r="A114" s="315">
        <v>2252</v>
      </c>
      <c r="B114" s="353" t="s">
        <v>133</v>
      </c>
      <c r="C114" s="354">
        <f t="shared" si="22"/>
        <v>0</v>
      </c>
      <c r="D114" s="453"/>
      <c r="E114" s="454"/>
      <c r="F114" s="319">
        <f>D114+E114</f>
        <v>0</v>
      </c>
      <c r="G114" s="317"/>
      <c r="H114" s="320"/>
      <c r="I114" s="319">
        <f>G114+H114</f>
        <v>0</v>
      </c>
      <c r="J114" s="317"/>
      <c r="K114" s="320"/>
      <c r="L114" s="319">
        <f>K114+J114</f>
        <v>0</v>
      </c>
      <c r="M114" s="317"/>
      <c r="N114" s="320"/>
      <c r="O114" s="319">
        <f>N114+M114</f>
        <v>0</v>
      </c>
      <c r="P114" s="322"/>
    </row>
    <row r="115" spans="1:16" ht="24" hidden="1" customHeight="1" x14ac:dyDescent="0.25">
      <c r="A115" s="315">
        <v>2259</v>
      </c>
      <c r="B115" s="353" t="s">
        <v>134</v>
      </c>
      <c r="C115" s="354">
        <f t="shared" si="22"/>
        <v>0</v>
      </c>
      <c r="D115" s="453"/>
      <c r="E115" s="454"/>
      <c r="F115" s="319">
        <f>D115+E115</f>
        <v>0</v>
      </c>
      <c r="G115" s="317"/>
      <c r="H115" s="320"/>
      <c r="I115" s="319">
        <f>G115+H115</f>
        <v>0</v>
      </c>
      <c r="J115" s="317"/>
      <c r="K115" s="320"/>
      <c r="L115" s="319">
        <f>K115+J115</f>
        <v>0</v>
      </c>
      <c r="M115" s="317"/>
      <c r="N115" s="320"/>
      <c r="O115" s="319">
        <f>N115+M115</f>
        <v>0</v>
      </c>
      <c r="P115" s="322"/>
    </row>
    <row r="116" spans="1:16" hidden="1" x14ac:dyDescent="0.25">
      <c r="A116" s="447">
        <v>2260</v>
      </c>
      <c r="B116" s="353" t="s">
        <v>135</v>
      </c>
      <c r="C116" s="354">
        <f t="shared" si="22"/>
        <v>0</v>
      </c>
      <c r="D116" s="448">
        <f t="shared" ref="D116:O116" si="36">SUM(D117:D121)</f>
        <v>0</v>
      </c>
      <c r="E116" s="449">
        <f t="shared" si="36"/>
        <v>0</v>
      </c>
      <c r="F116" s="319">
        <f t="shared" si="36"/>
        <v>0</v>
      </c>
      <c r="G116" s="448">
        <f t="shared" si="36"/>
        <v>0</v>
      </c>
      <c r="H116" s="449">
        <f t="shared" si="36"/>
        <v>0</v>
      </c>
      <c r="I116" s="319">
        <f t="shared" si="36"/>
        <v>0</v>
      </c>
      <c r="J116" s="448">
        <f t="shared" si="36"/>
        <v>0</v>
      </c>
      <c r="K116" s="449">
        <f t="shared" si="36"/>
        <v>0</v>
      </c>
      <c r="L116" s="319">
        <f t="shared" si="36"/>
        <v>0</v>
      </c>
      <c r="M116" s="448">
        <f t="shared" si="36"/>
        <v>0</v>
      </c>
      <c r="N116" s="449">
        <f t="shared" si="36"/>
        <v>0</v>
      </c>
      <c r="O116" s="319">
        <f t="shared" si="36"/>
        <v>0</v>
      </c>
      <c r="P116" s="322"/>
    </row>
    <row r="117" spans="1:16" ht="12" hidden="1" customHeight="1" x14ac:dyDescent="0.25">
      <c r="A117" s="315">
        <v>2261</v>
      </c>
      <c r="B117" s="353" t="s">
        <v>136</v>
      </c>
      <c r="C117" s="354">
        <f t="shared" si="22"/>
        <v>0</v>
      </c>
      <c r="D117" s="453"/>
      <c r="E117" s="454"/>
      <c r="F117" s="319">
        <f>D117+E117</f>
        <v>0</v>
      </c>
      <c r="G117" s="317"/>
      <c r="H117" s="320"/>
      <c r="I117" s="319">
        <f>G117+H117</f>
        <v>0</v>
      </c>
      <c r="J117" s="317"/>
      <c r="K117" s="320"/>
      <c r="L117" s="319">
        <f>K117+J117</f>
        <v>0</v>
      </c>
      <c r="M117" s="317"/>
      <c r="N117" s="320"/>
      <c r="O117" s="319">
        <f>N117+M117</f>
        <v>0</v>
      </c>
      <c r="P117" s="322"/>
    </row>
    <row r="118" spans="1:16" ht="12" hidden="1" customHeight="1" x14ac:dyDescent="0.25">
      <c r="A118" s="315">
        <v>2262</v>
      </c>
      <c r="B118" s="353" t="s">
        <v>137</v>
      </c>
      <c r="C118" s="354">
        <f t="shared" si="22"/>
        <v>0</v>
      </c>
      <c r="D118" s="453"/>
      <c r="E118" s="454"/>
      <c r="F118" s="319">
        <f>D118+E118</f>
        <v>0</v>
      </c>
      <c r="G118" s="317"/>
      <c r="H118" s="320"/>
      <c r="I118" s="319">
        <f>G118+H118</f>
        <v>0</v>
      </c>
      <c r="J118" s="317"/>
      <c r="K118" s="320"/>
      <c r="L118" s="319">
        <f>K118+J118</f>
        <v>0</v>
      </c>
      <c r="M118" s="317"/>
      <c r="N118" s="320"/>
      <c r="O118" s="319">
        <f>N118+M118</f>
        <v>0</v>
      </c>
      <c r="P118" s="322"/>
    </row>
    <row r="119" spans="1:16" ht="12" hidden="1" customHeight="1" x14ac:dyDescent="0.25">
      <c r="A119" s="315">
        <v>2263</v>
      </c>
      <c r="B119" s="353" t="s">
        <v>138</v>
      </c>
      <c r="C119" s="354">
        <f t="shared" si="22"/>
        <v>0</v>
      </c>
      <c r="D119" s="453"/>
      <c r="E119" s="454"/>
      <c r="F119" s="319">
        <f>D119+E119</f>
        <v>0</v>
      </c>
      <c r="G119" s="317"/>
      <c r="H119" s="320"/>
      <c r="I119" s="319">
        <f>G119+H119</f>
        <v>0</v>
      </c>
      <c r="J119" s="317"/>
      <c r="K119" s="320"/>
      <c r="L119" s="319">
        <f>K119+J119</f>
        <v>0</v>
      </c>
      <c r="M119" s="317"/>
      <c r="N119" s="320"/>
      <c r="O119" s="319">
        <f>N119+M119</f>
        <v>0</v>
      </c>
      <c r="P119" s="322"/>
    </row>
    <row r="120" spans="1:16" ht="24" hidden="1" customHeight="1" x14ac:dyDescent="0.25">
      <c r="A120" s="315">
        <v>2264</v>
      </c>
      <c r="B120" s="353" t="s">
        <v>139</v>
      </c>
      <c r="C120" s="354">
        <f t="shared" si="22"/>
        <v>0</v>
      </c>
      <c r="D120" s="453"/>
      <c r="E120" s="454"/>
      <c r="F120" s="319">
        <f>D120+E120</f>
        <v>0</v>
      </c>
      <c r="G120" s="317"/>
      <c r="H120" s="320"/>
      <c r="I120" s="319">
        <f>G120+H120</f>
        <v>0</v>
      </c>
      <c r="J120" s="317"/>
      <c r="K120" s="320"/>
      <c r="L120" s="319">
        <f>K120+J120</f>
        <v>0</v>
      </c>
      <c r="M120" s="317"/>
      <c r="N120" s="320"/>
      <c r="O120" s="319">
        <f>N120+M120</f>
        <v>0</v>
      </c>
      <c r="P120" s="322"/>
    </row>
    <row r="121" spans="1:16" ht="12" hidden="1" customHeight="1" x14ac:dyDescent="0.25">
      <c r="A121" s="315">
        <v>2269</v>
      </c>
      <c r="B121" s="353" t="s">
        <v>140</v>
      </c>
      <c r="C121" s="354">
        <f t="shared" si="22"/>
        <v>0</v>
      </c>
      <c r="D121" s="453"/>
      <c r="E121" s="454"/>
      <c r="F121" s="319">
        <f>D121+E121</f>
        <v>0</v>
      </c>
      <c r="G121" s="317"/>
      <c r="H121" s="320"/>
      <c r="I121" s="319">
        <f>G121+H121</f>
        <v>0</v>
      </c>
      <c r="J121" s="317"/>
      <c r="K121" s="320"/>
      <c r="L121" s="319">
        <f>K121+J121</f>
        <v>0</v>
      </c>
      <c r="M121" s="317"/>
      <c r="N121" s="320"/>
      <c r="O121" s="319">
        <f>N121+M121</f>
        <v>0</v>
      </c>
      <c r="P121" s="322"/>
    </row>
    <row r="122" spans="1:16" hidden="1" x14ac:dyDescent="0.25">
      <c r="A122" s="447">
        <v>2270</v>
      </c>
      <c r="B122" s="353" t="s">
        <v>141</v>
      </c>
      <c r="C122" s="354">
        <f t="shared" si="22"/>
        <v>0</v>
      </c>
      <c r="D122" s="448">
        <f t="shared" ref="D122:O122" si="37">SUM(D123:D127)</f>
        <v>0</v>
      </c>
      <c r="E122" s="449">
        <f t="shared" si="37"/>
        <v>0</v>
      </c>
      <c r="F122" s="319">
        <f t="shared" si="37"/>
        <v>0</v>
      </c>
      <c r="G122" s="448">
        <f t="shared" si="37"/>
        <v>0</v>
      </c>
      <c r="H122" s="449">
        <f t="shared" si="37"/>
        <v>0</v>
      </c>
      <c r="I122" s="319">
        <f t="shared" si="37"/>
        <v>0</v>
      </c>
      <c r="J122" s="448">
        <f t="shared" si="37"/>
        <v>0</v>
      </c>
      <c r="K122" s="449">
        <f t="shared" si="37"/>
        <v>0</v>
      </c>
      <c r="L122" s="319">
        <f t="shared" si="37"/>
        <v>0</v>
      </c>
      <c r="M122" s="448">
        <f t="shared" si="37"/>
        <v>0</v>
      </c>
      <c r="N122" s="449">
        <f t="shared" si="37"/>
        <v>0</v>
      </c>
      <c r="O122" s="319">
        <f t="shared" si="37"/>
        <v>0</v>
      </c>
      <c r="P122" s="322"/>
    </row>
    <row r="123" spans="1:16" ht="12" hidden="1" customHeight="1" x14ac:dyDescent="0.25">
      <c r="A123" s="315">
        <v>2272</v>
      </c>
      <c r="B123" s="458" t="s">
        <v>142</v>
      </c>
      <c r="C123" s="354">
        <f t="shared" si="22"/>
        <v>0</v>
      </c>
      <c r="D123" s="453"/>
      <c r="E123" s="454"/>
      <c r="F123" s="319">
        <f>D123+E123</f>
        <v>0</v>
      </c>
      <c r="G123" s="317"/>
      <c r="H123" s="320"/>
      <c r="I123" s="319">
        <f>G123+H123</f>
        <v>0</v>
      </c>
      <c r="J123" s="317"/>
      <c r="K123" s="320"/>
      <c r="L123" s="319">
        <f>K123+J123</f>
        <v>0</v>
      </c>
      <c r="M123" s="317"/>
      <c r="N123" s="320"/>
      <c r="O123" s="319">
        <f>N123+M123</f>
        <v>0</v>
      </c>
      <c r="P123" s="322"/>
    </row>
    <row r="124" spans="1:16" ht="24" hidden="1" customHeight="1" x14ac:dyDescent="0.25">
      <c r="A124" s="315">
        <v>2274</v>
      </c>
      <c r="B124" s="459" t="s">
        <v>143</v>
      </c>
      <c r="C124" s="354">
        <f t="shared" si="22"/>
        <v>0</v>
      </c>
      <c r="D124" s="453"/>
      <c r="E124" s="454"/>
      <c r="F124" s="319">
        <f>D124+E124</f>
        <v>0</v>
      </c>
      <c r="G124" s="317"/>
      <c r="H124" s="320"/>
      <c r="I124" s="319">
        <f>G124+H124</f>
        <v>0</v>
      </c>
      <c r="J124" s="317"/>
      <c r="K124" s="320"/>
      <c r="L124" s="319">
        <f>K124+J124</f>
        <v>0</v>
      </c>
      <c r="M124" s="317"/>
      <c r="N124" s="320"/>
      <c r="O124" s="319">
        <f>N124+M124</f>
        <v>0</v>
      </c>
      <c r="P124" s="322"/>
    </row>
    <row r="125" spans="1:16" ht="24" hidden="1" customHeight="1" x14ac:dyDescent="0.25">
      <c r="A125" s="315">
        <v>2275</v>
      </c>
      <c r="B125" s="353" t="s">
        <v>144</v>
      </c>
      <c r="C125" s="354">
        <f t="shared" si="22"/>
        <v>0</v>
      </c>
      <c r="D125" s="453"/>
      <c r="E125" s="454"/>
      <c r="F125" s="319">
        <f>D125+E125</f>
        <v>0</v>
      </c>
      <c r="G125" s="317"/>
      <c r="H125" s="320"/>
      <c r="I125" s="319">
        <f>G125+H125</f>
        <v>0</v>
      </c>
      <c r="J125" s="317"/>
      <c r="K125" s="320"/>
      <c r="L125" s="319">
        <f>K125+J125</f>
        <v>0</v>
      </c>
      <c r="M125" s="317"/>
      <c r="N125" s="320"/>
      <c r="O125" s="319">
        <f>N125+M125</f>
        <v>0</v>
      </c>
      <c r="P125" s="322"/>
    </row>
    <row r="126" spans="1:16" ht="36" hidden="1" customHeight="1" x14ac:dyDescent="0.25">
      <c r="A126" s="315">
        <v>2276</v>
      </c>
      <c r="B126" s="353" t="s">
        <v>145</v>
      </c>
      <c r="C126" s="354">
        <f t="shared" si="22"/>
        <v>0</v>
      </c>
      <c r="D126" s="453"/>
      <c r="E126" s="454"/>
      <c r="F126" s="319">
        <f>D126+E126</f>
        <v>0</v>
      </c>
      <c r="G126" s="317"/>
      <c r="H126" s="320"/>
      <c r="I126" s="319">
        <f>G126+H126</f>
        <v>0</v>
      </c>
      <c r="J126" s="317"/>
      <c r="K126" s="320"/>
      <c r="L126" s="319">
        <f>K126+J126</f>
        <v>0</v>
      </c>
      <c r="M126" s="317"/>
      <c r="N126" s="320"/>
      <c r="O126" s="319">
        <f>N126+M126</f>
        <v>0</v>
      </c>
      <c r="P126" s="322"/>
    </row>
    <row r="127" spans="1:16" ht="24" hidden="1" customHeight="1" x14ac:dyDescent="0.25">
      <c r="A127" s="315">
        <v>2279</v>
      </c>
      <c r="B127" s="353" t="s">
        <v>146</v>
      </c>
      <c r="C127" s="354">
        <f t="shared" si="22"/>
        <v>0</v>
      </c>
      <c r="D127" s="453"/>
      <c r="E127" s="454"/>
      <c r="F127" s="319">
        <f>D127+E127</f>
        <v>0</v>
      </c>
      <c r="G127" s="317"/>
      <c r="H127" s="320"/>
      <c r="I127" s="319">
        <f>G127+H127</f>
        <v>0</v>
      </c>
      <c r="J127" s="317"/>
      <c r="K127" s="320"/>
      <c r="L127" s="319">
        <f>K127+J127</f>
        <v>0</v>
      </c>
      <c r="M127" s="317"/>
      <c r="N127" s="320"/>
      <c r="O127" s="319">
        <f>N127+M127</f>
        <v>0</v>
      </c>
      <c r="P127" s="322"/>
    </row>
    <row r="128" spans="1:16" ht="48" hidden="1" x14ac:dyDescent="0.25">
      <c r="A128" s="450">
        <v>2280</v>
      </c>
      <c r="B128" s="346" t="s">
        <v>147</v>
      </c>
      <c r="C128" s="347">
        <f t="shared" si="22"/>
        <v>0</v>
      </c>
      <c r="D128" s="451">
        <f t="shared" ref="D128:O128" si="38">SUM(D129)</f>
        <v>0</v>
      </c>
      <c r="E128" s="452">
        <f t="shared" si="38"/>
        <v>0</v>
      </c>
      <c r="F128" s="398">
        <f t="shared" si="38"/>
        <v>0</v>
      </c>
      <c r="G128" s="451">
        <f t="shared" si="38"/>
        <v>0</v>
      </c>
      <c r="H128" s="452">
        <f t="shared" si="38"/>
        <v>0</v>
      </c>
      <c r="I128" s="398">
        <f t="shared" si="38"/>
        <v>0</v>
      </c>
      <c r="J128" s="451">
        <f t="shared" si="38"/>
        <v>0</v>
      </c>
      <c r="K128" s="452">
        <f t="shared" si="38"/>
        <v>0</v>
      </c>
      <c r="L128" s="398">
        <f t="shared" si="38"/>
        <v>0</v>
      </c>
      <c r="M128" s="451">
        <f t="shared" si="38"/>
        <v>0</v>
      </c>
      <c r="N128" s="452">
        <f t="shared" si="38"/>
        <v>0</v>
      </c>
      <c r="O128" s="398">
        <f t="shared" si="38"/>
        <v>0</v>
      </c>
      <c r="P128" s="313"/>
    </row>
    <row r="129" spans="1:16" ht="24" hidden="1" customHeight="1" x14ac:dyDescent="0.25">
      <c r="A129" s="315">
        <v>2283</v>
      </c>
      <c r="B129" s="353" t="s">
        <v>148</v>
      </c>
      <c r="C129" s="354">
        <f t="shared" si="22"/>
        <v>0</v>
      </c>
      <c r="D129" s="453"/>
      <c r="E129" s="454"/>
      <c r="F129" s="319">
        <f>D129+E129</f>
        <v>0</v>
      </c>
      <c r="G129" s="317"/>
      <c r="H129" s="320"/>
      <c r="I129" s="319">
        <f>G129+H129</f>
        <v>0</v>
      </c>
      <c r="J129" s="317"/>
      <c r="K129" s="320"/>
      <c r="L129" s="319">
        <f>K129+J129</f>
        <v>0</v>
      </c>
      <c r="M129" s="317"/>
      <c r="N129" s="320"/>
      <c r="O129" s="319">
        <f>N129+M129</f>
        <v>0</v>
      </c>
      <c r="P129" s="322"/>
    </row>
    <row r="130" spans="1:16" ht="38.25" hidden="1" customHeight="1" x14ac:dyDescent="0.25">
      <c r="A130" s="333">
        <v>2300</v>
      </c>
      <c r="B130" s="441" t="s">
        <v>149</v>
      </c>
      <c r="C130" s="334">
        <f t="shared" si="22"/>
        <v>0</v>
      </c>
      <c r="D130" s="442">
        <f t="shared" ref="D130:O130" si="39">SUM(D131,D136,D140,D141,D144,D151,D159,D160,D163)</f>
        <v>0</v>
      </c>
      <c r="E130" s="443">
        <f t="shared" si="39"/>
        <v>0</v>
      </c>
      <c r="F130" s="337">
        <f t="shared" si="39"/>
        <v>0</v>
      </c>
      <c r="G130" s="442">
        <f t="shared" si="39"/>
        <v>0</v>
      </c>
      <c r="H130" s="443">
        <f t="shared" si="39"/>
        <v>0</v>
      </c>
      <c r="I130" s="337">
        <f t="shared" si="39"/>
        <v>0</v>
      </c>
      <c r="J130" s="442">
        <f t="shared" si="39"/>
        <v>0</v>
      </c>
      <c r="K130" s="443">
        <f t="shared" si="39"/>
        <v>0</v>
      </c>
      <c r="L130" s="337">
        <f t="shared" si="39"/>
        <v>0</v>
      </c>
      <c r="M130" s="442">
        <f t="shared" si="39"/>
        <v>0</v>
      </c>
      <c r="N130" s="443">
        <f t="shared" si="39"/>
        <v>0</v>
      </c>
      <c r="O130" s="337">
        <f t="shared" si="39"/>
        <v>0</v>
      </c>
      <c r="P130" s="341"/>
    </row>
    <row r="131" spans="1:16" ht="24" hidden="1" x14ac:dyDescent="0.25">
      <c r="A131" s="450">
        <v>2310</v>
      </c>
      <c r="B131" s="346" t="s">
        <v>150</v>
      </c>
      <c r="C131" s="347">
        <f t="shared" si="22"/>
        <v>0</v>
      </c>
      <c r="D131" s="451">
        <f t="shared" ref="D131:O131" si="40">SUM(D132:D135)</f>
        <v>0</v>
      </c>
      <c r="E131" s="452">
        <f t="shared" si="40"/>
        <v>0</v>
      </c>
      <c r="F131" s="398">
        <f t="shared" si="40"/>
        <v>0</v>
      </c>
      <c r="G131" s="451">
        <f t="shared" si="40"/>
        <v>0</v>
      </c>
      <c r="H131" s="452">
        <f t="shared" si="40"/>
        <v>0</v>
      </c>
      <c r="I131" s="398">
        <f t="shared" si="40"/>
        <v>0</v>
      </c>
      <c r="J131" s="451">
        <f t="shared" si="40"/>
        <v>0</v>
      </c>
      <c r="K131" s="452">
        <f t="shared" si="40"/>
        <v>0</v>
      </c>
      <c r="L131" s="398">
        <f t="shared" si="40"/>
        <v>0</v>
      </c>
      <c r="M131" s="451">
        <f t="shared" si="40"/>
        <v>0</v>
      </c>
      <c r="N131" s="452">
        <f t="shared" si="40"/>
        <v>0</v>
      </c>
      <c r="O131" s="398">
        <f t="shared" si="40"/>
        <v>0</v>
      </c>
      <c r="P131" s="313"/>
    </row>
    <row r="132" spans="1:16" ht="12" hidden="1" customHeight="1" x14ac:dyDescent="0.25">
      <c r="A132" s="315">
        <v>2311</v>
      </c>
      <c r="B132" s="353" t="s">
        <v>151</v>
      </c>
      <c r="C132" s="354">
        <f t="shared" si="22"/>
        <v>0</v>
      </c>
      <c r="D132" s="453"/>
      <c r="E132" s="454"/>
      <c r="F132" s="319">
        <f>D132+E132</f>
        <v>0</v>
      </c>
      <c r="G132" s="317"/>
      <c r="H132" s="320"/>
      <c r="I132" s="319">
        <f>G132+H132</f>
        <v>0</v>
      </c>
      <c r="J132" s="317"/>
      <c r="K132" s="320"/>
      <c r="L132" s="319">
        <f>K132+J132</f>
        <v>0</v>
      </c>
      <c r="M132" s="317"/>
      <c r="N132" s="320"/>
      <c r="O132" s="319">
        <f>N132+M132</f>
        <v>0</v>
      </c>
      <c r="P132" s="322"/>
    </row>
    <row r="133" spans="1:16" ht="12" hidden="1" customHeight="1" x14ac:dyDescent="0.25">
      <c r="A133" s="315">
        <v>2312</v>
      </c>
      <c r="B133" s="353" t="s">
        <v>152</v>
      </c>
      <c r="C133" s="354">
        <f t="shared" si="22"/>
        <v>0</v>
      </c>
      <c r="D133" s="453"/>
      <c r="E133" s="454"/>
      <c r="F133" s="319">
        <f>D133+E133</f>
        <v>0</v>
      </c>
      <c r="G133" s="317"/>
      <c r="H133" s="320"/>
      <c r="I133" s="319">
        <f>G133+H133</f>
        <v>0</v>
      </c>
      <c r="J133" s="317"/>
      <c r="K133" s="320"/>
      <c r="L133" s="319">
        <f>K133+J133</f>
        <v>0</v>
      </c>
      <c r="M133" s="317"/>
      <c r="N133" s="320"/>
      <c r="O133" s="319">
        <f>N133+M133</f>
        <v>0</v>
      </c>
      <c r="P133" s="322"/>
    </row>
    <row r="134" spans="1:16" ht="12" hidden="1" customHeight="1" x14ac:dyDescent="0.25">
      <c r="A134" s="315">
        <v>2313</v>
      </c>
      <c r="B134" s="353" t="s">
        <v>153</v>
      </c>
      <c r="C134" s="354">
        <f t="shared" si="22"/>
        <v>0</v>
      </c>
      <c r="D134" s="453"/>
      <c r="E134" s="454"/>
      <c r="F134" s="319">
        <f>D134+E134</f>
        <v>0</v>
      </c>
      <c r="G134" s="317"/>
      <c r="H134" s="320"/>
      <c r="I134" s="319">
        <f>G134+H134</f>
        <v>0</v>
      </c>
      <c r="J134" s="317"/>
      <c r="K134" s="320"/>
      <c r="L134" s="319">
        <f>K134+J134</f>
        <v>0</v>
      </c>
      <c r="M134" s="317"/>
      <c r="N134" s="320"/>
      <c r="O134" s="319">
        <f>N134+M134</f>
        <v>0</v>
      </c>
      <c r="P134" s="322"/>
    </row>
    <row r="135" spans="1:16" ht="36" hidden="1" customHeight="1" x14ac:dyDescent="0.25">
      <c r="A135" s="315">
        <v>2314</v>
      </c>
      <c r="B135" s="353" t="s">
        <v>154</v>
      </c>
      <c r="C135" s="354">
        <f t="shared" si="22"/>
        <v>0</v>
      </c>
      <c r="D135" s="453"/>
      <c r="E135" s="454"/>
      <c r="F135" s="319">
        <f>D135+E135</f>
        <v>0</v>
      </c>
      <c r="G135" s="317"/>
      <c r="H135" s="320"/>
      <c r="I135" s="319">
        <f>G135+H135</f>
        <v>0</v>
      </c>
      <c r="J135" s="317"/>
      <c r="K135" s="320"/>
      <c r="L135" s="319">
        <f>K135+J135</f>
        <v>0</v>
      </c>
      <c r="M135" s="317"/>
      <c r="N135" s="320"/>
      <c r="O135" s="319">
        <f>N135+M135</f>
        <v>0</v>
      </c>
      <c r="P135" s="322"/>
    </row>
    <row r="136" spans="1:16" hidden="1" x14ac:dyDescent="0.25">
      <c r="A136" s="447">
        <v>2320</v>
      </c>
      <c r="B136" s="353" t="s">
        <v>155</v>
      </c>
      <c r="C136" s="354">
        <f t="shared" si="22"/>
        <v>0</v>
      </c>
      <c r="D136" s="448">
        <f t="shared" ref="D136:O136" si="41">SUM(D137:D139)</f>
        <v>0</v>
      </c>
      <c r="E136" s="449">
        <f t="shared" si="41"/>
        <v>0</v>
      </c>
      <c r="F136" s="319">
        <f t="shared" si="41"/>
        <v>0</v>
      </c>
      <c r="G136" s="448">
        <f t="shared" si="41"/>
        <v>0</v>
      </c>
      <c r="H136" s="449">
        <f t="shared" si="41"/>
        <v>0</v>
      </c>
      <c r="I136" s="319">
        <f t="shared" si="41"/>
        <v>0</v>
      </c>
      <c r="J136" s="448">
        <f t="shared" si="41"/>
        <v>0</v>
      </c>
      <c r="K136" s="449">
        <f t="shared" si="41"/>
        <v>0</v>
      </c>
      <c r="L136" s="319">
        <f t="shared" si="41"/>
        <v>0</v>
      </c>
      <c r="M136" s="448">
        <f t="shared" si="41"/>
        <v>0</v>
      </c>
      <c r="N136" s="449">
        <f t="shared" si="41"/>
        <v>0</v>
      </c>
      <c r="O136" s="319">
        <f t="shared" si="41"/>
        <v>0</v>
      </c>
      <c r="P136" s="322"/>
    </row>
    <row r="137" spans="1:16" ht="12" hidden="1" customHeight="1" x14ac:dyDescent="0.25">
      <c r="A137" s="315">
        <v>2321</v>
      </c>
      <c r="B137" s="353" t="s">
        <v>156</v>
      </c>
      <c r="C137" s="354">
        <f t="shared" si="22"/>
        <v>0</v>
      </c>
      <c r="D137" s="453"/>
      <c r="E137" s="454"/>
      <c r="F137" s="319">
        <f>D137+E137</f>
        <v>0</v>
      </c>
      <c r="G137" s="317"/>
      <c r="H137" s="320"/>
      <c r="I137" s="319">
        <f>G137+H137</f>
        <v>0</v>
      </c>
      <c r="J137" s="317"/>
      <c r="K137" s="320"/>
      <c r="L137" s="319">
        <f>K137+J137</f>
        <v>0</v>
      </c>
      <c r="M137" s="317"/>
      <c r="N137" s="320"/>
      <c r="O137" s="319">
        <f>N137+M137</f>
        <v>0</v>
      </c>
      <c r="P137" s="322"/>
    </row>
    <row r="138" spans="1:16" ht="12" hidden="1" customHeight="1" x14ac:dyDescent="0.25">
      <c r="A138" s="315">
        <v>2322</v>
      </c>
      <c r="B138" s="353" t="s">
        <v>157</v>
      </c>
      <c r="C138" s="354">
        <f t="shared" si="22"/>
        <v>0</v>
      </c>
      <c r="D138" s="453"/>
      <c r="E138" s="454"/>
      <c r="F138" s="319">
        <f>D138+E138</f>
        <v>0</v>
      </c>
      <c r="G138" s="317"/>
      <c r="H138" s="320"/>
      <c r="I138" s="319">
        <f>G138+H138</f>
        <v>0</v>
      </c>
      <c r="J138" s="317"/>
      <c r="K138" s="320"/>
      <c r="L138" s="319">
        <f>K138+J138</f>
        <v>0</v>
      </c>
      <c r="M138" s="317"/>
      <c r="N138" s="320"/>
      <c r="O138" s="319">
        <f>N138+M138</f>
        <v>0</v>
      </c>
      <c r="P138" s="322"/>
    </row>
    <row r="139" spans="1:16" ht="10.5" hidden="1" customHeight="1" x14ac:dyDescent="0.25">
      <c r="A139" s="315">
        <v>2329</v>
      </c>
      <c r="B139" s="353" t="s">
        <v>158</v>
      </c>
      <c r="C139" s="354">
        <f t="shared" si="22"/>
        <v>0</v>
      </c>
      <c r="D139" s="453"/>
      <c r="E139" s="454"/>
      <c r="F139" s="319">
        <f>D139+E139</f>
        <v>0</v>
      </c>
      <c r="G139" s="317"/>
      <c r="H139" s="320"/>
      <c r="I139" s="319">
        <f>G139+H139</f>
        <v>0</v>
      </c>
      <c r="J139" s="317"/>
      <c r="K139" s="320"/>
      <c r="L139" s="319">
        <f>K139+J139</f>
        <v>0</v>
      </c>
      <c r="M139" s="317"/>
      <c r="N139" s="320"/>
      <c r="O139" s="319">
        <f>N139+M139</f>
        <v>0</v>
      </c>
      <c r="P139" s="322"/>
    </row>
    <row r="140" spans="1:16" ht="12" hidden="1" customHeight="1" x14ac:dyDescent="0.25">
      <c r="A140" s="447">
        <v>2330</v>
      </c>
      <c r="B140" s="353" t="s">
        <v>159</v>
      </c>
      <c r="C140" s="354">
        <f t="shared" si="22"/>
        <v>0</v>
      </c>
      <c r="D140" s="453"/>
      <c r="E140" s="454"/>
      <c r="F140" s="319">
        <f>D140+E140</f>
        <v>0</v>
      </c>
      <c r="G140" s="317"/>
      <c r="H140" s="320"/>
      <c r="I140" s="319">
        <f>G140+H140</f>
        <v>0</v>
      </c>
      <c r="J140" s="317"/>
      <c r="K140" s="320"/>
      <c r="L140" s="319">
        <f>K140+J140</f>
        <v>0</v>
      </c>
      <c r="M140" s="317"/>
      <c r="N140" s="320"/>
      <c r="O140" s="319">
        <f>N140+M140</f>
        <v>0</v>
      </c>
      <c r="P140" s="322"/>
    </row>
    <row r="141" spans="1:16" ht="48" hidden="1" x14ac:dyDescent="0.25">
      <c r="A141" s="447">
        <v>2340</v>
      </c>
      <c r="B141" s="353" t="s">
        <v>160</v>
      </c>
      <c r="C141" s="354">
        <f t="shared" si="22"/>
        <v>0</v>
      </c>
      <c r="D141" s="448">
        <f t="shared" ref="D141:O141" si="42">SUM(D142:D143)</f>
        <v>0</v>
      </c>
      <c r="E141" s="449">
        <f t="shared" si="42"/>
        <v>0</v>
      </c>
      <c r="F141" s="319">
        <f t="shared" si="42"/>
        <v>0</v>
      </c>
      <c r="G141" s="448">
        <f t="shared" si="42"/>
        <v>0</v>
      </c>
      <c r="H141" s="449">
        <f t="shared" si="42"/>
        <v>0</v>
      </c>
      <c r="I141" s="319">
        <f t="shared" si="42"/>
        <v>0</v>
      </c>
      <c r="J141" s="448">
        <f t="shared" si="42"/>
        <v>0</v>
      </c>
      <c r="K141" s="449">
        <f t="shared" si="42"/>
        <v>0</v>
      </c>
      <c r="L141" s="319">
        <f t="shared" si="42"/>
        <v>0</v>
      </c>
      <c r="M141" s="448">
        <f t="shared" si="42"/>
        <v>0</v>
      </c>
      <c r="N141" s="449">
        <f t="shared" si="42"/>
        <v>0</v>
      </c>
      <c r="O141" s="319">
        <f t="shared" si="42"/>
        <v>0</v>
      </c>
      <c r="P141" s="322"/>
    </row>
    <row r="142" spans="1:16" ht="12" hidden="1" customHeight="1" x14ac:dyDescent="0.25">
      <c r="A142" s="315">
        <v>2341</v>
      </c>
      <c r="B142" s="353" t="s">
        <v>161</v>
      </c>
      <c r="C142" s="354">
        <f t="shared" si="22"/>
        <v>0</v>
      </c>
      <c r="D142" s="453"/>
      <c r="E142" s="454"/>
      <c r="F142" s="319">
        <f>D142+E142</f>
        <v>0</v>
      </c>
      <c r="G142" s="317"/>
      <c r="H142" s="320"/>
      <c r="I142" s="319">
        <f>G142+H142</f>
        <v>0</v>
      </c>
      <c r="J142" s="317"/>
      <c r="K142" s="320"/>
      <c r="L142" s="319">
        <f>K142+J142</f>
        <v>0</v>
      </c>
      <c r="M142" s="317"/>
      <c r="N142" s="320"/>
      <c r="O142" s="319">
        <f>N142+M142</f>
        <v>0</v>
      </c>
      <c r="P142" s="322"/>
    </row>
    <row r="143" spans="1:16" ht="24" hidden="1" customHeight="1" x14ac:dyDescent="0.25">
      <c r="A143" s="315">
        <v>2344</v>
      </c>
      <c r="B143" s="353" t="s">
        <v>162</v>
      </c>
      <c r="C143" s="354">
        <f t="shared" si="22"/>
        <v>0</v>
      </c>
      <c r="D143" s="453"/>
      <c r="E143" s="454"/>
      <c r="F143" s="319">
        <f>D143+E143</f>
        <v>0</v>
      </c>
      <c r="G143" s="317"/>
      <c r="H143" s="320"/>
      <c r="I143" s="319">
        <f>G143+H143</f>
        <v>0</v>
      </c>
      <c r="J143" s="317"/>
      <c r="K143" s="320"/>
      <c r="L143" s="319">
        <f>K143+J143</f>
        <v>0</v>
      </c>
      <c r="M143" s="317"/>
      <c r="N143" s="320"/>
      <c r="O143" s="319">
        <f>N143+M143</f>
        <v>0</v>
      </c>
      <c r="P143" s="322"/>
    </row>
    <row r="144" spans="1:16" ht="24" hidden="1" x14ac:dyDescent="0.25">
      <c r="A144" s="444">
        <v>2350</v>
      </c>
      <c r="B144" s="402" t="s">
        <v>163</v>
      </c>
      <c r="C144" s="407">
        <f t="shared" si="22"/>
        <v>0</v>
      </c>
      <c r="D144" s="445">
        <f t="shared" ref="D144:O144" si="43">SUM(D145:D150)</f>
        <v>0</v>
      </c>
      <c r="E144" s="446">
        <f t="shared" si="43"/>
        <v>0</v>
      </c>
      <c r="F144" s="405">
        <f t="shared" si="43"/>
        <v>0</v>
      </c>
      <c r="G144" s="445">
        <f t="shared" si="43"/>
        <v>0</v>
      </c>
      <c r="H144" s="446">
        <f t="shared" si="43"/>
        <v>0</v>
      </c>
      <c r="I144" s="405">
        <f t="shared" si="43"/>
        <v>0</v>
      </c>
      <c r="J144" s="445">
        <f t="shared" si="43"/>
        <v>0</v>
      </c>
      <c r="K144" s="446">
        <f t="shared" si="43"/>
        <v>0</v>
      </c>
      <c r="L144" s="405">
        <f t="shared" si="43"/>
        <v>0</v>
      </c>
      <c r="M144" s="445">
        <f t="shared" si="43"/>
        <v>0</v>
      </c>
      <c r="N144" s="446">
        <f t="shared" si="43"/>
        <v>0</v>
      </c>
      <c r="O144" s="405">
        <f t="shared" si="43"/>
        <v>0</v>
      </c>
      <c r="P144" s="393"/>
    </row>
    <row r="145" spans="1:16" ht="12" hidden="1" customHeight="1" x14ac:dyDescent="0.25">
      <c r="A145" s="308">
        <v>2351</v>
      </c>
      <c r="B145" s="346" t="s">
        <v>164</v>
      </c>
      <c r="C145" s="347">
        <f t="shared" si="22"/>
        <v>0</v>
      </c>
      <c r="D145" s="455"/>
      <c r="E145" s="456"/>
      <c r="F145" s="398">
        <f t="shared" ref="F145:F150" si="44">D145+E145</f>
        <v>0</v>
      </c>
      <c r="G145" s="310"/>
      <c r="H145" s="311"/>
      <c r="I145" s="398">
        <f t="shared" ref="I145:I150" si="45">G145+H145</f>
        <v>0</v>
      </c>
      <c r="J145" s="310"/>
      <c r="K145" s="311"/>
      <c r="L145" s="398">
        <f t="shared" ref="L145:L150" si="46">K145+J145</f>
        <v>0</v>
      </c>
      <c r="M145" s="310"/>
      <c r="N145" s="311"/>
      <c r="O145" s="398">
        <f t="shared" ref="O145:O150" si="47">N145+M145</f>
        <v>0</v>
      </c>
      <c r="P145" s="313"/>
    </row>
    <row r="146" spans="1:16" ht="12" hidden="1" customHeight="1" x14ac:dyDescent="0.25">
      <c r="A146" s="315">
        <v>2352</v>
      </c>
      <c r="B146" s="353" t="s">
        <v>166</v>
      </c>
      <c r="C146" s="354">
        <f t="shared" si="22"/>
        <v>0</v>
      </c>
      <c r="D146" s="453"/>
      <c r="E146" s="454"/>
      <c r="F146" s="319">
        <f t="shared" si="44"/>
        <v>0</v>
      </c>
      <c r="G146" s="317"/>
      <c r="H146" s="320"/>
      <c r="I146" s="319">
        <f t="shared" si="45"/>
        <v>0</v>
      </c>
      <c r="J146" s="317"/>
      <c r="K146" s="320"/>
      <c r="L146" s="319">
        <f t="shared" si="46"/>
        <v>0</v>
      </c>
      <c r="M146" s="317"/>
      <c r="N146" s="320"/>
      <c r="O146" s="319">
        <f t="shared" si="47"/>
        <v>0</v>
      </c>
      <c r="P146" s="322"/>
    </row>
    <row r="147" spans="1:16" ht="24" hidden="1" customHeight="1" x14ac:dyDescent="0.25">
      <c r="A147" s="315">
        <v>2353</v>
      </c>
      <c r="B147" s="353" t="s">
        <v>167</v>
      </c>
      <c r="C147" s="354">
        <f t="shared" si="22"/>
        <v>0</v>
      </c>
      <c r="D147" s="453"/>
      <c r="E147" s="454"/>
      <c r="F147" s="319">
        <f t="shared" si="44"/>
        <v>0</v>
      </c>
      <c r="G147" s="317"/>
      <c r="H147" s="320"/>
      <c r="I147" s="319">
        <f t="shared" si="45"/>
        <v>0</v>
      </c>
      <c r="J147" s="317"/>
      <c r="K147" s="320"/>
      <c r="L147" s="319">
        <f t="shared" si="46"/>
        <v>0</v>
      </c>
      <c r="M147" s="317"/>
      <c r="N147" s="320"/>
      <c r="O147" s="319">
        <f t="shared" si="47"/>
        <v>0</v>
      </c>
      <c r="P147" s="322"/>
    </row>
    <row r="148" spans="1:16" ht="24" hidden="1" customHeight="1" x14ac:dyDescent="0.25">
      <c r="A148" s="315">
        <v>2354</v>
      </c>
      <c r="B148" s="353" t="s">
        <v>168</v>
      </c>
      <c r="C148" s="354">
        <f t="shared" ref="C148:C211" si="48">F148+I148+L148+O148</f>
        <v>0</v>
      </c>
      <c r="D148" s="453"/>
      <c r="E148" s="454"/>
      <c r="F148" s="319">
        <f t="shared" si="44"/>
        <v>0</v>
      </c>
      <c r="G148" s="317"/>
      <c r="H148" s="320"/>
      <c r="I148" s="319">
        <f t="shared" si="45"/>
        <v>0</v>
      </c>
      <c r="J148" s="317"/>
      <c r="K148" s="320"/>
      <c r="L148" s="319">
        <f t="shared" si="46"/>
        <v>0</v>
      </c>
      <c r="M148" s="317"/>
      <c r="N148" s="320"/>
      <c r="O148" s="319">
        <f t="shared" si="47"/>
        <v>0</v>
      </c>
      <c r="P148" s="322"/>
    </row>
    <row r="149" spans="1:16" ht="24" hidden="1" customHeight="1" x14ac:dyDescent="0.25">
      <c r="A149" s="315">
        <v>2355</v>
      </c>
      <c r="B149" s="353" t="s">
        <v>169</v>
      </c>
      <c r="C149" s="354">
        <f t="shared" si="48"/>
        <v>0</v>
      </c>
      <c r="D149" s="453"/>
      <c r="E149" s="454"/>
      <c r="F149" s="319">
        <f t="shared" si="44"/>
        <v>0</v>
      </c>
      <c r="G149" s="317"/>
      <c r="H149" s="320"/>
      <c r="I149" s="319">
        <f t="shared" si="45"/>
        <v>0</v>
      </c>
      <c r="J149" s="317"/>
      <c r="K149" s="320"/>
      <c r="L149" s="319">
        <f t="shared" si="46"/>
        <v>0</v>
      </c>
      <c r="M149" s="317"/>
      <c r="N149" s="320"/>
      <c r="O149" s="319">
        <f t="shared" si="47"/>
        <v>0</v>
      </c>
      <c r="P149" s="322"/>
    </row>
    <row r="150" spans="1:16" ht="24" hidden="1" customHeight="1" x14ac:dyDescent="0.25">
      <c r="A150" s="315">
        <v>2359</v>
      </c>
      <c r="B150" s="353" t="s">
        <v>170</v>
      </c>
      <c r="C150" s="354">
        <f t="shared" si="48"/>
        <v>0</v>
      </c>
      <c r="D150" s="453"/>
      <c r="E150" s="454"/>
      <c r="F150" s="319">
        <f t="shared" si="44"/>
        <v>0</v>
      </c>
      <c r="G150" s="317"/>
      <c r="H150" s="320"/>
      <c r="I150" s="319">
        <f t="shared" si="45"/>
        <v>0</v>
      </c>
      <c r="J150" s="317"/>
      <c r="K150" s="320"/>
      <c r="L150" s="319">
        <f t="shared" si="46"/>
        <v>0</v>
      </c>
      <c r="M150" s="317"/>
      <c r="N150" s="320"/>
      <c r="O150" s="319">
        <f t="shared" si="47"/>
        <v>0</v>
      </c>
      <c r="P150" s="322"/>
    </row>
    <row r="151" spans="1:16" ht="24.75" hidden="1" customHeight="1" x14ac:dyDescent="0.25">
      <c r="A151" s="447">
        <v>2360</v>
      </c>
      <c r="B151" s="353" t="s">
        <v>171</v>
      </c>
      <c r="C151" s="354">
        <f t="shared" si="48"/>
        <v>0</v>
      </c>
      <c r="D151" s="448">
        <f t="shared" ref="D151:O151" si="49">SUM(D152:D158)</f>
        <v>0</v>
      </c>
      <c r="E151" s="449">
        <f t="shared" si="49"/>
        <v>0</v>
      </c>
      <c r="F151" s="319">
        <f t="shared" si="49"/>
        <v>0</v>
      </c>
      <c r="G151" s="448">
        <f t="shared" si="49"/>
        <v>0</v>
      </c>
      <c r="H151" s="449">
        <f t="shared" si="49"/>
        <v>0</v>
      </c>
      <c r="I151" s="319">
        <f t="shared" si="49"/>
        <v>0</v>
      </c>
      <c r="J151" s="448">
        <f t="shared" si="49"/>
        <v>0</v>
      </c>
      <c r="K151" s="449">
        <f t="shared" si="49"/>
        <v>0</v>
      </c>
      <c r="L151" s="319">
        <f t="shared" si="49"/>
        <v>0</v>
      </c>
      <c r="M151" s="448">
        <f t="shared" si="49"/>
        <v>0</v>
      </c>
      <c r="N151" s="449">
        <f t="shared" si="49"/>
        <v>0</v>
      </c>
      <c r="O151" s="319">
        <f t="shared" si="49"/>
        <v>0</v>
      </c>
      <c r="P151" s="322"/>
    </row>
    <row r="152" spans="1:16" ht="12" hidden="1" customHeight="1" x14ac:dyDescent="0.25">
      <c r="A152" s="314">
        <v>2361</v>
      </c>
      <c r="B152" s="353" t="s">
        <v>172</v>
      </c>
      <c r="C152" s="354">
        <f t="shared" si="48"/>
        <v>0</v>
      </c>
      <c r="D152" s="453"/>
      <c r="E152" s="454"/>
      <c r="F152" s="319">
        <f t="shared" ref="F152:F159" si="50">D152+E152</f>
        <v>0</v>
      </c>
      <c r="G152" s="317"/>
      <c r="H152" s="320"/>
      <c r="I152" s="319">
        <f t="shared" ref="I152:I159" si="51">G152+H152</f>
        <v>0</v>
      </c>
      <c r="J152" s="317"/>
      <c r="K152" s="320"/>
      <c r="L152" s="319">
        <f t="shared" ref="L152:L159" si="52">K152+J152</f>
        <v>0</v>
      </c>
      <c r="M152" s="317"/>
      <c r="N152" s="320"/>
      <c r="O152" s="319">
        <f t="shared" ref="O152:O159" si="53">N152+M152</f>
        <v>0</v>
      </c>
      <c r="P152" s="322"/>
    </row>
    <row r="153" spans="1:16" ht="24" hidden="1" customHeight="1" x14ac:dyDescent="0.25">
      <c r="A153" s="314">
        <v>2362</v>
      </c>
      <c r="B153" s="353" t="s">
        <v>173</v>
      </c>
      <c r="C153" s="354">
        <f t="shared" si="48"/>
        <v>0</v>
      </c>
      <c r="D153" s="453"/>
      <c r="E153" s="454"/>
      <c r="F153" s="319">
        <f t="shared" si="50"/>
        <v>0</v>
      </c>
      <c r="G153" s="317"/>
      <c r="H153" s="320"/>
      <c r="I153" s="319">
        <f t="shared" si="51"/>
        <v>0</v>
      </c>
      <c r="J153" s="317"/>
      <c r="K153" s="320"/>
      <c r="L153" s="319">
        <f t="shared" si="52"/>
        <v>0</v>
      </c>
      <c r="M153" s="317"/>
      <c r="N153" s="320"/>
      <c r="O153" s="319">
        <f t="shared" si="53"/>
        <v>0</v>
      </c>
      <c r="P153" s="322"/>
    </row>
    <row r="154" spans="1:16" ht="12" hidden="1" customHeight="1" x14ac:dyDescent="0.25">
      <c r="A154" s="314">
        <v>2363</v>
      </c>
      <c r="B154" s="353" t="s">
        <v>174</v>
      </c>
      <c r="C154" s="354">
        <f t="shared" si="48"/>
        <v>0</v>
      </c>
      <c r="D154" s="453"/>
      <c r="E154" s="454"/>
      <c r="F154" s="319">
        <f t="shared" si="50"/>
        <v>0</v>
      </c>
      <c r="G154" s="317"/>
      <c r="H154" s="320"/>
      <c r="I154" s="319">
        <f t="shared" si="51"/>
        <v>0</v>
      </c>
      <c r="J154" s="317"/>
      <c r="K154" s="320"/>
      <c r="L154" s="319">
        <f t="shared" si="52"/>
        <v>0</v>
      </c>
      <c r="M154" s="317"/>
      <c r="N154" s="320"/>
      <c r="O154" s="319">
        <f t="shared" si="53"/>
        <v>0</v>
      </c>
      <c r="P154" s="322"/>
    </row>
    <row r="155" spans="1:16" ht="12" hidden="1" customHeight="1" x14ac:dyDescent="0.25">
      <c r="A155" s="314">
        <v>2364</v>
      </c>
      <c r="B155" s="353" t="s">
        <v>175</v>
      </c>
      <c r="C155" s="354">
        <f t="shared" si="48"/>
        <v>0</v>
      </c>
      <c r="D155" s="453"/>
      <c r="E155" s="454"/>
      <c r="F155" s="319">
        <f t="shared" si="50"/>
        <v>0</v>
      </c>
      <c r="G155" s="317"/>
      <c r="H155" s="320"/>
      <c r="I155" s="319">
        <f t="shared" si="51"/>
        <v>0</v>
      </c>
      <c r="J155" s="317"/>
      <c r="K155" s="320"/>
      <c r="L155" s="319">
        <f t="shared" si="52"/>
        <v>0</v>
      </c>
      <c r="M155" s="317"/>
      <c r="N155" s="320"/>
      <c r="O155" s="319">
        <f t="shared" si="53"/>
        <v>0</v>
      </c>
      <c r="P155" s="322"/>
    </row>
    <row r="156" spans="1:16" ht="12.75" hidden="1" customHeight="1" x14ac:dyDescent="0.25">
      <c r="A156" s="314">
        <v>2365</v>
      </c>
      <c r="B156" s="353" t="s">
        <v>176</v>
      </c>
      <c r="C156" s="354">
        <f t="shared" si="48"/>
        <v>0</v>
      </c>
      <c r="D156" s="453"/>
      <c r="E156" s="454"/>
      <c r="F156" s="319">
        <f t="shared" si="50"/>
        <v>0</v>
      </c>
      <c r="G156" s="317"/>
      <c r="H156" s="320"/>
      <c r="I156" s="319">
        <f t="shared" si="51"/>
        <v>0</v>
      </c>
      <c r="J156" s="317"/>
      <c r="K156" s="320"/>
      <c r="L156" s="319">
        <f t="shared" si="52"/>
        <v>0</v>
      </c>
      <c r="M156" s="317"/>
      <c r="N156" s="320"/>
      <c r="O156" s="319">
        <f t="shared" si="53"/>
        <v>0</v>
      </c>
      <c r="P156" s="322"/>
    </row>
    <row r="157" spans="1:16" ht="36" hidden="1" customHeight="1" x14ac:dyDescent="0.25">
      <c r="A157" s="314">
        <v>2366</v>
      </c>
      <c r="B157" s="353" t="s">
        <v>177</v>
      </c>
      <c r="C157" s="354">
        <f t="shared" si="48"/>
        <v>0</v>
      </c>
      <c r="D157" s="453"/>
      <c r="E157" s="454"/>
      <c r="F157" s="319">
        <f t="shared" si="50"/>
        <v>0</v>
      </c>
      <c r="G157" s="317"/>
      <c r="H157" s="320"/>
      <c r="I157" s="319">
        <f t="shared" si="51"/>
        <v>0</v>
      </c>
      <c r="J157" s="317"/>
      <c r="K157" s="320"/>
      <c r="L157" s="319">
        <f t="shared" si="52"/>
        <v>0</v>
      </c>
      <c r="M157" s="317"/>
      <c r="N157" s="320"/>
      <c r="O157" s="319">
        <f t="shared" si="53"/>
        <v>0</v>
      </c>
      <c r="P157" s="322"/>
    </row>
    <row r="158" spans="1:16" ht="48" hidden="1" customHeight="1" x14ac:dyDescent="0.25">
      <c r="A158" s="314">
        <v>2369</v>
      </c>
      <c r="B158" s="353" t="s">
        <v>178</v>
      </c>
      <c r="C158" s="354">
        <f t="shared" si="48"/>
        <v>0</v>
      </c>
      <c r="D158" s="453"/>
      <c r="E158" s="454"/>
      <c r="F158" s="319">
        <f t="shared" si="50"/>
        <v>0</v>
      </c>
      <c r="G158" s="317"/>
      <c r="H158" s="320"/>
      <c r="I158" s="319">
        <f t="shared" si="51"/>
        <v>0</v>
      </c>
      <c r="J158" s="317"/>
      <c r="K158" s="320"/>
      <c r="L158" s="319">
        <f t="shared" si="52"/>
        <v>0</v>
      </c>
      <c r="M158" s="317"/>
      <c r="N158" s="320"/>
      <c r="O158" s="319">
        <f t="shared" si="53"/>
        <v>0</v>
      </c>
      <c r="P158" s="322"/>
    </row>
    <row r="159" spans="1:16" ht="12" hidden="1" customHeight="1" x14ac:dyDescent="0.25">
      <c r="A159" s="444">
        <v>2370</v>
      </c>
      <c r="B159" s="402" t="s">
        <v>179</v>
      </c>
      <c r="C159" s="407">
        <f t="shared" si="48"/>
        <v>0</v>
      </c>
      <c r="D159" s="460"/>
      <c r="E159" s="461"/>
      <c r="F159" s="405">
        <f t="shared" si="50"/>
        <v>0</v>
      </c>
      <c r="G159" s="408"/>
      <c r="H159" s="409"/>
      <c r="I159" s="405">
        <f t="shared" si="51"/>
        <v>0</v>
      </c>
      <c r="J159" s="408"/>
      <c r="K159" s="409"/>
      <c r="L159" s="405">
        <f t="shared" si="52"/>
        <v>0</v>
      </c>
      <c r="M159" s="408"/>
      <c r="N159" s="409"/>
      <c r="O159" s="405">
        <f t="shared" si="53"/>
        <v>0</v>
      </c>
      <c r="P159" s="393"/>
    </row>
    <row r="160" spans="1:16" hidden="1" x14ac:dyDescent="0.25">
      <c r="A160" s="444">
        <v>2380</v>
      </c>
      <c r="B160" s="402" t="s">
        <v>180</v>
      </c>
      <c r="C160" s="407">
        <f t="shared" si="48"/>
        <v>0</v>
      </c>
      <c r="D160" s="445">
        <f t="shared" ref="D160:O160" si="54">SUM(D161:D162)</f>
        <v>0</v>
      </c>
      <c r="E160" s="446">
        <f t="shared" si="54"/>
        <v>0</v>
      </c>
      <c r="F160" s="405">
        <f t="shared" si="54"/>
        <v>0</v>
      </c>
      <c r="G160" s="445">
        <f t="shared" si="54"/>
        <v>0</v>
      </c>
      <c r="H160" s="446">
        <f t="shared" si="54"/>
        <v>0</v>
      </c>
      <c r="I160" s="405">
        <f t="shared" si="54"/>
        <v>0</v>
      </c>
      <c r="J160" s="445">
        <f t="shared" si="54"/>
        <v>0</v>
      </c>
      <c r="K160" s="446">
        <f t="shared" si="54"/>
        <v>0</v>
      </c>
      <c r="L160" s="405">
        <f t="shared" si="54"/>
        <v>0</v>
      </c>
      <c r="M160" s="445">
        <f t="shared" si="54"/>
        <v>0</v>
      </c>
      <c r="N160" s="446">
        <f t="shared" si="54"/>
        <v>0</v>
      </c>
      <c r="O160" s="405">
        <f t="shared" si="54"/>
        <v>0</v>
      </c>
      <c r="P160" s="393"/>
    </row>
    <row r="161" spans="1:16" ht="12" hidden="1" customHeight="1" x14ac:dyDescent="0.25">
      <c r="A161" s="307">
        <v>2381</v>
      </c>
      <c r="B161" s="346" t="s">
        <v>181</v>
      </c>
      <c r="C161" s="347">
        <f t="shared" si="48"/>
        <v>0</v>
      </c>
      <c r="D161" s="455"/>
      <c r="E161" s="456"/>
      <c r="F161" s="398">
        <f>D161+E161</f>
        <v>0</v>
      </c>
      <c r="G161" s="310"/>
      <c r="H161" s="311"/>
      <c r="I161" s="398">
        <f>G161+H161</f>
        <v>0</v>
      </c>
      <c r="J161" s="310"/>
      <c r="K161" s="311"/>
      <c r="L161" s="398">
        <f>K161+J161</f>
        <v>0</v>
      </c>
      <c r="M161" s="310"/>
      <c r="N161" s="311"/>
      <c r="O161" s="398">
        <f>N161+M161</f>
        <v>0</v>
      </c>
      <c r="P161" s="313"/>
    </row>
    <row r="162" spans="1:16" ht="24" hidden="1" customHeight="1" x14ac:dyDescent="0.25">
      <c r="A162" s="314">
        <v>2389</v>
      </c>
      <c r="B162" s="353" t="s">
        <v>182</v>
      </c>
      <c r="C162" s="354">
        <f t="shared" si="48"/>
        <v>0</v>
      </c>
      <c r="D162" s="453"/>
      <c r="E162" s="454"/>
      <c r="F162" s="319">
        <f>D162+E162</f>
        <v>0</v>
      </c>
      <c r="G162" s="317"/>
      <c r="H162" s="320"/>
      <c r="I162" s="319">
        <f>G162+H162</f>
        <v>0</v>
      </c>
      <c r="J162" s="317"/>
      <c r="K162" s="320"/>
      <c r="L162" s="319">
        <f>K162+J162</f>
        <v>0</v>
      </c>
      <c r="M162" s="317"/>
      <c r="N162" s="320"/>
      <c r="O162" s="319">
        <f>N162+M162</f>
        <v>0</v>
      </c>
      <c r="P162" s="322"/>
    </row>
    <row r="163" spans="1:16" ht="12" hidden="1" customHeight="1" x14ac:dyDescent="0.25">
      <c r="A163" s="444">
        <v>2390</v>
      </c>
      <c r="B163" s="402" t="s">
        <v>183</v>
      </c>
      <c r="C163" s="407">
        <f t="shared" si="48"/>
        <v>0</v>
      </c>
      <c r="D163" s="460"/>
      <c r="E163" s="461"/>
      <c r="F163" s="405">
        <f>D163+E163</f>
        <v>0</v>
      </c>
      <c r="G163" s="408"/>
      <c r="H163" s="409"/>
      <c r="I163" s="405">
        <f>G163+H163</f>
        <v>0</v>
      </c>
      <c r="J163" s="408"/>
      <c r="K163" s="409"/>
      <c r="L163" s="405">
        <f>K163+J163</f>
        <v>0</v>
      </c>
      <c r="M163" s="408"/>
      <c r="N163" s="409"/>
      <c r="O163" s="405">
        <f>N163+M163</f>
        <v>0</v>
      </c>
      <c r="P163" s="393"/>
    </row>
    <row r="164" spans="1:16" ht="12" hidden="1" customHeight="1" x14ac:dyDescent="0.25">
      <c r="A164" s="333">
        <v>2400</v>
      </c>
      <c r="B164" s="441" t="s">
        <v>184</v>
      </c>
      <c r="C164" s="334">
        <f t="shared" si="48"/>
        <v>0</v>
      </c>
      <c r="D164" s="462"/>
      <c r="E164" s="463"/>
      <c r="F164" s="337">
        <f>D164+E164</f>
        <v>0</v>
      </c>
      <c r="G164" s="335"/>
      <c r="H164" s="336"/>
      <c r="I164" s="337">
        <f>G164+H164</f>
        <v>0</v>
      </c>
      <c r="J164" s="335"/>
      <c r="K164" s="336"/>
      <c r="L164" s="337">
        <f>K164+J164</f>
        <v>0</v>
      </c>
      <c r="M164" s="335"/>
      <c r="N164" s="336"/>
      <c r="O164" s="337">
        <f>N164+M164</f>
        <v>0</v>
      </c>
      <c r="P164" s="341"/>
    </row>
    <row r="165" spans="1:16" ht="24" hidden="1" x14ac:dyDescent="0.25">
      <c r="A165" s="333">
        <v>2500</v>
      </c>
      <c r="B165" s="441" t="s">
        <v>185</v>
      </c>
      <c r="C165" s="334">
        <f t="shared" si="48"/>
        <v>0</v>
      </c>
      <c r="D165" s="442">
        <f>SUM(D166,D171)</f>
        <v>0</v>
      </c>
      <c r="E165" s="443">
        <f>SUM(E166,E171)</f>
        <v>0</v>
      </c>
      <c r="F165" s="337">
        <f>SUM(F166,F171)</f>
        <v>0</v>
      </c>
      <c r="G165" s="442">
        <f t="shared" ref="G165:M165" si="55">SUM(G166,G171)</f>
        <v>0</v>
      </c>
      <c r="H165" s="443">
        <f>SUM(H166,H171)</f>
        <v>0</v>
      </c>
      <c r="I165" s="337">
        <f>SUM(I166,I171)</f>
        <v>0</v>
      </c>
      <c r="J165" s="442">
        <f t="shared" si="55"/>
        <v>0</v>
      </c>
      <c r="K165" s="443">
        <f>SUM(K166,K171)</f>
        <v>0</v>
      </c>
      <c r="L165" s="337">
        <f>SUM(L166,L171)</f>
        <v>0</v>
      </c>
      <c r="M165" s="442">
        <f t="shared" si="55"/>
        <v>0</v>
      </c>
      <c r="N165" s="443">
        <f>SUM(N166,N171)</f>
        <v>0</v>
      </c>
      <c r="O165" s="337">
        <f>SUM(O166,O171)</f>
        <v>0</v>
      </c>
      <c r="P165" s="341"/>
    </row>
    <row r="166" spans="1:16" ht="16.5" hidden="1" customHeight="1" x14ac:dyDescent="0.25">
      <c r="A166" s="450">
        <v>2510</v>
      </c>
      <c r="B166" s="346" t="s">
        <v>186</v>
      </c>
      <c r="C166" s="347">
        <f t="shared" si="48"/>
        <v>0</v>
      </c>
      <c r="D166" s="451">
        <f>SUM(D167:D170)</f>
        <v>0</v>
      </c>
      <c r="E166" s="452">
        <f>SUM(E167:E170)</f>
        <v>0</v>
      </c>
      <c r="F166" s="398">
        <f>SUM(F167:F170)</f>
        <v>0</v>
      </c>
      <c r="G166" s="451">
        <f t="shared" ref="G166:M166" si="56">SUM(G167:G170)</f>
        <v>0</v>
      </c>
      <c r="H166" s="452">
        <f>SUM(H167:H170)</f>
        <v>0</v>
      </c>
      <c r="I166" s="398">
        <f>SUM(I167:I170)</f>
        <v>0</v>
      </c>
      <c r="J166" s="451">
        <f t="shared" si="56"/>
        <v>0</v>
      </c>
      <c r="K166" s="452">
        <f>SUM(K167:K170)</f>
        <v>0</v>
      </c>
      <c r="L166" s="398">
        <f>SUM(L167:L170)</f>
        <v>0</v>
      </c>
      <c r="M166" s="451">
        <f t="shared" si="56"/>
        <v>0</v>
      </c>
      <c r="N166" s="452">
        <f>SUM(N167:N170)</f>
        <v>0</v>
      </c>
      <c r="O166" s="398">
        <f>SUM(O167:O170)</f>
        <v>0</v>
      </c>
      <c r="P166" s="313"/>
    </row>
    <row r="167" spans="1:16" ht="24" hidden="1" customHeight="1" x14ac:dyDescent="0.25">
      <c r="A167" s="315">
        <v>2512</v>
      </c>
      <c r="B167" s="353" t="s">
        <v>187</v>
      </c>
      <c r="C167" s="354">
        <f t="shared" si="48"/>
        <v>0</v>
      </c>
      <c r="D167" s="453"/>
      <c r="E167" s="454"/>
      <c r="F167" s="319">
        <f t="shared" ref="F167:F172" si="57">D167+E167</f>
        <v>0</v>
      </c>
      <c r="G167" s="317"/>
      <c r="H167" s="320"/>
      <c r="I167" s="319">
        <f t="shared" ref="I167:I172" si="58">G167+H167</f>
        <v>0</v>
      </c>
      <c r="J167" s="317"/>
      <c r="K167" s="320"/>
      <c r="L167" s="319">
        <f t="shared" ref="L167:L172" si="59">K167+J167</f>
        <v>0</v>
      </c>
      <c r="M167" s="317"/>
      <c r="N167" s="320"/>
      <c r="O167" s="319">
        <f t="shared" ref="O167:O172" si="60">N167+M167</f>
        <v>0</v>
      </c>
      <c r="P167" s="322"/>
    </row>
    <row r="168" spans="1:16" ht="36" hidden="1" customHeight="1" x14ac:dyDescent="0.25">
      <c r="A168" s="315">
        <v>2513</v>
      </c>
      <c r="B168" s="353" t="s">
        <v>188</v>
      </c>
      <c r="C168" s="354">
        <f t="shared" si="48"/>
        <v>0</v>
      </c>
      <c r="D168" s="453"/>
      <c r="E168" s="454"/>
      <c r="F168" s="319">
        <f t="shared" si="57"/>
        <v>0</v>
      </c>
      <c r="G168" s="317"/>
      <c r="H168" s="320"/>
      <c r="I168" s="319">
        <f t="shared" si="58"/>
        <v>0</v>
      </c>
      <c r="J168" s="317"/>
      <c r="K168" s="320"/>
      <c r="L168" s="319">
        <f t="shared" si="59"/>
        <v>0</v>
      </c>
      <c r="M168" s="317"/>
      <c r="N168" s="320"/>
      <c r="O168" s="319">
        <f t="shared" si="60"/>
        <v>0</v>
      </c>
      <c r="P168" s="322"/>
    </row>
    <row r="169" spans="1:16" ht="24" hidden="1" customHeight="1" x14ac:dyDescent="0.25">
      <c r="A169" s="315">
        <v>2515</v>
      </c>
      <c r="B169" s="353" t="s">
        <v>189</v>
      </c>
      <c r="C169" s="354">
        <f t="shared" si="48"/>
        <v>0</v>
      </c>
      <c r="D169" s="453"/>
      <c r="E169" s="454"/>
      <c r="F169" s="319">
        <f t="shared" si="57"/>
        <v>0</v>
      </c>
      <c r="G169" s="317"/>
      <c r="H169" s="320"/>
      <c r="I169" s="319">
        <f t="shared" si="58"/>
        <v>0</v>
      </c>
      <c r="J169" s="317"/>
      <c r="K169" s="320"/>
      <c r="L169" s="319">
        <f t="shared" si="59"/>
        <v>0</v>
      </c>
      <c r="M169" s="317"/>
      <c r="N169" s="320"/>
      <c r="O169" s="319">
        <f t="shared" si="60"/>
        <v>0</v>
      </c>
      <c r="P169" s="322"/>
    </row>
    <row r="170" spans="1:16" ht="24" hidden="1" customHeight="1" x14ac:dyDescent="0.25">
      <c r="A170" s="315">
        <v>2519</v>
      </c>
      <c r="B170" s="353" t="s">
        <v>190</v>
      </c>
      <c r="C170" s="354">
        <f t="shared" si="48"/>
        <v>0</v>
      </c>
      <c r="D170" s="453"/>
      <c r="E170" s="454"/>
      <c r="F170" s="319">
        <f t="shared" si="57"/>
        <v>0</v>
      </c>
      <c r="G170" s="317"/>
      <c r="H170" s="320"/>
      <c r="I170" s="319">
        <f t="shared" si="58"/>
        <v>0</v>
      </c>
      <c r="J170" s="317"/>
      <c r="K170" s="320"/>
      <c r="L170" s="319">
        <f t="shared" si="59"/>
        <v>0</v>
      </c>
      <c r="M170" s="317"/>
      <c r="N170" s="320"/>
      <c r="O170" s="319">
        <f t="shared" si="60"/>
        <v>0</v>
      </c>
      <c r="P170" s="322"/>
    </row>
    <row r="171" spans="1:16" ht="24" hidden="1" customHeight="1" x14ac:dyDescent="0.25">
      <c r="A171" s="447">
        <v>2520</v>
      </c>
      <c r="B171" s="353" t="s">
        <v>191</v>
      </c>
      <c r="C171" s="354">
        <f t="shared" si="48"/>
        <v>0</v>
      </c>
      <c r="D171" s="453"/>
      <c r="E171" s="454"/>
      <c r="F171" s="319">
        <f t="shared" si="57"/>
        <v>0</v>
      </c>
      <c r="G171" s="317"/>
      <c r="H171" s="320"/>
      <c r="I171" s="319">
        <f t="shared" si="58"/>
        <v>0</v>
      </c>
      <c r="J171" s="317"/>
      <c r="K171" s="320"/>
      <c r="L171" s="319">
        <f t="shared" si="59"/>
        <v>0</v>
      </c>
      <c r="M171" s="317"/>
      <c r="N171" s="320"/>
      <c r="O171" s="319">
        <f t="shared" si="60"/>
        <v>0</v>
      </c>
      <c r="P171" s="322"/>
    </row>
    <row r="172" spans="1:16" s="464" customFormat="1" ht="36" hidden="1" customHeight="1" x14ac:dyDescent="0.25">
      <c r="A172" s="287">
        <v>2800</v>
      </c>
      <c r="B172" s="346" t="s">
        <v>192</v>
      </c>
      <c r="C172" s="347">
        <f t="shared" si="48"/>
        <v>0</v>
      </c>
      <c r="D172" s="310"/>
      <c r="E172" s="311"/>
      <c r="F172" s="398">
        <f t="shared" si="57"/>
        <v>0</v>
      </c>
      <c r="G172" s="310"/>
      <c r="H172" s="311"/>
      <c r="I172" s="398">
        <f t="shared" si="58"/>
        <v>0</v>
      </c>
      <c r="J172" s="310"/>
      <c r="K172" s="311"/>
      <c r="L172" s="398">
        <f t="shared" si="59"/>
        <v>0</v>
      </c>
      <c r="M172" s="310"/>
      <c r="N172" s="311"/>
      <c r="O172" s="398">
        <f t="shared" si="60"/>
        <v>0</v>
      </c>
      <c r="P172" s="313"/>
    </row>
    <row r="173" spans="1:16" hidden="1" x14ac:dyDescent="0.25">
      <c r="A173" s="436">
        <v>3000</v>
      </c>
      <c r="B173" s="436" t="s">
        <v>193</v>
      </c>
      <c r="C173" s="437">
        <f t="shared" si="48"/>
        <v>0</v>
      </c>
      <c r="D173" s="438">
        <f t="shared" ref="D173:O173" si="61">SUM(D174,D184)</f>
        <v>0</v>
      </c>
      <c r="E173" s="439">
        <f t="shared" si="61"/>
        <v>0</v>
      </c>
      <c r="F173" s="440">
        <f t="shared" si="61"/>
        <v>0</v>
      </c>
      <c r="G173" s="438">
        <f t="shared" si="61"/>
        <v>0</v>
      </c>
      <c r="H173" s="439">
        <f t="shared" si="61"/>
        <v>0</v>
      </c>
      <c r="I173" s="440">
        <f t="shared" si="61"/>
        <v>0</v>
      </c>
      <c r="J173" s="438">
        <f t="shared" si="61"/>
        <v>0</v>
      </c>
      <c r="K173" s="439">
        <f t="shared" si="61"/>
        <v>0</v>
      </c>
      <c r="L173" s="440">
        <f t="shared" si="61"/>
        <v>0</v>
      </c>
      <c r="M173" s="438">
        <f t="shared" si="61"/>
        <v>0</v>
      </c>
      <c r="N173" s="439">
        <f t="shared" si="61"/>
        <v>0</v>
      </c>
      <c r="O173" s="440">
        <f t="shared" si="61"/>
        <v>0</v>
      </c>
      <c r="P173" s="163"/>
    </row>
    <row r="174" spans="1:16" ht="24" hidden="1" x14ac:dyDescent="0.25">
      <c r="A174" s="333">
        <v>3200</v>
      </c>
      <c r="B174" s="465" t="s">
        <v>194</v>
      </c>
      <c r="C174" s="334">
        <f t="shared" si="48"/>
        <v>0</v>
      </c>
      <c r="D174" s="442">
        <f>SUM(D175,D179)</f>
        <v>0</v>
      </c>
      <c r="E174" s="443">
        <f>SUM(E175,E179)</f>
        <v>0</v>
      </c>
      <c r="F174" s="337">
        <f>SUM(F175,F179)</f>
        <v>0</v>
      </c>
      <c r="G174" s="442">
        <f t="shared" ref="G174:M174" si="62">SUM(G175,G179)</f>
        <v>0</v>
      </c>
      <c r="H174" s="443">
        <f>SUM(H175,H179)</f>
        <v>0</v>
      </c>
      <c r="I174" s="337">
        <f>SUM(I175,I179)</f>
        <v>0</v>
      </c>
      <c r="J174" s="442">
        <f t="shared" si="62"/>
        <v>0</v>
      </c>
      <c r="K174" s="443">
        <f>SUM(K175,K179)</f>
        <v>0</v>
      </c>
      <c r="L174" s="337">
        <f>SUM(L175,L179)</f>
        <v>0</v>
      </c>
      <c r="M174" s="442">
        <f t="shared" si="62"/>
        <v>0</v>
      </c>
      <c r="N174" s="443">
        <f>SUM(N175,N179)</f>
        <v>0</v>
      </c>
      <c r="O174" s="337">
        <f>SUM(O175,O179)</f>
        <v>0</v>
      </c>
      <c r="P174" s="341"/>
    </row>
    <row r="175" spans="1:16" ht="36" hidden="1" x14ac:dyDescent="0.25">
      <c r="A175" s="450">
        <v>3260</v>
      </c>
      <c r="B175" s="346" t="s">
        <v>195</v>
      </c>
      <c r="C175" s="347">
        <f t="shared" si="48"/>
        <v>0</v>
      </c>
      <c r="D175" s="451">
        <f t="shared" ref="D175:O175" si="63">SUM(D176:D178)</f>
        <v>0</v>
      </c>
      <c r="E175" s="452">
        <f t="shared" si="63"/>
        <v>0</v>
      </c>
      <c r="F175" s="398">
        <f t="shared" si="63"/>
        <v>0</v>
      </c>
      <c r="G175" s="451">
        <f t="shared" si="63"/>
        <v>0</v>
      </c>
      <c r="H175" s="452">
        <f t="shared" si="63"/>
        <v>0</v>
      </c>
      <c r="I175" s="398">
        <f t="shared" si="63"/>
        <v>0</v>
      </c>
      <c r="J175" s="451">
        <f t="shared" si="63"/>
        <v>0</v>
      </c>
      <c r="K175" s="452">
        <f t="shared" si="63"/>
        <v>0</v>
      </c>
      <c r="L175" s="398">
        <f t="shared" si="63"/>
        <v>0</v>
      </c>
      <c r="M175" s="451">
        <f t="shared" si="63"/>
        <v>0</v>
      </c>
      <c r="N175" s="452">
        <f t="shared" si="63"/>
        <v>0</v>
      </c>
      <c r="O175" s="398">
        <f t="shared" si="63"/>
        <v>0</v>
      </c>
      <c r="P175" s="313"/>
    </row>
    <row r="176" spans="1:16" ht="24" hidden="1" customHeight="1" x14ac:dyDescent="0.25">
      <c r="A176" s="315">
        <v>3261</v>
      </c>
      <c r="B176" s="353" t="s">
        <v>196</v>
      </c>
      <c r="C176" s="354">
        <f t="shared" si="48"/>
        <v>0</v>
      </c>
      <c r="D176" s="453"/>
      <c r="E176" s="454"/>
      <c r="F176" s="319">
        <f>D176+E176</f>
        <v>0</v>
      </c>
      <c r="G176" s="317"/>
      <c r="H176" s="320"/>
      <c r="I176" s="319">
        <f>G176+H176</f>
        <v>0</v>
      </c>
      <c r="J176" s="317"/>
      <c r="K176" s="320"/>
      <c r="L176" s="319">
        <f>K176+J176</f>
        <v>0</v>
      </c>
      <c r="M176" s="317"/>
      <c r="N176" s="320"/>
      <c r="O176" s="319">
        <f>N176+M176</f>
        <v>0</v>
      </c>
      <c r="P176" s="322"/>
    </row>
    <row r="177" spans="1:16" ht="36" hidden="1" customHeight="1" x14ac:dyDescent="0.25">
      <c r="A177" s="315">
        <v>3262</v>
      </c>
      <c r="B177" s="353" t="s">
        <v>197</v>
      </c>
      <c r="C177" s="354">
        <f t="shared" si="48"/>
        <v>0</v>
      </c>
      <c r="D177" s="453"/>
      <c r="E177" s="454"/>
      <c r="F177" s="319">
        <f>D177+E177</f>
        <v>0</v>
      </c>
      <c r="G177" s="317"/>
      <c r="H177" s="320"/>
      <c r="I177" s="319">
        <f>G177+H177</f>
        <v>0</v>
      </c>
      <c r="J177" s="317"/>
      <c r="K177" s="320"/>
      <c r="L177" s="319">
        <f>K177+J177</f>
        <v>0</v>
      </c>
      <c r="M177" s="317"/>
      <c r="N177" s="320"/>
      <c r="O177" s="319">
        <f>N177+M177</f>
        <v>0</v>
      </c>
      <c r="P177" s="322"/>
    </row>
    <row r="178" spans="1:16" ht="24" hidden="1" customHeight="1" x14ac:dyDescent="0.25">
      <c r="A178" s="315">
        <v>3263</v>
      </c>
      <c r="B178" s="353" t="s">
        <v>198</v>
      </c>
      <c r="C178" s="354">
        <f t="shared" si="48"/>
        <v>0</v>
      </c>
      <c r="D178" s="453"/>
      <c r="E178" s="454"/>
      <c r="F178" s="319">
        <f>D178+E178</f>
        <v>0</v>
      </c>
      <c r="G178" s="317"/>
      <c r="H178" s="320"/>
      <c r="I178" s="319">
        <f>G178+H178</f>
        <v>0</v>
      </c>
      <c r="J178" s="317"/>
      <c r="K178" s="320"/>
      <c r="L178" s="319">
        <f>K178+J178</f>
        <v>0</v>
      </c>
      <c r="M178" s="317"/>
      <c r="N178" s="320"/>
      <c r="O178" s="319">
        <f>N178+M178</f>
        <v>0</v>
      </c>
      <c r="P178" s="322"/>
    </row>
    <row r="179" spans="1:16" ht="84" hidden="1" x14ac:dyDescent="0.25">
      <c r="A179" s="450">
        <v>3290</v>
      </c>
      <c r="B179" s="346" t="s">
        <v>199</v>
      </c>
      <c r="C179" s="466">
        <f t="shared" si="48"/>
        <v>0</v>
      </c>
      <c r="D179" s="451">
        <f>SUM(D180:D183)</f>
        <v>0</v>
      </c>
      <c r="E179" s="452">
        <f>SUM(E180:E183)</f>
        <v>0</v>
      </c>
      <c r="F179" s="398">
        <f>SUM(F180:F183)</f>
        <v>0</v>
      </c>
      <c r="G179" s="451">
        <f t="shared" ref="G179:M179" si="64">SUM(G180:G183)</f>
        <v>0</v>
      </c>
      <c r="H179" s="452">
        <f>SUM(H180:H183)</f>
        <v>0</v>
      </c>
      <c r="I179" s="398">
        <f>SUM(I180:I183)</f>
        <v>0</v>
      </c>
      <c r="J179" s="451">
        <f t="shared" si="64"/>
        <v>0</v>
      </c>
      <c r="K179" s="452">
        <f>SUM(K180:K183)</f>
        <v>0</v>
      </c>
      <c r="L179" s="398">
        <f>SUM(L180:L183)</f>
        <v>0</v>
      </c>
      <c r="M179" s="451">
        <f t="shared" si="64"/>
        <v>0</v>
      </c>
      <c r="N179" s="452">
        <f>SUM(N180:N183)</f>
        <v>0</v>
      </c>
      <c r="O179" s="398">
        <f>SUM(O180:O183)</f>
        <v>0</v>
      </c>
      <c r="P179" s="313"/>
    </row>
    <row r="180" spans="1:16" ht="72" hidden="1" customHeight="1" x14ac:dyDescent="0.25">
      <c r="A180" s="315">
        <v>3291</v>
      </c>
      <c r="B180" s="353" t="s">
        <v>200</v>
      </c>
      <c r="C180" s="354">
        <f t="shared" si="48"/>
        <v>0</v>
      </c>
      <c r="D180" s="453"/>
      <c r="E180" s="454"/>
      <c r="F180" s="319">
        <f>D180+E180</f>
        <v>0</v>
      </c>
      <c r="G180" s="317"/>
      <c r="H180" s="320"/>
      <c r="I180" s="319">
        <f>G180+H180</f>
        <v>0</v>
      </c>
      <c r="J180" s="317"/>
      <c r="K180" s="320"/>
      <c r="L180" s="319">
        <f>K180+J180</f>
        <v>0</v>
      </c>
      <c r="M180" s="317"/>
      <c r="N180" s="320"/>
      <c r="O180" s="319">
        <f>N180+M180</f>
        <v>0</v>
      </c>
      <c r="P180" s="322"/>
    </row>
    <row r="181" spans="1:16" ht="72" hidden="1" customHeight="1" x14ac:dyDescent="0.25">
      <c r="A181" s="315">
        <v>3292</v>
      </c>
      <c r="B181" s="353" t="s">
        <v>201</v>
      </c>
      <c r="C181" s="354">
        <f t="shared" si="48"/>
        <v>0</v>
      </c>
      <c r="D181" s="453"/>
      <c r="E181" s="454"/>
      <c r="F181" s="319">
        <f>D181+E181</f>
        <v>0</v>
      </c>
      <c r="G181" s="317"/>
      <c r="H181" s="320"/>
      <c r="I181" s="319">
        <f>G181+H181</f>
        <v>0</v>
      </c>
      <c r="J181" s="317"/>
      <c r="K181" s="320"/>
      <c r="L181" s="319">
        <f>K181+J181</f>
        <v>0</v>
      </c>
      <c r="M181" s="317"/>
      <c r="N181" s="320"/>
      <c r="O181" s="319">
        <f>N181+M181</f>
        <v>0</v>
      </c>
      <c r="P181" s="322"/>
    </row>
    <row r="182" spans="1:16" ht="72" hidden="1" customHeight="1" x14ac:dyDescent="0.25">
      <c r="A182" s="315">
        <v>3293</v>
      </c>
      <c r="B182" s="353" t="s">
        <v>202</v>
      </c>
      <c r="C182" s="354">
        <f t="shared" si="48"/>
        <v>0</v>
      </c>
      <c r="D182" s="453"/>
      <c r="E182" s="454"/>
      <c r="F182" s="319">
        <f>D182+E182</f>
        <v>0</v>
      </c>
      <c r="G182" s="317"/>
      <c r="H182" s="320"/>
      <c r="I182" s="319">
        <f>G182+H182</f>
        <v>0</v>
      </c>
      <c r="J182" s="317"/>
      <c r="K182" s="320"/>
      <c r="L182" s="319">
        <f>K182+J182</f>
        <v>0</v>
      </c>
      <c r="M182" s="317"/>
      <c r="N182" s="320"/>
      <c r="O182" s="319">
        <f>N182+M182</f>
        <v>0</v>
      </c>
      <c r="P182" s="322"/>
    </row>
    <row r="183" spans="1:16" ht="60" hidden="1" customHeight="1" x14ac:dyDescent="0.25">
      <c r="A183" s="467">
        <v>3294</v>
      </c>
      <c r="B183" s="353" t="s">
        <v>203</v>
      </c>
      <c r="C183" s="466">
        <f t="shared" si="48"/>
        <v>0</v>
      </c>
      <c r="D183" s="468"/>
      <c r="E183" s="469"/>
      <c r="F183" s="470">
        <f>D183+E183</f>
        <v>0</v>
      </c>
      <c r="G183" s="471"/>
      <c r="H183" s="472"/>
      <c r="I183" s="470">
        <f>G183+H183</f>
        <v>0</v>
      </c>
      <c r="J183" s="471"/>
      <c r="K183" s="472"/>
      <c r="L183" s="470">
        <f>K183+J183</f>
        <v>0</v>
      </c>
      <c r="M183" s="471"/>
      <c r="N183" s="472"/>
      <c r="O183" s="470">
        <f>N183+M183</f>
        <v>0</v>
      </c>
      <c r="P183" s="473"/>
    </row>
    <row r="184" spans="1:16" ht="48" hidden="1" x14ac:dyDescent="0.25">
      <c r="A184" s="474">
        <v>3300</v>
      </c>
      <c r="B184" s="465" t="s">
        <v>204</v>
      </c>
      <c r="C184" s="475">
        <f t="shared" si="48"/>
        <v>0</v>
      </c>
      <c r="D184" s="476">
        <f>SUM(D185:D186)</f>
        <v>0</v>
      </c>
      <c r="E184" s="477">
        <f>SUM(E185:E186)</f>
        <v>0</v>
      </c>
      <c r="F184" s="478">
        <f>SUM(F185:F186)</f>
        <v>0</v>
      </c>
      <c r="G184" s="476">
        <f t="shared" ref="G184:M184" si="65">SUM(G185:G186)</f>
        <v>0</v>
      </c>
      <c r="H184" s="477">
        <f>SUM(H185:H186)</f>
        <v>0</v>
      </c>
      <c r="I184" s="478">
        <f>SUM(I185:I186)</f>
        <v>0</v>
      </c>
      <c r="J184" s="476">
        <f t="shared" si="65"/>
        <v>0</v>
      </c>
      <c r="K184" s="477">
        <f>SUM(K185:K186)</f>
        <v>0</v>
      </c>
      <c r="L184" s="478">
        <f>SUM(L185:L186)</f>
        <v>0</v>
      </c>
      <c r="M184" s="476">
        <f t="shared" si="65"/>
        <v>0</v>
      </c>
      <c r="N184" s="477">
        <f>SUM(N185:N186)</f>
        <v>0</v>
      </c>
      <c r="O184" s="478">
        <f>SUM(O185:O186)</f>
        <v>0</v>
      </c>
      <c r="P184" s="479"/>
    </row>
    <row r="185" spans="1:16" ht="48" hidden="1" customHeight="1" x14ac:dyDescent="0.25">
      <c r="A185" s="401">
        <v>3310</v>
      </c>
      <c r="B185" s="402" t="s">
        <v>205</v>
      </c>
      <c r="C185" s="407">
        <f t="shared" si="48"/>
        <v>0</v>
      </c>
      <c r="D185" s="460"/>
      <c r="E185" s="461"/>
      <c r="F185" s="405">
        <f>D185+E185</f>
        <v>0</v>
      </c>
      <c r="G185" s="408"/>
      <c r="H185" s="409"/>
      <c r="I185" s="405">
        <f>G185+H185</f>
        <v>0</v>
      </c>
      <c r="J185" s="408"/>
      <c r="K185" s="409"/>
      <c r="L185" s="405">
        <f>K185+J185</f>
        <v>0</v>
      </c>
      <c r="M185" s="408"/>
      <c r="N185" s="409"/>
      <c r="O185" s="405">
        <f>N185+M185</f>
        <v>0</v>
      </c>
      <c r="P185" s="393"/>
    </row>
    <row r="186" spans="1:16" ht="48.75" hidden="1" customHeight="1" x14ac:dyDescent="0.25">
      <c r="A186" s="308">
        <v>3320</v>
      </c>
      <c r="B186" s="346" t="s">
        <v>206</v>
      </c>
      <c r="C186" s="347">
        <f t="shared" si="48"/>
        <v>0</v>
      </c>
      <c r="D186" s="455"/>
      <c r="E186" s="456"/>
      <c r="F186" s="398">
        <f>D186+E186</f>
        <v>0</v>
      </c>
      <c r="G186" s="310"/>
      <c r="H186" s="311"/>
      <c r="I186" s="398">
        <f>G186+H186</f>
        <v>0</v>
      </c>
      <c r="J186" s="310"/>
      <c r="K186" s="311"/>
      <c r="L186" s="398">
        <f>K186+J186</f>
        <v>0</v>
      </c>
      <c r="M186" s="310"/>
      <c r="N186" s="311"/>
      <c r="O186" s="398">
        <f>N186+M186</f>
        <v>0</v>
      </c>
      <c r="P186" s="313"/>
    </row>
    <row r="187" spans="1:16" hidden="1" x14ac:dyDescent="0.25">
      <c r="A187" s="480">
        <v>4000</v>
      </c>
      <c r="B187" s="436" t="s">
        <v>207</v>
      </c>
      <c r="C187" s="437">
        <f t="shared" si="48"/>
        <v>0</v>
      </c>
      <c r="D187" s="438">
        <f t="shared" ref="D187:O187" si="66">SUM(D188,D191)</f>
        <v>0</v>
      </c>
      <c r="E187" s="439">
        <f t="shared" si="66"/>
        <v>0</v>
      </c>
      <c r="F187" s="440">
        <f t="shared" si="66"/>
        <v>0</v>
      </c>
      <c r="G187" s="438">
        <f t="shared" si="66"/>
        <v>0</v>
      </c>
      <c r="H187" s="439">
        <f t="shared" si="66"/>
        <v>0</v>
      </c>
      <c r="I187" s="440">
        <f t="shared" si="66"/>
        <v>0</v>
      </c>
      <c r="J187" s="438">
        <f t="shared" si="66"/>
        <v>0</v>
      </c>
      <c r="K187" s="439">
        <f t="shared" si="66"/>
        <v>0</v>
      </c>
      <c r="L187" s="440">
        <f t="shared" si="66"/>
        <v>0</v>
      </c>
      <c r="M187" s="438">
        <f t="shared" si="66"/>
        <v>0</v>
      </c>
      <c r="N187" s="439">
        <f t="shared" si="66"/>
        <v>0</v>
      </c>
      <c r="O187" s="440">
        <f t="shared" si="66"/>
        <v>0</v>
      </c>
      <c r="P187" s="163"/>
    </row>
    <row r="188" spans="1:16" ht="24" hidden="1" x14ac:dyDescent="0.25">
      <c r="A188" s="481">
        <v>4200</v>
      </c>
      <c r="B188" s="441" t="s">
        <v>208</v>
      </c>
      <c r="C188" s="334">
        <f t="shared" si="48"/>
        <v>0</v>
      </c>
      <c r="D188" s="442">
        <f t="shared" ref="D188:O188" si="67">SUM(D189,D190)</f>
        <v>0</v>
      </c>
      <c r="E188" s="443">
        <f t="shared" si="67"/>
        <v>0</v>
      </c>
      <c r="F188" s="337">
        <f t="shared" si="67"/>
        <v>0</v>
      </c>
      <c r="G188" s="442">
        <f t="shared" si="67"/>
        <v>0</v>
      </c>
      <c r="H188" s="443">
        <f t="shared" si="67"/>
        <v>0</v>
      </c>
      <c r="I188" s="337">
        <f t="shared" si="67"/>
        <v>0</v>
      </c>
      <c r="J188" s="442">
        <f t="shared" si="67"/>
        <v>0</v>
      </c>
      <c r="K188" s="443">
        <f t="shared" si="67"/>
        <v>0</v>
      </c>
      <c r="L188" s="337">
        <f t="shared" si="67"/>
        <v>0</v>
      </c>
      <c r="M188" s="442">
        <f t="shared" si="67"/>
        <v>0</v>
      </c>
      <c r="N188" s="443">
        <f t="shared" si="67"/>
        <v>0</v>
      </c>
      <c r="O188" s="337">
        <f t="shared" si="67"/>
        <v>0</v>
      </c>
      <c r="P188" s="341"/>
    </row>
    <row r="189" spans="1:16" ht="36" hidden="1" customHeight="1" x14ac:dyDescent="0.25">
      <c r="A189" s="450">
        <v>4240</v>
      </c>
      <c r="B189" s="346" t="s">
        <v>209</v>
      </c>
      <c r="C189" s="347">
        <f t="shared" si="48"/>
        <v>0</v>
      </c>
      <c r="D189" s="455"/>
      <c r="E189" s="456"/>
      <c r="F189" s="398">
        <f>D189+E189</f>
        <v>0</v>
      </c>
      <c r="G189" s="310"/>
      <c r="H189" s="311"/>
      <c r="I189" s="398">
        <f>G189+H189</f>
        <v>0</v>
      </c>
      <c r="J189" s="310"/>
      <c r="K189" s="311"/>
      <c r="L189" s="398">
        <f>K189+J189</f>
        <v>0</v>
      </c>
      <c r="M189" s="310"/>
      <c r="N189" s="311"/>
      <c r="O189" s="398">
        <f>N189+M189</f>
        <v>0</v>
      </c>
      <c r="P189" s="313"/>
    </row>
    <row r="190" spans="1:16" ht="24" hidden="1" customHeight="1" x14ac:dyDescent="0.25">
      <c r="A190" s="447">
        <v>4250</v>
      </c>
      <c r="B190" s="353" t="s">
        <v>210</v>
      </c>
      <c r="C190" s="354">
        <f t="shared" si="48"/>
        <v>0</v>
      </c>
      <c r="D190" s="453"/>
      <c r="E190" s="454"/>
      <c r="F190" s="319">
        <f>D190+E190</f>
        <v>0</v>
      </c>
      <c r="G190" s="317"/>
      <c r="H190" s="320"/>
      <c r="I190" s="319">
        <f>G190+H190</f>
        <v>0</v>
      </c>
      <c r="J190" s="317"/>
      <c r="K190" s="320"/>
      <c r="L190" s="319">
        <f>K190+J190</f>
        <v>0</v>
      </c>
      <c r="M190" s="317"/>
      <c r="N190" s="320"/>
      <c r="O190" s="319">
        <f>N190+M190</f>
        <v>0</v>
      </c>
      <c r="P190" s="322"/>
    </row>
    <row r="191" spans="1:16" hidden="1" x14ac:dyDescent="0.25">
      <c r="A191" s="333">
        <v>4300</v>
      </c>
      <c r="B191" s="441" t="s">
        <v>211</v>
      </c>
      <c r="C191" s="334">
        <f t="shared" si="48"/>
        <v>0</v>
      </c>
      <c r="D191" s="442">
        <f t="shared" ref="D191:O191" si="68">SUM(D192)</f>
        <v>0</v>
      </c>
      <c r="E191" s="443">
        <f t="shared" si="68"/>
        <v>0</v>
      </c>
      <c r="F191" s="337">
        <f t="shared" si="68"/>
        <v>0</v>
      </c>
      <c r="G191" s="442">
        <f t="shared" si="68"/>
        <v>0</v>
      </c>
      <c r="H191" s="443">
        <f t="shared" si="68"/>
        <v>0</v>
      </c>
      <c r="I191" s="337">
        <f t="shared" si="68"/>
        <v>0</v>
      </c>
      <c r="J191" s="442">
        <f t="shared" si="68"/>
        <v>0</v>
      </c>
      <c r="K191" s="443">
        <f t="shared" si="68"/>
        <v>0</v>
      </c>
      <c r="L191" s="337">
        <f t="shared" si="68"/>
        <v>0</v>
      </c>
      <c r="M191" s="442">
        <f t="shared" si="68"/>
        <v>0</v>
      </c>
      <c r="N191" s="443">
        <f t="shared" si="68"/>
        <v>0</v>
      </c>
      <c r="O191" s="337">
        <f t="shared" si="68"/>
        <v>0</v>
      </c>
      <c r="P191" s="341"/>
    </row>
    <row r="192" spans="1:16" ht="24" hidden="1" x14ac:dyDescent="0.25">
      <c r="A192" s="450">
        <v>4310</v>
      </c>
      <c r="B192" s="346" t="s">
        <v>212</v>
      </c>
      <c r="C192" s="347">
        <f t="shared" si="48"/>
        <v>0</v>
      </c>
      <c r="D192" s="451">
        <f t="shared" ref="D192:O192" si="69">SUM(D193:D193)</f>
        <v>0</v>
      </c>
      <c r="E192" s="452">
        <f t="shared" si="69"/>
        <v>0</v>
      </c>
      <c r="F192" s="398">
        <f t="shared" si="69"/>
        <v>0</v>
      </c>
      <c r="G192" s="451">
        <f t="shared" si="69"/>
        <v>0</v>
      </c>
      <c r="H192" s="452">
        <f t="shared" si="69"/>
        <v>0</v>
      </c>
      <c r="I192" s="398">
        <f t="shared" si="69"/>
        <v>0</v>
      </c>
      <c r="J192" s="451">
        <f t="shared" si="69"/>
        <v>0</v>
      </c>
      <c r="K192" s="452">
        <f t="shared" si="69"/>
        <v>0</v>
      </c>
      <c r="L192" s="398">
        <f t="shared" si="69"/>
        <v>0</v>
      </c>
      <c r="M192" s="451">
        <f t="shared" si="69"/>
        <v>0</v>
      </c>
      <c r="N192" s="452">
        <f t="shared" si="69"/>
        <v>0</v>
      </c>
      <c r="O192" s="398">
        <f t="shared" si="69"/>
        <v>0</v>
      </c>
      <c r="P192" s="313"/>
    </row>
    <row r="193" spans="1:16" ht="36" hidden="1" customHeight="1" x14ac:dyDescent="0.25">
      <c r="A193" s="315">
        <v>4311</v>
      </c>
      <c r="B193" s="353" t="s">
        <v>213</v>
      </c>
      <c r="C193" s="354">
        <f t="shared" si="48"/>
        <v>0</v>
      </c>
      <c r="D193" s="453"/>
      <c r="E193" s="454"/>
      <c r="F193" s="319">
        <f>D193+E193</f>
        <v>0</v>
      </c>
      <c r="G193" s="317"/>
      <c r="H193" s="320"/>
      <c r="I193" s="319">
        <f>G193+H193</f>
        <v>0</v>
      </c>
      <c r="J193" s="317"/>
      <c r="K193" s="320"/>
      <c r="L193" s="319">
        <f>K193+J193</f>
        <v>0</v>
      </c>
      <c r="M193" s="317"/>
      <c r="N193" s="320"/>
      <c r="O193" s="319">
        <f>N193+M193</f>
        <v>0</v>
      </c>
      <c r="P193" s="322"/>
    </row>
    <row r="194" spans="1:16" s="292" customFormat="1" ht="24" x14ac:dyDescent="0.25">
      <c r="A194" s="482"/>
      <c r="B194" s="287" t="s">
        <v>214</v>
      </c>
      <c r="C194" s="431">
        <f t="shared" si="48"/>
        <v>1553</v>
      </c>
      <c r="D194" s="432">
        <f t="shared" ref="D194:O194" si="70">SUM(D195,D230,D269,D283)</f>
        <v>0</v>
      </c>
      <c r="E194" s="433">
        <f t="shared" si="70"/>
        <v>1553</v>
      </c>
      <c r="F194" s="434">
        <f t="shared" si="70"/>
        <v>1553</v>
      </c>
      <c r="G194" s="432">
        <f t="shared" si="70"/>
        <v>0</v>
      </c>
      <c r="H194" s="433">
        <f t="shared" si="70"/>
        <v>0</v>
      </c>
      <c r="I194" s="434">
        <f t="shared" si="70"/>
        <v>0</v>
      </c>
      <c r="J194" s="432">
        <f t="shared" si="70"/>
        <v>0</v>
      </c>
      <c r="K194" s="433">
        <f t="shared" si="70"/>
        <v>0</v>
      </c>
      <c r="L194" s="434">
        <f t="shared" si="70"/>
        <v>0</v>
      </c>
      <c r="M194" s="432">
        <f t="shared" si="70"/>
        <v>0</v>
      </c>
      <c r="N194" s="433">
        <f t="shared" si="70"/>
        <v>0</v>
      </c>
      <c r="O194" s="434">
        <f t="shared" si="70"/>
        <v>0</v>
      </c>
      <c r="P194" s="435"/>
    </row>
    <row r="195" spans="1:16" x14ac:dyDescent="0.25">
      <c r="A195" s="436">
        <v>5000</v>
      </c>
      <c r="B195" s="436" t="s">
        <v>215</v>
      </c>
      <c r="C195" s="437">
        <f t="shared" si="48"/>
        <v>1553</v>
      </c>
      <c r="D195" s="438">
        <f t="shared" ref="D195:O195" si="71">D196+D204</f>
        <v>0</v>
      </c>
      <c r="E195" s="439">
        <f t="shared" si="71"/>
        <v>1553</v>
      </c>
      <c r="F195" s="440">
        <f t="shared" si="71"/>
        <v>1553</v>
      </c>
      <c r="G195" s="438">
        <f t="shared" si="71"/>
        <v>0</v>
      </c>
      <c r="H195" s="439">
        <f t="shared" si="71"/>
        <v>0</v>
      </c>
      <c r="I195" s="440">
        <f t="shared" si="71"/>
        <v>0</v>
      </c>
      <c r="J195" s="438">
        <f t="shared" si="71"/>
        <v>0</v>
      </c>
      <c r="K195" s="439">
        <f t="shared" si="71"/>
        <v>0</v>
      </c>
      <c r="L195" s="440">
        <f t="shared" si="71"/>
        <v>0</v>
      </c>
      <c r="M195" s="438">
        <f t="shared" si="71"/>
        <v>0</v>
      </c>
      <c r="N195" s="439">
        <f t="shared" si="71"/>
        <v>0</v>
      </c>
      <c r="O195" s="440">
        <f t="shared" si="71"/>
        <v>0</v>
      </c>
      <c r="P195" s="163"/>
    </row>
    <row r="196" spans="1:16" hidden="1" x14ac:dyDescent="0.25">
      <c r="A196" s="333">
        <v>5100</v>
      </c>
      <c r="B196" s="441" t="s">
        <v>216</v>
      </c>
      <c r="C196" s="334">
        <f t="shared" si="48"/>
        <v>0</v>
      </c>
      <c r="D196" s="442">
        <f t="shared" ref="D196:O196" si="72">D197+D198+D201+D202+D203</f>
        <v>0</v>
      </c>
      <c r="E196" s="443">
        <f t="shared" si="72"/>
        <v>0</v>
      </c>
      <c r="F196" s="337">
        <f t="shared" si="72"/>
        <v>0</v>
      </c>
      <c r="G196" s="442">
        <f t="shared" si="72"/>
        <v>0</v>
      </c>
      <c r="H196" s="443">
        <f t="shared" si="72"/>
        <v>0</v>
      </c>
      <c r="I196" s="337">
        <f t="shared" si="72"/>
        <v>0</v>
      </c>
      <c r="J196" s="442">
        <f t="shared" si="72"/>
        <v>0</v>
      </c>
      <c r="K196" s="443">
        <f t="shared" si="72"/>
        <v>0</v>
      </c>
      <c r="L196" s="337">
        <f t="shared" si="72"/>
        <v>0</v>
      </c>
      <c r="M196" s="442">
        <f t="shared" si="72"/>
        <v>0</v>
      </c>
      <c r="N196" s="443">
        <f t="shared" si="72"/>
        <v>0</v>
      </c>
      <c r="O196" s="337">
        <f t="shared" si="72"/>
        <v>0</v>
      </c>
      <c r="P196" s="341"/>
    </row>
    <row r="197" spans="1:16" ht="12" hidden="1" customHeight="1" x14ac:dyDescent="0.25">
      <c r="A197" s="450">
        <v>5110</v>
      </c>
      <c r="B197" s="346" t="s">
        <v>217</v>
      </c>
      <c r="C197" s="347">
        <f t="shared" si="48"/>
        <v>0</v>
      </c>
      <c r="D197" s="455"/>
      <c r="E197" s="456"/>
      <c r="F197" s="398">
        <f>D197+E197</f>
        <v>0</v>
      </c>
      <c r="G197" s="310"/>
      <c r="H197" s="311"/>
      <c r="I197" s="398">
        <f>G197+H197</f>
        <v>0</v>
      </c>
      <c r="J197" s="310"/>
      <c r="K197" s="311"/>
      <c r="L197" s="398">
        <f>K197+J197</f>
        <v>0</v>
      </c>
      <c r="M197" s="310"/>
      <c r="N197" s="311"/>
      <c r="O197" s="398">
        <f>N197+M197</f>
        <v>0</v>
      </c>
      <c r="P197" s="313"/>
    </row>
    <row r="198" spans="1:16" ht="24" hidden="1" x14ac:dyDescent="0.25">
      <c r="A198" s="447">
        <v>5120</v>
      </c>
      <c r="B198" s="353" t="s">
        <v>218</v>
      </c>
      <c r="C198" s="354">
        <f t="shared" si="48"/>
        <v>0</v>
      </c>
      <c r="D198" s="448">
        <f t="shared" ref="D198:O198" si="73">D199+D200</f>
        <v>0</v>
      </c>
      <c r="E198" s="449">
        <f t="shared" si="73"/>
        <v>0</v>
      </c>
      <c r="F198" s="319">
        <f t="shared" si="73"/>
        <v>0</v>
      </c>
      <c r="G198" s="448">
        <f t="shared" si="73"/>
        <v>0</v>
      </c>
      <c r="H198" s="449">
        <f t="shared" si="73"/>
        <v>0</v>
      </c>
      <c r="I198" s="319">
        <f t="shared" si="73"/>
        <v>0</v>
      </c>
      <c r="J198" s="448">
        <f t="shared" si="73"/>
        <v>0</v>
      </c>
      <c r="K198" s="449">
        <f t="shared" si="73"/>
        <v>0</v>
      </c>
      <c r="L198" s="319">
        <f t="shared" si="73"/>
        <v>0</v>
      </c>
      <c r="M198" s="448">
        <f t="shared" si="73"/>
        <v>0</v>
      </c>
      <c r="N198" s="449">
        <f t="shared" si="73"/>
        <v>0</v>
      </c>
      <c r="O198" s="319">
        <f t="shared" si="73"/>
        <v>0</v>
      </c>
      <c r="P198" s="322"/>
    </row>
    <row r="199" spans="1:16" ht="12" hidden="1" customHeight="1" x14ac:dyDescent="0.25">
      <c r="A199" s="315">
        <v>5121</v>
      </c>
      <c r="B199" s="353" t="s">
        <v>219</v>
      </c>
      <c r="C199" s="354">
        <f t="shared" si="48"/>
        <v>0</v>
      </c>
      <c r="D199" s="453"/>
      <c r="E199" s="454"/>
      <c r="F199" s="319">
        <f>D199+E199</f>
        <v>0</v>
      </c>
      <c r="G199" s="317"/>
      <c r="H199" s="320"/>
      <c r="I199" s="319">
        <f>G199+H199</f>
        <v>0</v>
      </c>
      <c r="J199" s="317"/>
      <c r="K199" s="320"/>
      <c r="L199" s="319">
        <f>K199+J199</f>
        <v>0</v>
      </c>
      <c r="M199" s="317"/>
      <c r="N199" s="320"/>
      <c r="O199" s="319">
        <f>N199+M199</f>
        <v>0</v>
      </c>
      <c r="P199" s="322"/>
    </row>
    <row r="200" spans="1:16" ht="24" hidden="1" customHeight="1" x14ac:dyDescent="0.25">
      <c r="A200" s="315">
        <v>5129</v>
      </c>
      <c r="B200" s="353" t="s">
        <v>220</v>
      </c>
      <c r="C200" s="354">
        <f t="shared" si="48"/>
        <v>0</v>
      </c>
      <c r="D200" s="453"/>
      <c r="E200" s="454"/>
      <c r="F200" s="319">
        <f>D200+E200</f>
        <v>0</v>
      </c>
      <c r="G200" s="317"/>
      <c r="H200" s="320"/>
      <c r="I200" s="319">
        <f>G200+H200</f>
        <v>0</v>
      </c>
      <c r="J200" s="317"/>
      <c r="K200" s="320"/>
      <c r="L200" s="319">
        <f>K200+J200</f>
        <v>0</v>
      </c>
      <c r="M200" s="317"/>
      <c r="N200" s="320"/>
      <c r="O200" s="319">
        <f>N200+M200</f>
        <v>0</v>
      </c>
      <c r="P200" s="322"/>
    </row>
    <row r="201" spans="1:16" ht="12" hidden="1" customHeight="1" x14ac:dyDescent="0.25">
      <c r="A201" s="447">
        <v>5130</v>
      </c>
      <c r="B201" s="353" t="s">
        <v>221</v>
      </c>
      <c r="C201" s="354">
        <f t="shared" si="48"/>
        <v>0</v>
      </c>
      <c r="D201" s="453"/>
      <c r="E201" s="454"/>
      <c r="F201" s="319">
        <f>D201+E201</f>
        <v>0</v>
      </c>
      <c r="G201" s="317"/>
      <c r="H201" s="320"/>
      <c r="I201" s="319">
        <f>G201+H201</f>
        <v>0</v>
      </c>
      <c r="J201" s="317"/>
      <c r="K201" s="320"/>
      <c r="L201" s="319">
        <f>K201+J201</f>
        <v>0</v>
      </c>
      <c r="M201" s="317"/>
      <c r="N201" s="320"/>
      <c r="O201" s="319">
        <f>N201+M201</f>
        <v>0</v>
      </c>
      <c r="P201" s="322"/>
    </row>
    <row r="202" spans="1:16" ht="12" hidden="1" customHeight="1" x14ac:dyDescent="0.25">
      <c r="A202" s="447">
        <v>5140</v>
      </c>
      <c r="B202" s="353" t="s">
        <v>222</v>
      </c>
      <c r="C202" s="354">
        <f t="shared" si="48"/>
        <v>0</v>
      </c>
      <c r="D202" s="453"/>
      <c r="E202" s="454"/>
      <c r="F202" s="319">
        <f>D202+E202</f>
        <v>0</v>
      </c>
      <c r="G202" s="317"/>
      <c r="H202" s="320"/>
      <c r="I202" s="319">
        <f>G202+H202</f>
        <v>0</v>
      </c>
      <c r="J202" s="317"/>
      <c r="K202" s="320"/>
      <c r="L202" s="319">
        <f>K202+J202</f>
        <v>0</v>
      </c>
      <c r="M202" s="317"/>
      <c r="N202" s="320"/>
      <c r="O202" s="319">
        <f>N202+M202</f>
        <v>0</v>
      </c>
      <c r="P202" s="322"/>
    </row>
    <row r="203" spans="1:16" ht="24" hidden="1" customHeight="1" x14ac:dyDescent="0.25">
      <c r="A203" s="447">
        <v>5170</v>
      </c>
      <c r="B203" s="353" t="s">
        <v>223</v>
      </c>
      <c r="C203" s="354">
        <f t="shared" si="48"/>
        <v>0</v>
      </c>
      <c r="D203" s="453"/>
      <c r="E203" s="454"/>
      <c r="F203" s="319">
        <f>D203+E203</f>
        <v>0</v>
      </c>
      <c r="G203" s="317"/>
      <c r="H203" s="320"/>
      <c r="I203" s="319">
        <f>G203+H203</f>
        <v>0</v>
      </c>
      <c r="J203" s="317"/>
      <c r="K203" s="320"/>
      <c r="L203" s="319">
        <f>K203+J203</f>
        <v>0</v>
      </c>
      <c r="M203" s="317"/>
      <c r="N203" s="320"/>
      <c r="O203" s="319">
        <f>N203+M203</f>
        <v>0</v>
      </c>
      <c r="P203" s="322"/>
    </row>
    <row r="204" spans="1:16" x14ac:dyDescent="0.25">
      <c r="A204" s="333">
        <v>5200</v>
      </c>
      <c r="B204" s="441" t="s">
        <v>224</v>
      </c>
      <c r="C204" s="334">
        <f t="shared" si="48"/>
        <v>1553</v>
      </c>
      <c r="D204" s="442">
        <f t="shared" ref="D204:O204" si="74">D205+D215+D216+D225+D226+D227+D229</f>
        <v>0</v>
      </c>
      <c r="E204" s="443">
        <f t="shared" si="74"/>
        <v>1553</v>
      </c>
      <c r="F204" s="337">
        <f t="shared" si="74"/>
        <v>1553</v>
      </c>
      <c r="G204" s="442">
        <f t="shared" si="74"/>
        <v>0</v>
      </c>
      <c r="H204" s="443">
        <f t="shared" si="74"/>
        <v>0</v>
      </c>
      <c r="I204" s="337">
        <f t="shared" si="74"/>
        <v>0</v>
      </c>
      <c r="J204" s="442">
        <f t="shared" si="74"/>
        <v>0</v>
      </c>
      <c r="K204" s="443">
        <f t="shared" si="74"/>
        <v>0</v>
      </c>
      <c r="L204" s="337">
        <f t="shared" si="74"/>
        <v>0</v>
      </c>
      <c r="M204" s="442">
        <f t="shared" si="74"/>
        <v>0</v>
      </c>
      <c r="N204" s="443">
        <f t="shared" si="74"/>
        <v>0</v>
      </c>
      <c r="O204" s="337">
        <f t="shared" si="74"/>
        <v>0</v>
      </c>
      <c r="P204" s="341"/>
    </row>
    <row r="205" spans="1:16" hidden="1" x14ac:dyDescent="0.25">
      <c r="A205" s="444">
        <v>5210</v>
      </c>
      <c r="B205" s="402" t="s">
        <v>225</v>
      </c>
      <c r="C205" s="407">
        <f t="shared" si="48"/>
        <v>0</v>
      </c>
      <c r="D205" s="445">
        <f t="shared" ref="D205:O205" si="75">SUM(D206:D214)</f>
        <v>0</v>
      </c>
      <c r="E205" s="446">
        <f t="shared" si="75"/>
        <v>0</v>
      </c>
      <c r="F205" s="405">
        <f t="shared" si="75"/>
        <v>0</v>
      </c>
      <c r="G205" s="445">
        <f t="shared" si="75"/>
        <v>0</v>
      </c>
      <c r="H205" s="446">
        <f t="shared" si="75"/>
        <v>0</v>
      </c>
      <c r="I205" s="405">
        <f t="shared" si="75"/>
        <v>0</v>
      </c>
      <c r="J205" s="445">
        <f t="shared" si="75"/>
        <v>0</v>
      </c>
      <c r="K205" s="446">
        <f t="shared" si="75"/>
        <v>0</v>
      </c>
      <c r="L205" s="405">
        <f t="shared" si="75"/>
        <v>0</v>
      </c>
      <c r="M205" s="445">
        <f t="shared" si="75"/>
        <v>0</v>
      </c>
      <c r="N205" s="446">
        <f t="shared" si="75"/>
        <v>0</v>
      </c>
      <c r="O205" s="405">
        <f t="shared" si="75"/>
        <v>0</v>
      </c>
      <c r="P205" s="393"/>
    </row>
    <row r="206" spans="1:16" ht="12" hidden="1" customHeight="1" x14ac:dyDescent="0.25">
      <c r="A206" s="308">
        <v>5211</v>
      </c>
      <c r="B206" s="346" t="s">
        <v>226</v>
      </c>
      <c r="C206" s="347">
        <f t="shared" si="48"/>
        <v>0</v>
      </c>
      <c r="D206" s="455"/>
      <c r="E206" s="456"/>
      <c r="F206" s="398">
        <f t="shared" ref="F206:F215" si="76">D206+E206</f>
        <v>0</v>
      </c>
      <c r="G206" s="310"/>
      <c r="H206" s="311"/>
      <c r="I206" s="398">
        <f t="shared" ref="I206:I215" si="77">G206+H206</f>
        <v>0</v>
      </c>
      <c r="J206" s="310"/>
      <c r="K206" s="311"/>
      <c r="L206" s="398">
        <f t="shared" ref="L206:L215" si="78">K206+J206</f>
        <v>0</v>
      </c>
      <c r="M206" s="310"/>
      <c r="N206" s="311"/>
      <c r="O206" s="398">
        <f t="shared" ref="O206:O215" si="79">N206+M206</f>
        <v>0</v>
      </c>
      <c r="P206" s="313"/>
    </row>
    <row r="207" spans="1:16" ht="12" hidden="1" customHeight="1" x14ac:dyDescent="0.25">
      <c r="A207" s="315">
        <v>5212</v>
      </c>
      <c r="B207" s="353" t="s">
        <v>227</v>
      </c>
      <c r="C207" s="354">
        <f t="shared" si="48"/>
        <v>0</v>
      </c>
      <c r="D207" s="453"/>
      <c r="E207" s="454"/>
      <c r="F207" s="319">
        <f t="shared" si="76"/>
        <v>0</v>
      </c>
      <c r="G207" s="317"/>
      <c r="H207" s="320"/>
      <c r="I207" s="319">
        <f t="shared" si="77"/>
        <v>0</v>
      </c>
      <c r="J207" s="317"/>
      <c r="K207" s="320"/>
      <c r="L207" s="319">
        <f t="shared" si="78"/>
        <v>0</v>
      </c>
      <c r="M207" s="317"/>
      <c r="N207" s="320"/>
      <c r="O207" s="319">
        <f t="shared" si="79"/>
        <v>0</v>
      </c>
      <c r="P207" s="322"/>
    </row>
    <row r="208" spans="1:16" ht="12" hidden="1" customHeight="1" x14ac:dyDescent="0.25">
      <c r="A208" s="315">
        <v>5213</v>
      </c>
      <c r="B208" s="353" t="s">
        <v>228</v>
      </c>
      <c r="C208" s="354">
        <f t="shared" si="48"/>
        <v>0</v>
      </c>
      <c r="D208" s="453"/>
      <c r="E208" s="454"/>
      <c r="F208" s="319">
        <f t="shared" si="76"/>
        <v>0</v>
      </c>
      <c r="G208" s="317"/>
      <c r="H208" s="320"/>
      <c r="I208" s="319">
        <f t="shared" si="77"/>
        <v>0</v>
      </c>
      <c r="J208" s="317"/>
      <c r="K208" s="320"/>
      <c r="L208" s="319">
        <f t="shared" si="78"/>
        <v>0</v>
      </c>
      <c r="M208" s="317"/>
      <c r="N208" s="320"/>
      <c r="O208" s="319">
        <f t="shared" si="79"/>
        <v>0</v>
      </c>
      <c r="P208" s="322"/>
    </row>
    <row r="209" spans="1:16" ht="12" hidden="1" customHeight="1" x14ac:dyDescent="0.25">
      <c r="A209" s="315">
        <v>5214</v>
      </c>
      <c r="B209" s="353" t="s">
        <v>229</v>
      </c>
      <c r="C209" s="354">
        <f t="shared" si="48"/>
        <v>0</v>
      </c>
      <c r="D209" s="453"/>
      <c r="E209" s="454"/>
      <c r="F209" s="319">
        <f t="shared" si="76"/>
        <v>0</v>
      </c>
      <c r="G209" s="317"/>
      <c r="H209" s="320"/>
      <c r="I209" s="319">
        <f t="shared" si="77"/>
        <v>0</v>
      </c>
      <c r="J209" s="317"/>
      <c r="K209" s="320"/>
      <c r="L209" s="319">
        <f t="shared" si="78"/>
        <v>0</v>
      </c>
      <c r="M209" s="317"/>
      <c r="N209" s="320"/>
      <c r="O209" s="319">
        <f t="shared" si="79"/>
        <v>0</v>
      </c>
      <c r="P209" s="322"/>
    </row>
    <row r="210" spans="1:16" ht="12" hidden="1" customHeight="1" x14ac:dyDescent="0.25">
      <c r="A210" s="315">
        <v>5215</v>
      </c>
      <c r="B210" s="353" t="s">
        <v>230</v>
      </c>
      <c r="C210" s="354">
        <f t="shared" si="48"/>
        <v>0</v>
      </c>
      <c r="D210" s="453"/>
      <c r="E210" s="454"/>
      <c r="F210" s="319">
        <f t="shared" si="76"/>
        <v>0</v>
      </c>
      <c r="G210" s="317"/>
      <c r="H210" s="320"/>
      <c r="I210" s="319">
        <f t="shared" si="77"/>
        <v>0</v>
      </c>
      <c r="J210" s="317"/>
      <c r="K210" s="320"/>
      <c r="L210" s="319">
        <f t="shared" si="78"/>
        <v>0</v>
      </c>
      <c r="M210" s="317"/>
      <c r="N210" s="320"/>
      <c r="O210" s="319">
        <f t="shared" si="79"/>
        <v>0</v>
      </c>
      <c r="P210" s="322"/>
    </row>
    <row r="211" spans="1:16" ht="14.25" hidden="1" customHeight="1" x14ac:dyDescent="0.25">
      <c r="A211" s="315">
        <v>5216</v>
      </c>
      <c r="B211" s="353" t="s">
        <v>231</v>
      </c>
      <c r="C211" s="354">
        <f t="shared" si="48"/>
        <v>0</v>
      </c>
      <c r="D211" s="453"/>
      <c r="E211" s="454"/>
      <c r="F211" s="319">
        <f t="shared" si="76"/>
        <v>0</v>
      </c>
      <c r="G211" s="317"/>
      <c r="H211" s="320"/>
      <c r="I211" s="319">
        <f t="shared" si="77"/>
        <v>0</v>
      </c>
      <c r="J211" s="317"/>
      <c r="K211" s="320"/>
      <c r="L211" s="319">
        <f t="shared" si="78"/>
        <v>0</v>
      </c>
      <c r="M211" s="317"/>
      <c r="N211" s="320"/>
      <c r="O211" s="319">
        <f t="shared" si="79"/>
        <v>0</v>
      </c>
      <c r="P211" s="322"/>
    </row>
    <row r="212" spans="1:16" ht="12" hidden="1" customHeight="1" x14ac:dyDescent="0.25">
      <c r="A212" s="315">
        <v>5217</v>
      </c>
      <c r="B212" s="353" t="s">
        <v>232</v>
      </c>
      <c r="C212" s="354">
        <f t="shared" ref="C212:C275" si="80">F212+I212+L212+O212</f>
        <v>0</v>
      </c>
      <c r="D212" s="453"/>
      <c r="E212" s="454"/>
      <c r="F212" s="319">
        <f t="shared" si="76"/>
        <v>0</v>
      </c>
      <c r="G212" s="317"/>
      <c r="H212" s="320"/>
      <c r="I212" s="319">
        <f t="shared" si="77"/>
        <v>0</v>
      </c>
      <c r="J212" s="317"/>
      <c r="K212" s="320"/>
      <c r="L212" s="319">
        <f t="shared" si="78"/>
        <v>0</v>
      </c>
      <c r="M212" s="317"/>
      <c r="N212" s="320"/>
      <c r="O212" s="319">
        <f t="shared" si="79"/>
        <v>0</v>
      </c>
      <c r="P212" s="322"/>
    </row>
    <row r="213" spans="1:16" ht="12" hidden="1" customHeight="1" x14ac:dyDescent="0.25">
      <c r="A213" s="315">
        <v>5218</v>
      </c>
      <c r="B213" s="353" t="s">
        <v>233</v>
      </c>
      <c r="C213" s="354">
        <f t="shared" si="80"/>
        <v>0</v>
      </c>
      <c r="D213" s="453"/>
      <c r="E213" s="454"/>
      <c r="F213" s="319">
        <f t="shared" si="76"/>
        <v>0</v>
      </c>
      <c r="G213" s="317"/>
      <c r="H213" s="320"/>
      <c r="I213" s="319">
        <f t="shared" si="77"/>
        <v>0</v>
      </c>
      <c r="J213" s="317"/>
      <c r="K213" s="320"/>
      <c r="L213" s="319">
        <f t="shared" si="78"/>
        <v>0</v>
      </c>
      <c r="M213" s="317"/>
      <c r="N213" s="320"/>
      <c r="O213" s="319">
        <f t="shared" si="79"/>
        <v>0</v>
      </c>
      <c r="P213" s="322"/>
    </row>
    <row r="214" spans="1:16" ht="12" hidden="1" customHeight="1" x14ac:dyDescent="0.25">
      <c r="A214" s="315">
        <v>5219</v>
      </c>
      <c r="B214" s="353" t="s">
        <v>234</v>
      </c>
      <c r="C214" s="354">
        <f t="shared" si="80"/>
        <v>0</v>
      </c>
      <c r="D214" s="453"/>
      <c r="E214" s="454"/>
      <c r="F214" s="319">
        <f t="shared" si="76"/>
        <v>0</v>
      </c>
      <c r="G214" s="317"/>
      <c r="H214" s="320"/>
      <c r="I214" s="319">
        <f t="shared" si="77"/>
        <v>0</v>
      </c>
      <c r="J214" s="317"/>
      <c r="K214" s="320"/>
      <c r="L214" s="319">
        <f t="shared" si="78"/>
        <v>0</v>
      </c>
      <c r="M214" s="317"/>
      <c r="N214" s="320"/>
      <c r="O214" s="319">
        <f t="shared" si="79"/>
        <v>0</v>
      </c>
      <c r="P214" s="322"/>
    </row>
    <row r="215" spans="1:16" ht="13.5" hidden="1" customHeight="1" x14ac:dyDescent="0.25">
      <c r="A215" s="447">
        <v>5220</v>
      </c>
      <c r="B215" s="353" t="s">
        <v>235</v>
      </c>
      <c r="C215" s="354">
        <f t="shared" si="80"/>
        <v>0</v>
      </c>
      <c r="D215" s="453"/>
      <c r="E215" s="454"/>
      <c r="F215" s="319">
        <f t="shared" si="76"/>
        <v>0</v>
      </c>
      <c r="G215" s="317"/>
      <c r="H215" s="320"/>
      <c r="I215" s="319">
        <f t="shared" si="77"/>
        <v>0</v>
      </c>
      <c r="J215" s="317"/>
      <c r="K215" s="320"/>
      <c r="L215" s="319">
        <f t="shared" si="78"/>
        <v>0</v>
      </c>
      <c r="M215" s="317"/>
      <c r="N215" s="320"/>
      <c r="O215" s="319">
        <f t="shared" si="79"/>
        <v>0</v>
      </c>
      <c r="P215" s="322"/>
    </row>
    <row r="216" spans="1:16" x14ac:dyDescent="0.25">
      <c r="A216" s="447">
        <v>5230</v>
      </c>
      <c r="B216" s="353" t="s">
        <v>236</v>
      </c>
      <c r="C216" s="354">
        <f t="shared" si="80"/>
        <v>1553</v>
      </c>
      <c r="D216" s="448">
        <f t="shared" ref="D216:O216" si="81">SUM(D217:D224)</f>
        <v>0</v>
      </c>
      <c r="E216" s="449">
        <f t="shared" si="81"/>
        <v>1553</v>
      </c>
      <c r="F216" s="319">
        <f t="shared" si="81"/>
        <v>1553</v>
      </c>
      <c r="G216" s="448">
        <f t="shared" si="81"/>
        <v>0</v>
      </c>
      <c r="H216" s="449">
        <f t="shared" si="81"/>
        <v>0</v>
      </c>
      <c r="I216" s="319">
        <f t="shared" si="81"/>
        <v>0</v>
      </c>
      <c r="J216" s="448">
        <f t="shared" si="81"/>
        <v>0</v>
      </c>
      <c r="K216" s="449">
        <f t="shared" si="81"/>
        <v>0</v>
      </c>
      <c r="L216" s="319">
        <f t="shared" si="81"/>
        <v>0</v>
      </c>
      <c r="M216" s="448">
        <f t="shared" si="81"/>
        <v>0</v>
      </c>
      <c r="N216" s="449">
        <f t="shared" si="81"/>
        <v>0</v>
      </c>
      <c r="O216" s="319">
        <f t="shared" si="81"/>
        <v>0</v>
      </c>
      <c r="P216" s="322"/>
    </row>
    <row r="217" spans="1:16" ht="12" hidden="1" customHeight="1" x14ac:dyDescent="0.25">
      <c r="A217" s="315">
        <v>5231</v>
      </c>
      <c r="B217" s="353" t="s">
        <v>237</v>
      </c>
      <c r="C217" s="354">
        <f t="shared" si="80"/>
        <v>0</v>
      </c>
      <c r="D217" s="453"/>
      <c r="E217" s="454"/>
      <c r="F217" s="319">
        <f t="shared" ref="F217:F226" si="82">D217+E217</f>
        <v>0</v>
      </c>
      <c r="G217" s="317"/>
      <c r="H217" s="320"/>
      <c r="I217" s="319">
        <f t="shared" ref="I217:I226" si="83">G217+H217</f>
        <v>0</v>
      </c>
      <c r="J217" s="317"/>
      <c r="K217" s="320"/>
      <c r="L217" s="319">
        <f t="shared" ref="L217:L226" si="84">K217+J217</f>
        <v>0</v>
      </c>
      <c r="M217" s="317"/>
      <c r="N217" s="320"/>
      <c r="O217" s="319">
        <f t="shared" ref="O217:O226" si="85">N217+M217</f>
        <v>0</v>
      </c>
      <c r="P217" s="322"/>
    </row>
    <row r="218" spans="1:16" ht="12" hidden="1" customHeight="1" x14ac:dyDescent="0.25">
      <c r="A218" s="315">
        <v>5232</v>
      </c>
      <c r="B218" s="353" t="s">
        <v>238</v>
      </c>
      <c r="C218" s="354">
        <f t="shared" si="80"/>
        <v>0</v>
      </c>
      <c r="D218" s="453"/>
      <c r="E218" s="454"/>
      <c r="F218" s="319">
        <f t="shared" si="82"/>
        <v>0</v>
      </c>
      <c r="G218" s="317"/>
      <c r="H218" s="320"/>
      <c r="I218" s="319">
        <f t="shared" si="83"/>
        <v>0</v>
      </c>
      <c r="J218" s="317"/>
      <c r="K218" s="320"/>
      <c r="L218" s="319">
        <f t="shared" si="84"/>
        <v>0</v>
      </c>
      <c r="M218" s="317"/>
      <c r="N218" s="320"/>
      <c r="O218" s="319">
        <f t="shared" si="85"/>
        <v>0</v>
      </c>
      <c r="P218" s="322"/>
    </row>
    <row r="219" spans="1:16" ht="12" hidden="1" customHeight="1" x14ac:dyDescent="0.25">
      <c r="A219" s="315">
        <v>5233</v>
      </c>
      <c r="B219" s="353" t="s">
        <v>239</v>
      </c>
      <c r="C219" s="354">
        <f t="shared" si="80"/>
        <v>0</v>
      </c>
      <c r="D219" s="453"/>
      <c r="E219" s="454"/>
      <c r="F219" s="319">
        <f t="shared" si="82"/>
        <v>0</v>
      </c>
      <c r="G219" s="317"/>
      <c r="H219" s="320"/>
      <c r="I219" s="319">
        <f t="shared" si="83"/>
        <v>0</v>
      </c>
      <c r="J219" s="317"/>
      <c r="K219" s="320"/>
      <c r="L219" s="319">
        <f t="shared" si="84"/>
        <v>0</v>
      </c>
      <c r="M219" s="317"/>
      <c r="N219" s="320"/>
      <c r="O219" s="319">
        <f t="shared" si="85"/>
        <v>0</v>
      </c>
      <c r="P219" s="322"/>
    </row>
    <row r="220" spans="1:16" ht="24" hidden="1" customHeight="1" x14ac:dyDescent="0.25">
      <c r="A220" s="315">
        <v>5234</v>
      </c>
      <c r="B220" s="353" t="s">
        <v>240</v>
      </c>
      <c r="C220" s="354">
        <f t="shared" si="80"/>
        <v>0</v>
      </c>
      <c r="D220" s="453"/>
      <c r="E220" s="454"/>
      <c r="F220" s="319">
        <f t="shared" si="82"/>
        <v>0</v>
      </c>
      <c r="G220" s="317"/>
      <c r="H220" s="320"/>
      <c r="I220" s="319">
        <f t="shared" si="83"/>
        <v>0</v>
      </c>
      <c r="J220" s="317"/>
      <c r="K220" s="320"/>
      <c r="L220" s="319">
        <f t="shared" si="84"/>
        <v>0</v>
      </c>
      <c r="M220" s="317"/>
      <c r="N220" s="320"/>
      <c r="O220" s="319">
        <f t="shared" si="85"/>
        <v>0</v>
      </c>
      <c r="P220" s="322"/>
    </row>
    <row r="221" spans="1:16" ht="14.25" hidden="1" customHeight="1" x14ac:dyDescent="0.25">
      <c r="A221" s="315">
        <v>5236</v>
      </c>
      <c r="B221" s="353" t="s">
        <v>241</v>
      </c>
      <c r="C221" s="354">
        <f t="shared" si="80"/>
        <v>0</v>
      </c>
      <c r="D221" s="453"/>
      <c r="E221" s="454"/>
      <c r="F221" s="319">
        <f t="shared" si="82"/>
        <v>0</v>
      </c>
      <c r="G221" s="317"/>
      <c r="H221" s="320"/>
      <c r="I221" s="319">
        <f t="shared" si="83"/>
        <v>0</v>
      </c>
      <c r="J221" s="317"/>
      <c r="K221" s="320"/>
      <c r="L221" s="319">
        <f t="shared" si="84"/>
        <v>0</v>
      </c>
      <c r="M221" s="317"/>
      <c r="N221" s="320"/>
      <c r="O221" s="319">
        <f t="shared" si="85"/>
        <v>0</v>
      </c>
      <c r="P221" s="322"/>
    </row>
    <row r="222" spans="1:16" ht="14.25" hidden="1" customHeight="1" x14ac:dyDescent="0.25">
      <c r="A222" s="315">
        <v>5237</v>
      </c>
      <c r="B222" s="353" t="s">
        <v>242</v>
      </c>
      <c r="C222" s="354">
        <f t="shared" si="80"/>
        <v>0</v>
      </c>
      <c r="D222" s="453"/>
      <c r="E222" s="454"/>
      <c r="F222" s="319">
        <f t="shared" si="82"/>
        <v>0</v>
      </c>
      <c r="G222" s="317"/>
      <c r="H222" s="320"/>
      <c r="I222" s="319">
        <f t="shared" si="83"/>
        <v>0</v>
      </c>
      <c r="J222" s="317"/>
      <c r="K222" s="320"/>
      <c r="L222" s="319">
        <f t="shared" si="84"/>
        <v>0</v>
      </c>
      <c r="M222" s="317"/>
      <c r="N222" s="320"/>
      <c r="O222" s="319">
        <f t="shared" si="85"/>
        <v>0</v>
      </c>
      <c r="P222" s="322"/>
    </row>
    <row r="223" spans="1:16" ht="24" hidden="1" customHeight="1" x14ac:dyDescent="0.25">
      <c r="A223" s="315">
        <v>5238</v>
      </c>
      <c r="B223" s="353" t="s">
        <v>243</v>
      </c>
      <c r="C223" s="354">
        <f t="shared" si="80"/>
        <v>0</v>
      </c>
      <c r="D223" s="453"/>
      <c r="E223" s="454"/>
      <c r="F223" s="319">
        <f t="shared" si="82"/>
        <v>0</v>
      </c>
      <c r="G223" s="317"/>
      <c r="H223" s="320"/>
      <c r="I223" s="319">
        <f t="shared" si="83"/>
        <v>0</v>
      </c>
      <c r="J223" s="317"/>
      <c r="K223" s="320"/>
      <c r="L223" s="319">
        <f t="shared" si="84"/>
        <v>0</v>
      </c>
      <c r="M223" s="317"/>
      <c r="N223" s="320"/>
      <c r="O223" s="319">
        <f t="shared" si="85"/>
        <v>0</v>
      </c>
      <c r="P223" s="322"/>
    </row>
    <row r="224" spans="1:16" ht="24" customHeight="1" x14ac:dyDescent="0.25">
      <c r="A224" s="315">
        <v>5239</v>
      </c>
      <c r="B224" s="353" t="s">
        <v>244</v>
      </c>
      <c r="C224" s="354">
        <f t="shared" si="80"/>
        <v>1553</v>
      </c>
      <c r="D224" s="453"/>
      <c r="E224" s="454">
        <v>1553</v>
      </c>
      <c r="F224" s="319">
        <f t="shared" si="82"/>
        <v>1553</v>
      </c>
      <c r="G224" s="317"/>
      <c r="H224" s="320"/>
      <c r="I224" s="319">
        <f t="shared" si="83"/>
        <v>0</v>
      </c>
      <c r="J224" s="317"/>
      <c r="K224" s="320"/>
      <c r="L224" s="319">
        <f t="shared" si="84"/>
        <v>0</v>
      </c>
      <c r="M224" s="317"/>
      <c r="N224" s="320"/>
      <c r="O224" s="319">
        <f t="shared" si="85"/>
        <v>0</v>
      </c>
      <c r="P224" s="322" t="s">
        <v>366</v>
      </c>
    </row>
    <row r="225" spans="1:16" ht="24" hidden="1" customHeight="1" x14ac:dyDescent="0.25">
      <c r="A225" s="447">
        <v>5240</v>
      </c>
      <c r="B225" s="353" t="s">
        <v>245</v>
      </c>
      <c r="C225" s="354">
        <f t="shared" si="80"/>
        <v>0</v>
      </c>
      <c r="D225" s="453"/>
      <c r="E225" s="454"/>
      <c r="F225" s="319">
        <f t="shared" si="82"/>
        <v>0</v>
      </c>
      <c r="G225" s="317"/>
      <c r="H225" s="320"/>
      <c r="I225" s="319">
        <f t="shared" si="83"/>
        <v>0</v>
      </c>
      <c r="J225" s="317"/>
      <c r="K225" s="320"/>
      <c r="L225" s="319">
        <f t="shared" si="84"/>
        <v>0</v>
      </c>
      <c r="M225" s="317"/>
      <c r="N225" s="320"/>
      <c r="O225" s="319">
        <f t="shared" si="85"/>
        <v>0</v>
      </c>
      <c r="P225" s="322"/>
    </row>
    <row r="226" spans="1:16" ht="12" hidden="1" customHeight="1" x14ac:dyDescent="0.25">
      <c r="A226" s="447">
        <v>5250</v>
      </c>
      <c r="B226" s="353" t="s">
        <v>246</v>
      </c>
      <c r="C226" s="354">
        <f t="shared" si="80"/>
        <v>0</v>
      </c>
      <c r="D226" s="453"/>
      <c r="E226" s="454"/>
      <c r="F226" s="319">
        <f t="shared" si="82"/>
        <v>0</v>
      </c>
      <c r="G226" s="317"/>
      <c r="H226" s="320"/>
      <c r="I226" s="319">
        <f t="shared" si="83"/>
        <v>0</v>
      </c>
      <c r="J226" s="317"/>
      <c r="K226" s="320"/>
      <c r="L226" s="319">
        <f t="shared" si="84"/>
        <v>0</v>
      </c>
      <c r="M226" s="317"/>
      <c r="N226" s="320"/>
      <c r="O226" s="319">
        <f t="shared" si="85"/>
        <v>0</v>
      </c>
      <c r="P226" s="322"/>
    </row>
    <row r="227" spans="1:16" hidden="1" x14ac:dyDescent="0.25">
      <c r="A227" s="447">
        <v>5260</v>
      </c>
      <c r="B227" s="353" t="s">
        <v>247</v>
      </c>
      <c r="C227" s="354">
        <f t="shared" si="80"/>
        <v>0</v>
      </c>
      <c r="D227" s="448">
        <f t="shared" ref="D227:O227" si="86">SUM(D228)</f>
        <v>0</v>
      </c>
      <c r="E227" s="449">
        <f t="shared" si="86"/>
        <v>0</v>
      </c>
      <c r="F227" s="319">
        <f t="shared" si="86"/>
        <v>0</v>
      </c>
      <c r="G227" s="448">
        <f t="shared" si="86"/>
        <v>0</v>
      </c>
      <c r="H227" s="449">
        <f t="shared" si="86"/>
        <v>0</v>
      </c>
      <c r="I227" s="319">
        <f t="shared" si="86"/>
        <v>0</v>
      </c>
      <c r="J227" s="448">
        <f t="shared" si="86"/>
        <v>0</v>
      </c>
      <c r="K227" s="449">
        <f t="shared" si="86"/>
        <v>0</v>
      </c>
      <c r="L227" s="319">
        <f t="shared" si="86"/>
        <v>0</v>
      </c>
      <c r="M227" s="448">
        <f t="shared" si="86"/>
        <v>0</v>
      </c>
      <c r="N227" s="449">
        <f t="shared" si="86"/>
        <v>0</v>
      </c>
      <c r="O227" s="319">
        <f t="shared" si="86"/>
        <v>0</v>
      </c>
      <c r="P227" s="322"/>
    </row>
    <row r="228" spans="1:16" ht="24" hidden="1" customHeight="1" x14ac:dyDescent="0.25">
      <c r="A228" s="315">
        <v>5269</v>
      </c>
      <c r="B228" s="353" t="s">
        <v>248</v>
      </c>
      <c r="C228" s="354">
        <f t="shared" si="80"/>
        <v>0</v>
      </c>
      <c r="D228" s="453"/>
      <c r="E228" s="454"/>
      <c r="F228" s="319">
        <f>D228+E228</f>
        <v>0</v>
      </c>
      <c r="G228" s="317"/>
      <c r="H228" s="320"/>
      <c r="I228" s="319">
        <f>G228+H228</f>
        <v>0</v>
      </c>
      <c r="J228" s="317"/>
      <c r="K228" s="320"/>
      <c r="L228" s="319">
        <f>K228+J228</f>
        <v>0</v>
      </c>
      <c r="M228" s="317"/>
      <c r="N228" s="320"/>
      <c r="O228" s="319">
        <f>N228+M228</f>
        <v>0</v>
      </c>
      <c r="P228" s="322"/>
    </row>
    <row r="229" spans="1:16" ht="24" hidden="1" customHeight="1" x14ac:dyDescent="0.25">
      <c r="A229" s="444">
        <v>5270</v>
      </c>
      <c r="B229" s="402" t="s">
        <v>249</v>
      </c>
      <c r="C229" s="407">
        <f t="shared" si="80"/>
        <v>0</v>
      </c>
      <c r="D229" s="460"/>
      <c r="E229" s="461"/>
      <c r="F229" s="405">
        <f>D229+E229</f>
        <v>0</v>
      </c>
      <c r="G229" s="408"/>
      <c r="H229" s="409"/>
      <c r="I229" s="405">
        <f>G229+H229</f>
        <v>0</v>
      </c>
      <c r="J229" s="408"/>
      <c r="K229" s="409"/>
      <c r="L229" s="405">
        <f>K229+J229</f>
        <v>0</v>
      </c>
      <c r="M229" s="408"/>
      <c r="N229" s="409"/>
      <c r="O229" s="405">
        <f>N229+M229</f>
        <v>0</v>
      </c>
      <c r="P229" s="393"/>
    </row>
    <row r="230" spans="1:16" hidden="1" x14ac:dyDescent="0.25">
      <c r="A230" s="436">
        <v>6000</v>
      </c>
      <c r="B230" s="436" t="s">
        <v>250</v>
      </c>
      <c r="C230" s="437">
        <f t="shared" si="80"/>
        <v>0</v>
      </c>
      <c r="D230" s="438">
        <f t="shared" ref="D230:O230" si="87">D231+D251+D259</f>
        <v>0</v>
      </c>
      <c r="E230" s="439">
        <f t="shared" si="87"/>
        <v>0</v>
      </c>
      <c r="F230" s="440">
        <f t="shared" si="87"/>
        <v>0</v>
      </c>
      <c r="G230" s="438">
        <f t="shared" si="87"/>
        <v>0</v>
      </c>
      <c r="H230" s="439">
        <f t="shared" si="87"/>
        <v>0</v>
      </c>
      <c r="I230" s="440">
        <f t="shared" si="87"/>
        <v>0</v>
      </c>
      <c r="J230" s="438">
        <f t="shared" si="87"/>
        <v>0</v>
      </c>
      <c r="K230" s="439">
        <f t="shared" si="87"/>
        <v>0</v>
      </c>
      <c r="L230" s="440">
        <f t="shared" si="87"/>
        <v>0</v>
      </c>
      <c r="M230" s="438">
        <f t="shared" si="87"/>
        <v>0</v>
      </c>
      <c r="N230" s="439">
        <f t="shared" si="87"/>
        <v>0</v>
      </c>
      <c r="O230" s="440">
        <f t="shared" si="87"/>
        <v>0</v>
      </c>
      <c r="P230" s="163"/>
    </row>
    <row r="231" spans="1:16" ht="14.25" hidden="1" customHeight="1" x14ac:dyDescent="0.25">
      <c r="A231" s="474">
        <v>6200</v>
      </c>
      <c r="B231" s="465" t="s">
        <v>251</v>
      </c>
      <c r="C231" s="475">
        <f t="shared" si="80"/>
        <v>0</v>
      </c>
      <c r="D231" s="476">
        <f t="shared" ref="D231:O231" si="88">SUM(D232,D233,D235,D238,D244,D245,D246)</f>
        <v>0</v>
      </c>
      <c r="E231" s="477">
        <f t="shared" si="88"/>
        <v>0</v>
      </c>
      <c r="F231" s="478">
        <f t="shared" si="88"/>
        <v>0</v>
      </c>
      <c r="G231" s="476">
        <f t="shared" si="88"/>
        <v>0</v>
      </c>
      <c r="H231" s="477">
        <f t="shared" si="88"/>
        <v>0</v>
      </c>
      <c r="I231" s="478">
        <f t="shared" si="88"/>
        <v>0</v>
      </c>
      <c r="J231" s="476">
        <f t="shared" si="88"/>
        <v>0</v>
      </c>
      <c r="K231" s="477">
        <f t="shared" si="88"/>
        <v>0</v>
      </c>
      <c r="L231" s="478">
        <f t="shared" si="88"/>
        <v>0</v>
      </c>
      <c r="M231" s="476">
        <f t="shared" si="88"/>
        <v>0</v>
      </c>
      <c r="N231" s="477">
        <f t="shared" si="88"/>
        <v>0</v>
      </c>
      <c r="O231" s="478">
        <f t="shared" si="88"/>
        <v>0</v>
      </c>
      <c r="P231" s="479"/>
    </row>
    <row r="232" spans="1:16" ht="24" hidden="1" customHeight="1" x14ac:dyDescent="0.25">
      <c r="A232" s="450">
        <v>6220</v>
      </c>
      <c r="B232" s="346" t="s">
        <v>252</v>
      </c>
      <c r="C232" s="347">
        <f t="shared" si="80"/>
        <v>0</v>
      </c>
      <c r="D232" s="455"/>
      <c r="E232" s="456"/>
      <c r="F232" s="398">
        <f>D232+E232</f>
        <v>0</v>
      </c>
      <c r="G232" s="310"/>
      <c r="H232" s="311"/>
      <c r="I232" s="398">
        <f>G232+H232</f>
        <v>0</v>
      </c>
      <c r="J232" s="310"/>
      <c r="K232" s="311"/>
      <c r="L232" s="398">
        <f>K232+J232</f>
        <v>0</v>
      </c>
      <c r="M232" s="310"/>
      <c r="N232" s="311"/>
      <c r="O232" s="398">
        <f>N232+M232</f>
        <v>0</v>
      </c>
      <c r="P232" s="313"/>
    </row>
    <row r="233" spans="1:16" hidden="1" x14ac:dyDescent="0.25">
      <c r="A233" s="447">
        <v>6230</v>
      </c>
      <c r="B233" s="353" t="s">
        <v>253</v>
      </c>
      <c r="C233" s="354">
        <f t="shared" si="80"/>
        <v>0</v>
      </c>
      <c r="D233" s="448">
        <f t="shared" ref="D233:O233" si="89">SUM(D234)</f>
        <v>0</v>
      </c>
      <c r="E233" s="449">
        <f t="shared" si="89"/>
        <v>0</v>
      </c>
      <c r="F233" s="319">
        <f t="shared" si="89"/>
        <v>0</v>
      </c>
      <c r="G233" s="448">
        <f t="shared" si="89"/>
        <v>0</v>
      </c>
      <c r="H233" s="449">
        <f t="shared" si="89"/>
        <v>0</v>
      </c>
      <c r="I233" s="319">
        <f t="shared" si="89"/>
        <v>0</v>
      </c>
      <c r="J233" s="448">
        <f t="shared" si="89"/>
        <v>0</v>
      </c>
      <c r="K233" s="449">
        <f t="shared" si="89"/>
        <v>0</v>
      </c>
      <c r="L233" s="319">
        <f t="shared" si="89"/>
        <v>0</v>
      </c>
      <c r="M233" s="448">
        <f t="shared" si="89"/>
        <v>0</v>
      </c>
      <c r="N233" s="449">
        <f t="shared" si="89"/>
        <v>0</v>
      </c>
      <c r="O233" s="319">
        <f t="shared" si="89"/>
        <v>0</v>
      </c>
      <c r="P233" s="322"/>
    </row>
    <row r="234" spans="1:16" ht="24" hidden="1" customHeight="1" x14ac:dyDescent="0.25">
      <c r="A234" s="315">
        <v>6239</v>
      </c>
      <c r="B234" s="346" t="s">
        <v>254</v>
      </c>
      <c r="C234" s="354">
        <f t="shared" si="80"/>
        <v>0</v>
      </c>
      <c r="D234" s="455"/>
      <c r="E234" s="456"/>
      <c r="F234" s="398">
        <f>D234+E234</f>
        <v>0</v>
      </c>
      <c r="G234" s="310"/>
      <c r="H234" s="311"/>
      <c r="I234" s="398">
        <f>G234+H234</f>
        <v>0</v>
      </c>
      <c r="J234" s="310"/>
      <c r="K234" s="311"/>
      <c r="L234" s="398">
        <f>K234+J234</f>
        <v>0</v>
      </c>
      <c r="M234" s="310"/>
      <c r="N234" s="311"/>
      <c r="O234" s="398">
        <f>N234+M234</f>
        <v>0</v>
      </c>
      <c r="P234" s="313"/>
    </row>
    <row r="235" spans="1:16" ht="24" hidden="1" x14ac:dyDescent="0.25">
      <c r="A235" s="447">
        <v>6240</v>
      </c>
      <c r="B235" s="353" t="s">
        <v>255</v>
      </c>
      <c r="C235" s="354">
        <f t="shared" si="80"/>
        <v>0</v>
      </c>
      <c r="D235" s="448">
        <f t="shared" ref="D235:O235" si="90">SUM(D236:D237)</f>
        <v>0</v>
      </c>
      <c r="E235" s="449">
        <f t="shared" si="90"/>
        <v>0</v>
      </c>
      <c r="F235" s="319">
        <f t="shared" si="90"/>
        <v>0</v>
      </c>
      <c r="G235" s="448">
        <f t="shared" si="90"/>
        <v>0</v>
      </c>
      <c r="H235" s="449">
        <f t="shared" si="90"/>
        <v>0</v>
      </c>
      <c r="I235" s="319">
        <f t="shared" si="90"/>
        <v>0</v>
      </c>
      <c r="J235" s="448">
        <f t="shared" si="90"/>
        <v>0</v>
      </c>
      <c r="K235" s="449">
        <f t="shared" si="90"/>
        <v>0</v>
      </c>
      <c r="L235" s="319">
        <f t="shared" si="90"/>
        <v>0</v>
      </c>
      <c r="M235" s="448">
        <f t="shared" si="90"/>
        <v>0</v>
      </c>
      <c r="N235" s="449">
        <f t="shared" si="90"/>
        <v>0</v>
      </c>
      <c r="O235" s="319">
        <f t="shared" si="90"/>
        <v>0</v>
      </c>
      <c r="P235" s="322"/>
    </row>
    <row r="236" spans="1:16" ht="12" hidden="1" customHeight="1" x14ac:dyDescent="0.25">
      <c r="A236" s="315">
        <v>6241</v>
      </c>
      <c r="B236" s="353" t="s">
        <v>256</v>
      </c>
      <c r="C236" s="354">
        <f t="shared" si="80"/>
        <v>0</v>
      </c>
      <c r="D236" s="453"/>
      <c r="E236" s="454"/>
      <c r="F236" s="319">
        <f>D236+E236</f>
        <v>0</v>
      </c>
      <c r="G236" s="317"/>
      <c r="H236" s="320"/>
      <c r="I236" s="319">
        <f>G236+H236</f>
        <v>0</v>
      </c>
      <c r="J236" s="317"/>
      <c r="K236" s="320"/>
      <c r="L236" s="319">
        <f>K236+J236</f>
        <v>0</v>
      </c>
      <c r="M236" s="317"/>
      <c r="N236" s="320"/>
      <c r="O236" s="319">
        <f>N236+M236</f>
        <v>0</v>
      </c>
      <c r="P236" s="322"/>
    </row>
    <row r="237" spans="1:16" ht="12" hidden="1" customHeight="1" x14ac:dyDescent="0.25">
      <c r="A237" s="315">
        <v>6242</v>
      </c>
      <c r="B237" s="353" t="s">
        <v>257</v>
      </c>
      <c r="C237" s="354">
        <f t="shared" si="80"/>
        <v>0</v>
      </c>
      <c r="D237" s="453"/>
      <c r="E237" s="454"/>
      <c r="F237" s="319">
        <f>D237+E237</f>
        <v>0</v>
      </c>
      <c r="G237" s="317"/>
      <c r="H237" s="320"/>
      <c r="I237" s="319">
        <f>G237+H237</f>
        <v>0</v>
      </c>
      <c r="J237" s="317"/>
      <c r="K237" s="320"/>
      <c r="L237" s="319">
        <f>K237+J237</f>
        <v>0</v>
      </c>
      <c r="M237" s="317"/>
      <c r="N237" s="320"/>
      <c r="O237" s="319">
        <f>N237+M237</f>
        <v>0</v>
      </c>
      <c r="P237" s="322"/>
    </row>
    <row r="238" spans="1:16" ht="25.5" hidden="1" customHeight="1" x14ac:dyDescent="0.25">
      <c r="A238" s="447">
        <v>6250</v>
      </c>
      <c r="B238" s="353" t="s">
        <v>258</v>
      </c>
      <c r="C238" s="354">
        <f t="shared" si="80"/>
        <v>0</v>
      </c>
      <c r="D238" s="448">
        <f t="shared" ref="D238:O238" si="91">SUM(D239:D243)</f>
        <v>0</v>
      </c>
      <c r="E238" s="449">
        <f t="shared" si="91"/>
        <v>0</v>
      </c>
      <c r="F238" s="319">
        <f t="shared" si="91"/>
        <v>0</v>
      </c>
      <c r="G238" s="448">
        <f t="shared" si="91"/>
        <v>0</v>
      </c>
      <c r="H238" s="449">
        <f t="shared" si="91"/>
        <v>0</v>
      </c>
      <c r="I238" s="319">
        <f t="shared" si="91"/>
        <v>0</v>
      </c>
      <c r="J238" s="448">
        <f t="shared" si="91"/>
        <v>0</v>
      </c>
      <c r="K238" s="449">
        <f t="shared" si="91"/>
        <v>0</v>
      </c>
      <c r="L238" s="319">
        <f t="shared" si="91"/>
        <v>0</v>
      </c>
      <c r="M238" s="448">
        <f t="shared" si="91"/>
        <v>0</v>
      </c>
      <c r="N238" s="449">
        <f t="shared" si="91"/>
        <v>0</v>
      </c>
      <c r="O238" s="319">
        <f t="shared" si="91"/>
        <v>0</v>
      </c>
      <c r="P238" s="322"/>
    </row>
    <row r="239" spans="1:16" ht="14.25" hidden="1" customHeight="1" x14ac:dyDescent="0.25">
      <c r="A239" s="315">
        <v>6252</v>
      </c>
      <c r="B239" s="353" t="s">
        <v>259</v>
      </c>
      <c r="C239" s="354">
        <f t="shared" si="80"/>
        <v>0</v>
      </c>
      <c r="D239" s="453"/>
      <c r="E239" s="454"/>
      <c r="F239" s="319">
        <f t="shared" ref="F239:F245" si="92">D239+E239</f>
        <v>0</v>
      </c>
      <c r="G239" s="317"/>
      <c r="H239" s="320"/>
      <c r="I239" s="319">
        <f t="shared" ref="I239:I245" si="93">G239+H239</f>
        <v>0</v>
      </c>
      <c r="J239" s="317"/>
      <c r="K239" s="320"/>
      <c r="L239" s="319">
        <f t="shared" ref="L239:L245" si="94">K239+J239</f>
        <v>0</v>
      </c>
      <c r="M239" s="317"/>
      <c r="N239" s="320"/>
      <c r="O239" s="319">
        <f t="shared" ref="O239:O245" si="95">N239+M239</f>
        <v>0</v>
      </c>
      <c r="P239" s="322"/>
    </row>
    <row r="240" spans="1:16" ht="14.25" hidden="1" customHeight="1" x14ac:dyDescent="0.25">
      <c r="A240" s="315">
        <v>6253</v>
      </c>
      <c r="B240" s="353" t="s">
        <v>260</v>
      </c>
      <c r="C240" s="354">
        <f t="shared" si="80"/>
        <v>0</v>
      </c>
      <c r="D240" s="453"/>
      <c r="E240" s="454"/>
      <c r="F240" s="319">
        <f t="shared" si="92"/>
        <v>0</v>
      </c>
      <c r="G240" s="317"/>
      <c r="H240" s="320"/>
      <c r="I240" s="319">
        <f t="shared" si="93"/>
        <v>0</v>
      </c>
      <c r="J240" s="317"/>
      <c r="K240" s="320"/>
      <c r="L240" s="319">
        <f t="shared" si="94"/>
        <v>0</v>
      </c>
      <c r="M240" s="317"/>
      <c r="N240" s="320"/>
      <c r="O240" s="319">
        <f t="shared" si="95"/>
        <v>0</v>
      </c>
      <c r="P240" s="322"/>
    </row>
    <row r="241" spans="1:16" ht="24" hidden="1" customHeight="1" x14ac:dyDescent="0.25">
      <c r="A241" s="315">
        <v>6254</v>
      </c>
      <c r="B241" s="353" t="s">
        <v>261</v>
      </c>
      <c r="C241" s="354">
        <f t="shared" si="80"/>
        <v>0</v>
      </c>
      <c r="D241" s="453"/>
      <c r="E241" s="454"/>
      <c r="F241" s="319">
        <f t="shared" si="92"/>
        <v>0</v>
      </c>
      <c r="G241" s="317"/>
      <c r="H241" s="320"/>
      <c r="I241" s="319">
        <f t="shared" si="93"/>
        <v>0</v>
      </c>
      <c r="J241" s="317"/>
      <c r="K241" s="320"/>
      <c r="L241" s="319">
        <f t="shared" si="94"/>
        <v>0</v>
      </c>
      <c r="M241" s="317"/>
      <c r="N241" s="320"/>
      <c r="O241" s="319">
        <f t="shared" si="95"/>
        <v>0</v>
      </c>
      <c r="P241" s="322"/>
    </row>
    <row r="242" spans="1:16" ht="24" hidden="1" customHeight="1" x14ac:dyDescent="0.25">
      <c r="A242" s="315">
        <v>6255</v>
      </c>
      <c r="B242" s="353" t="s">
        <v>262</v>
      </c>
      <c r="C242" s="354">
        <f t="shared" si="80"/>
        <v>0</v>
      </c>
      <c r="D242" s="453"/>
      <c r="E242" s="454"/>
      <c r="F242" s="319">
        <f t="shared" si="92"/>
        <v>0</v>
      </c>
      <c r="G242" s="317"/>
      <c r="H242" s="320"/>
      <c r="I242" s="319">
        <f t="shared" si="93"/>
        <v>0</v>
      </c>
      <c r="J242" s="317"/>
      <c r="K242" s="320"/>
      <c r="L242" s="319">
        <f t="shared" si="94"/>
        <v>0</v>
      </c>
      <c r="M242" s="317"/>
      <c r="N242" s="320"/>
      <c r="O242" s="319">
        <f t="shared" si="95"/>
        <v>0</v>
      </c>
      <c r="P242" s="322"/>
    </row>
    <row r="243" spans="1:16" ht="12" hidden="1" customHeight="1" x14ac:dyDescent="0.25">
      <c r="A243" s="315">
        <v>6259</v>
      </c>
      <c r="B243" s="353" t="s">
        <v>263</v>
      </c>
      <c r="C243" s="354">
        <f t="shared" si="80"/>
        <v>0</v>
      </c>
      <c r="D243" s="453"/>
      <c r="E243" s="454"/>
      <c r="F243" s="319">
        <f t="shared" si="92"/>
        <v>0</v>
      </c>
      <c r="G243" s="317"/>
      <c r="H243" s="320"/>
      <c r="I243" s="319">
        <f t="shared" si="93"/>
        <v>0</v>
      </c>
      <c r="J243" s="317"/>
      <c r="K243" s="320"/>
      <c r="L243" s="319">
        <f t="shared" si="94"/>
        <v>0</v>
      </c>
      <c r="M243" s="317"/>
      <c r="N243" s="320"/>
      <c r="O243" s="319">
        <f t="shared" si="95"/>
        <v>0</v>
      </c>
      <c r="P243" s="322"/>
    </row>
    <row r="244" spans="1:16" ht="24" hidden="1" customHeight="1" x14ac:dyDescent="0.25">
      <c r="A244" s="447">
        <v>6260</v>
      </c>
      <c r="B244" s="353" t="s">
        <v>264</v>
      </c>
      <c r="C244" s="354">
        <f t="shared" si="80"/>
        <v>0</v>
      </c>
      <c r="D244" s="453"/>
      <c r="E244" s="454"/>
      <c r="F244" s="319">
        <f t="shared" si="92"/>
        <v>0</v>
      </c>
      <c r="G244" s="317"/>
      <c r="H244" s="320"/>
      <c r="I244" s="319">
        <f t="shared" si="93"/>
        <v>0</v>
      </c>
      <c r="J244" s="317"/>
      <c r="K244" s="320"/>
      <c r="L244" s="319">
        <f t="shared" si="94"/>
        <v>0</v>
      </c>
      <c r="M244" s="317"/>
      <c r="N244" s="320"/>
      <c r="O244" s="319">
        <f t="shared" si="95"/>
        <v>0</v>
      </c>
      <c r="P244" s="322"/>
    </row>
    <row r="245" spans="1:16" ht="12" hidden="1" customHeight="1" x14ac:dyDescent="0.25">
      <c r="A245" s="447">
        <v>6270</v>
      </c>
      <c r="B245" s="353" t="s">
        <v>265</v>
      </c>
      <c r="C245" s="354">
        <f t="shared" si="80"/>
        <v>0</v>
      </c>
      <c r="D245" s="453"/>
      <c r="E245" s="454"/>
      <c r="F245" s="319">
        <f t="shared" si="92"/>
        <v>0</v>
      </c>
      <c r="G245" s="317"/>
      <c r="H245" s="320"/>
      <c r="I245" s="319">
        <f t="shared" si="93"/>
        <v>0</v>
      </c>
      <c r="J245" s="317"/>
      <c r="K245" s="320"/>
      <c r="L245" s="319">
        <f t="shared" si="94"/>
        <v>0</v>
      </c>
      <c r="M245" s="317"/>
      <c r="N245" s="320"/>
      <c r="O245" s="319">
        <f t="shared" si="95"/>
        <v>0</v>
      </c>
      <c r="P245" s="322"/>
    </row>
    <row r="246" spans="1:16" ht="24" hidden="1" x14ac:dyDescent="0.25">
      <c r="A246" s="450">
        <v>6290</v>
      </c>
      <c r="B246" s="346" t="s">
        <v>266</v>
      </c>
      <c r="C246" s="466">
        <f t="shared" si="80"/>
        <v>0</v>
      </c>
      <c r="D246" s="451">
        <f>SUM(D247:D250)</f>
        <v>0</v>
      </c>
      <c r="E246" s="452">
        <f>SUM(E247:E250)</f>
        <v>0</v>
      </c>
      <c r="F246" s="398">
        <f>SUM(F247:F250)</f>
        <v>0</v>
      </c>
      <c r="G246" s="451">
        <f t="shared" ref="G246:M246" si="96">SUM(G247:G250)</f>
        <v>0</v>
      </c>
      <c r="H246" s="452">
        <f>SUM(H247:H250)</f>
        <v>0</v>
      </c>
      <c r="I246" s="398">
        <f>SUM(I247:I250)</f>
        <v>0</v>
      </c>
      <c r="J246" s="451">
        <f t="shared" si="96"/>
        <v>0</v>
      </c>
      <c r="K246" s="452">
        <f>SUM(K247:K250)</f>
        <v>0</v>
      </c>
      <c r="L246" s="398">
        <f>SUM(L247:L250)</f>
        <v>0</v>
      </c>
      <c r="M246" s="451">
        <f t="shared" si="96"/>
        <v>0</v>
      </c>
      <c r="N246" s="452">
        <f>SUM(N247:N250)</f>
        <v>0</v>
      </c>
      <c r="O246" s="398">
        <f>SUM(O247:O250)</f>
        <v>0</v>
      </c>
      <c r="P246" s="313"/>
    </row>
    <row r="247" spans="1:16" ht="12" hidden="1" customHeight="1" x14ac:dyDescent="0.25">
      <c r="A247" s="315">
        <v>6291</v>
      </c>
      <c r="B247" s="353" t="s">
        <v>267</v>
      </c>
      <c r="C247" s="354">
        <f t="shared" si="80"/>
        <v>0</v>
      </c>
      <c r="D247" s="453"/>
      <c r="E247" s="454"/>
      <c r="F247" s="319">
        <f>D247+E247</f>
        <v>0</v>
      </c>
      <c r="G247" s="317"/>
      <c r="H247" s="320"/>
      <c r="I247" s="319">
        <f>G247+H247</f>
        <v>0</v>
      </c>
      <c r="J247" s="317"/>
      <c r="K247" s="320"/>
      <c r="L247" s="319">
        <f>K247+J247</f>
        <v>0</v>
      </c>
      <c r="M247" s="317"/>
      <c r="N247" s="320"/>
      <c r="O247" s="319">
        <f>N247+M247</f>
        <v>0</v>
      </c>
      <c r="P247" s="322"/>
    </row>
    <row r="248" spans="1:16" ht="12" hidden="1" customHeight="1" x14ac:dyDescent="0.25">
      <c r="A248" s="315">
        <v>6292</v>
      </c>
      <c r="B248" s="353" t="s">
        <v>268</v>
      </c>
      <c r="C248" s="354">
        <f t="shared" si="80"/>
        <v>0</v>
      </c>
      <c r="D248" s="453"/>
      <c r="E248" s="454"/>
      <c r="F248" s="319">
        <f>D248+E248</f>
        <v>0</v>
      </c>
      <c r="G248" s="317"/>
      <c r="H248" s="320"/>
      <c r="I248" s="319">
        <f>G248+H248</f>
        <v>0</v>
      </c>
      <c r="J248" s="317"/>
      <c r="K248" s="320"/>
      <c r="L248" s="319">
        <f>K248+J248</f>
        <v>0</v>
      </c>
      <c r="M248" s="317"/>
      <c r="N248" s="320"/>
      <c r="O248" s="319">
        <f>N248+M248</f>
        <v>0</v>
      </c>
      <c r="P248" s="322"/>
    </row>
    <row r="249" spans="1:16" ht="72" hidden="1" customHeight="1" x14ac:dyDescent="0.25">
      <c r="A249" s="315">
        <v>6296</v>
      </c>
      <c r="B249" s="353" t="s">
        <v>269</v>
      </c>
      <c r="C249" s="354">
        <f t="shared" si="80"/>
        <v>0</v>
      </c>
      <c r="D249" s="453"/>
      <c r="E249" s="454"/>
      <c r="F249" s="319">
        <f>D249+E249</f>
        <v>0</v>
      </c>
      <c r="G249" s="317"/>
      <c r="H249" s="320"/>
      <c r="I249" s="319">
        <f>G249+H249</f>
        <v>0</v>
      </c>
      <c r="J249" s="317"/>
      <c r="K249" s="320"/>
      <c r="L249" s="319">
        <f>K249+J249</f>
        <v>0</v>
      </c>
      <c r="M249" s="317"/>
      <c r="N249" s="320"/>
      <c r="O249" s="319">
        <f>N249+M249</f>
        <v>0</v>
      </c>
      <c r="P249" s="322"/>
    </row>
    <row r="250" spans="1:16" ht="39.75" hidden="1" customHeight="1" x14ac:dyDescent="0.25">
      <c r="A250" s="315">
        <v>6299</v>
      </c>
      <c r="B250" s="353" t="s">
        <v>270</v>
      </c>
      <c r="C250" s="354">
        <f t="shared" si="80"/>
        <v>0</v>
      </c>
      <c r="D250" s="453"/>
      <c r="E250" s="454"/>
      <c r="F250" s="319">
        <f>D250+E250</f>
        <v>0</v>
      </c>
      <c r="G250" s="317"/>
      <c r="H250" s="320"/>
      <c r="I250" s="319">
        <f>G250+H250</f>
        <v>0</v>
      </c>
      <c r="J250" s="317"/>
      <c r="K250" s="320"/>
      <c r="L250" s="319">
        <f>K250+J250</f>
        <v>0</v>
      </c>
      <c r="M250" s="317"/>
      <c r="N250" s="320"/>
      <c r="O250" s="319">
        <f>N250+M250</f>
        <v>0</v>
      </c>
      <c r="P250" s="322"/>
    </row>
    <row r="251" spans="1:16" hidden="1" x14ac:dyDescent="0.25">
      <c r="A251" s="333">
        <v>6300</v>
      </c>
      <c r="B251" s="441" t="s">
        <v>271</v>
      </c>
      <c r="C251" s="334">
        <f t="shared" si="80"/>
        <v>0</v>
      </c>
      <c r="D251" s="442">
        <f>SUM(D252,D257,D258)</f>
        <v>0</v>
      </c>
      <c r="E251" s="443">
        <f>SUM(E252,E257,E258)</f>
        <v>0</v>
      </c>
      <c r="F251" s="337">
        <f>SUM(F252,F257,F258)</f>
        <v>0</v>
      </c>
      <c r="G251" s="442">
        <f t="shared" ref="G251:M251" si="97">SUM(G252,G257,G258)</f>
        <v>0</v>
      </c>
      <c r="H251" s="443">
        <f>SUM(H252,H257,H258)</f>
        <v>0</v>
      </c>
      <c r="I251" s="337">
        <f>SUM(I252,I257,I258)</f>
        <v>0</v>
      </c>
      <c r="J251" s="442">
        <f t="shared" si="97"/>
        <v>0</v>
      </c>
      <c r="K251" s="443">
        <f>SUM(K252,K257,K258)</f>
        <v>0</v>
      </c>
      <c r="L251" s="337">
        <f>SUM(L252,L257,L258)</f>
        <v>0</v>
      </c>
      <c r="M251" s="442">
        <f t="shared" si="97"/>
        <v>0</v>
      </c>
      <c r="N251" s="443">
        <f>SUM(N252,N257,N258)</f>
        <v>0</v>
      </c>
      <c r="O251" s="337">
        <f>SUM(O252,O257,O258)</f>
        <v>0</v>
      </c>
      <c r="P251" s="341"/>
    </row>
    <row r="252" spans="1:16" ht="24" hidden="1" x14ac:dyDescent="0.25">
      <c r="A252" s="450">
        <v>6320</v>
      </c>
      <c r="B252" s="346" t="s">
        <v>272</v>
      </c>
      <c r="C252" s="466">
        <f t="shared" si="80"/>
        <v>0</v>
      </c>
      <c r="D252" s="451">
        <f>SUM(D253:D256)</f>
        <v>0</v>
      </c>
      <c r="E252" s="452">
        <f>SUM(E253:E256)</f>
        <v>0</v>
      </c>
      <c r="F252" s="398">
        <f>SUM(F253:F256)</f>
        <v>0</v>
      </c>
      <c r="G252" s="451">
        <f t="shared" ref="G252:M252" si="98">SUM(G253:G256)</f>
        <v>0</v>
      </c>
      <c r="H252" s="452">
        <f>SUM(H253:H256)</f>
        <v>0</v>
      </c>
      <c r="I252" s="398">
        <f>SUM(I253:I256)</f>
        <v>0</v>
      </c>
      <c r="J252" s="451">
        <f t="shared" si="98"/>
        <v>0</v>
      </c>
      <c r="K252" s="452">
        <f>SUM(K253:K256)</f>
        <v>0</v>
      </c>
      <c r="L252" s="398">
        <f>SUM(L253:L256)</f>
        <v>0</v>
      </c>
      <c r="M252" s="451">
        <f t="shared" si="98"/>
        <v>0</v>
      </c>
      <c r="N252" s="452">
        <f>SUM(N253:N256)</f>
        <v>0</v>
      </c>
      <c r="O252" s="398">
        <f>SUM(O253:O256)</f>
        <v>0</v>
      </c>
      <c r="P252" s="313"/>
    </row>
    <row r="253" spans="1:16" ht="12" hidden="1" customHeight="1" x14ac:dyDescent="0.25">
      <c r="A253" s="315">
        <v>6322</v>
      </c>
      <c r="B253" s="353" t="s">
        <v>273</v>
      </c>
      <c r="C253" s="354">
        <f t="shared" si="80"/>
        <v>0</v>
      </c>
      <c r="D253" s="453"/>
      <c r="E253" s="454"/>
      <c r="F253" s="319">
        <f t="shared" ref="F253:F258" si="99">D253+E253</f>
        <v>0</v>
      </c>
      <c r="G253" s="317"/>
      <c r="H253" s="320"/>
      <c r="I253" s="319">
        <f t="shared" ref="I253:I258" si="100">G253+H253</f>
        <v>0</v>
      </c>
      <c r="J253" s="317"/>
      <c r="K253" s="320"/>
      <c r="L253" s="319">
        <f t="shared" ref="L253:L258" si="101">K253+J253</f>
        <v>0</v>
      </c>
      <c r="M253" s="317"/>
      <c r="N253" s="320"/>
      <c r="O253" s="319">
        <f t="shared" ref="O253:O258" si="102">N253+M253</f>
        <v>0</v>
      </c>
      <c r="P253" s="322"/>
    </row>
    <row r="254" spans="1:16" ht="24" hidden="1" customHeight="1" x14ac:dyDescent="0.25">
      <c r="A254" s="315">
        <v>6323</v>
      </c>
      <c r="B254" s="353" t="s">
        <v>274</v>
      </c>
      <c r="C254" s="354">
        <f t="shared" si="80"/>
        <v>0</v>
      </c>
      <c r="D254" s="453"/>
      <c r="E254" s="454"/>
      <c r="F254" s="319">
        <f t="shared" si="99"/>
        <v>0</v>
      </c>
      <c r="G254" s="317"/>
      <c r="H254" s="320"/>
      <c r="I254" s="319">
        <f t="shared" si="100"/>
        <v>0</v>
      </c>
      <c r="J254" s="317"/>
      <c r="K254" s="320"/>
      <c r="L254" s="319">
        <f t="shared" si="101"/>
        <v>0</v>
      </c>
      <c r="M254" s="317"/>
      <c r="N254" s="320"/>
      <c r="O254" s="319">
        <f t="shared" si="102"/>
        <v>0</v>
      </c>
      <c r="P254" s="322"/>
    </row>
    <row r="255" spans="1:16" ht="24" hidden="1" customHeight="1" x14ac:dyDescent="0.25">
      <c r="A255" s="315">
        <v>6324</v>
      </c>
      <c r="B255" s="353" t="s">
        <v>275</v>
      </c>
      <c r="C255" s="354">
        <f t="shared" si="80"/>
        <v>0</v>
      </c>
      <c r="D255" s="453"/>
      <c r="E255" s="454"/>
      <c r="F255" s="319">
        <f t="shared" si="99"/>
        <v>0</v>
      </c>
      <c r="G255" s="317"/>
      <c r="H255" s="320"/>
      <c r="I255" s="319">
        <f t="shared" si="100"/>
        <v>0</v>
      </c>
      <c r="J255" s="317"/>
      <c r="K255" s="320"/>
      <c r="L255" s="319">
        <f t="shared" si="101"/>
        <v>0</v>
      </c>
      <c r="M255" s="317"/>
      <c r="N255" s="320"/>
      <c r="O255" s="319">
        <f t="shared" si="102"/>
        <v>0</v>
      </c>
      <c r="P255" s="322"/>
    </row>
    <row r="256" spans="1:16" ht="12" hidden="1" customHeight="1" x14ac:dyDescent="0.25">
      <c r="A256" s="308">
        <v>6329</v>
      </c>
      <c r="B256" s="346" t="s">
        <v>276</v>
      </c>
      <c r="C256" s="347">
        <f t="shared" si="80"/>
        <v>0</v>
      </c>
      <c r="D256" s="455"/>
      <c r="E256" s="456"/>
      <c r="F256" s="398">
        <f t="shared" si="99"/>
        <v>0</v>
      </c>
      <c r="G256" s="310"/>
      <c r="H256" s="311"/>
      <c r="I256" s="398">
        <f t="shared" si="100"/>
        <v>0</v>
      </c>
      <c r="J256" s="310"/>
      <c r="K256" s="311"/>
      <c r="L256" s="398">
        <f t="shared" si="101"/>
        <v>0</v>
      </c>
      <c r="M256" s="310"/>
      <c r="N256" s="311"/>
      <c r="O256" s="398">
        <f t="shared" si="102"/>
        <v>0</v>
      </c>
      <c r="P256" s="313"/>
    </row>
    <row r="257" spans="1:16" ht="24" hidden="1" customHeight="1" x14ac:dyDescent="0.25">
      <c r="A257" s="483">
        <v>6330</v>
      </c>
      <c r="B257" s="484" t="s">
        <v>277</v>
      </c>
      <c r="C257" s="466">
        <f t="shared" si="80"/>
        <v>0</v>
      </c>
      <c r="D257" s="468"/>
      <c r="E257" s="469"/>
      <c r="F257" s="470">
        <f t="shared" si="99"/>
        <v>0</v>
      </c>
      <c r="G257" s="471"/>
      <c r="H257" s="472"/>
      <c r="I257" s="470">
        <f t="shared" si="100"/>
        <v>0</v>
      </c>
      <c r="J257" s="471"/>
      <c r="K257" s="472"/>
      <c r="L257" s="470">
        <f t="shared" si="101"/>
        <v>0</v>
      </c>
      <c r="M257" s="471"/>
      <c r="N257" s="472"/>
      <c r="O257" s="470">
        <f t="shared" si="102"/>
        <v>0</v>
      </c>
      <c r="P257" s="473"/>
    </row>
    <row r="258" spans="1:16" ht="12" hidden="1" customHeight="1" x14ac:dyDescent="0.25">
      <c r="A258" s="447">
        <v>6360</v>
      </c>
      <c r="B258" s="353" t="s">
        <v>278</v>
      </c>
      <c r="C258" s="354">
        <f t="shared" si="80"/>
        <v>0</v>
      </c>
      <c r="D258" s="453"/>
      <c r="E258" s="454"/>
      <c r="F258" s="319">
        <f t="shared" si="99"/>
        <v>0</v>
      </c>
      <c r="G258" s="317"/>
      <c r="H258" s="320"/>
      <c r="I258" s="319">
        <f t="shared" si="100"/>
        <v>0</v>
      </c>
      <c r="J258" s="317"/>
      <c r="K258" s="320"/>
      <c r="L258" s="319">
        <f t="shared" si="101"/>
        <v>0</v>
      </c>
      <c r="M258" s="317"/>
      <c r="N258" s="320"/>
      <c r="O258" s="319">
        <f t="shared" si="102"/>
        <v>0</v>
      </c>
      <c r="P258" s="322"/>
    </row>
    <row r="259" spans="1:16" ht="36" hidden="1" x14ac:dyDescent="0.25">
      <c r="A259" s="333">
        <v>6400</v>
      </c>
      <c r="B259" s="441" t="s">
        <v>279</v>
      </c>
      <c r="C259" s="334">
        <f t="shared" si="80"/>
        <v>0</v>
      </c>
      <c r="D259" s="442">
        <f>SUM(D260,D264)</f>
        <v>0</v>
      </c>
      <c r="E259" s="443">
        <f>SUM(E260,E264)</f>
        <v>0</v>
      </c>
      <c r="F259" s="337">
        <f>SUM(F260,F264)</f>
        <v>0</v>
      </c>
      <c r="G259" s="442">
        <f t="shared" ref="G259:M259" si="103">SUM(G260,G264)</f>
        <v>0</v>
      </c>
      <c r="H259" s="443">
        <f>SUM(H260,H264)</f>
        <v>0</v>
      </c>
      <c r="I259" s="337">
        <f>SUM(I260,I264)</f>
        <v>0</v>
      </c>
      <c r="J259" s="442">
        <f t="shared" si="103"/>
        <v>0</v>
      </c>
      <c r="K259" s="443">
        <f>SUM(K260,K264)</f>
        <v>0</v>
      </c>
      <c r="L259" s="337">
        <f>SUM(L260,L264)</f>
        <v>0</v>
      </c>
      <c r="M259" s="442">
        <f t="shared" si="103"/>
        <v>0</v>
      </c>
      <c r="N259" s="443">
        <f>SUM(N260,N264)</f>
        <v>0</v>
      </c>
      <c r="O259" s="337">
        <f>SUM(O260,O264)</f>
        <v>0</v>
      </c>
      <c r="P259" s="341"/>
    </row>
    <row r="260" spans="1:16" ht="24" hidden="1" x14ac:dyDescent="0.25">
      <c r="A260" s="450">
        <v>6410</v>
      </c>
      <c r="B260" s="346" t="s">
        <v>280</v>
      </c>
      <c r="C260" s="347">
        <f t="shared" si="80"/>
        <v>0</v>
      </c>
      <c r="D260" s="451">
        <f>SUM(D261:D263)</f>
        <v>0</v>
      </c>
      <c r="E260" s="452">
        <f>SUM(E261:E263)</f>
        <v>0</v>
      </c>
      <c r="F260" s="398">
        <f>SUM(F261:F263)</f>
        <v>0</v>
      </c>
      <c r="G260" s="451">
        <f t="shared" ref="G260:M260" si="104">SUM(G261:G263)</f>
        <v>0</v>
      </c>
      <c r="H260" s="452">
        <f>SUM(H261:H263)</f>
        <v>0</v>
      </c>
      <c r="I260" s="398">
        <f>SUM(I261:I263)</f>
        <v>0</v>
      </c>
      <c r="J260" s="451">
        <f t="shared" si="104"/>
        <v>0</v>
      </c>
      <c r="K260" s="452">
        <f>SUM(K261:K263)</f>
        <v>0</v>
      </c>
      <c r="L260" s="398">
        <f>SUM(L261:L263)</f>
        <v>0</v>
      </c>
      <c r="M260" s="451">
        <f t="shared" si="104"/>
        <v>0</v>
      </c>
      <c r="N260" s="452">
        <f>SUM(N261:N263)</f>
        <v>0</v>
      </c>
      <c r="O260" s="398">
        <f>SUM(O261:O263)</f>
        <v>0</v>
      </c>
      <c r="P260" s="313"/>
    </row>
    <row r="261" spans="1:16" ht="12" hidden="1" customHeight="1" x14ac:dyDescent="0.25">
      <c r="A261" s="315">
        <v>6411</v>
      </c>
      <c r="B261" s="458" t="s">
        <v>281</v>
      </c>
      <c r="C261" s="354">
        <f t="shared" si="80"/>
        <v>0</v>
      </c>
      <c r="D261" s="453"/>
      <c r="E261" s="454"/>
      <c r="F261" s="319">
        <f>D261+E261</f>
        <v>0</v>
      </c>
      <c r="G261" s="317"/>
      <c r="H261" s="320"/>
      <c r="I261" s="319">
        <f>G261+H261</f>
        <v>0</v>
      </c>
      <c r="J261" s="317"/>
      <c r="K261" s="320"/>
      <c r="L261" s="319">
        <f>K261+J261</f>
        <v>0</v>
      </c>
      <c r="M261" s="317"/>
      <c r="N261" s="320"/>
      <c r="O261" s="319">
        <f>N261+M261</f>
        <v>0</v>
      </c>
      <c r="P261" s="322"/>
    </row>
    <row r="262" spans="1:16" ht="36" hidden="1" customHeight="1" x14ac:dyDescent="0.25">
      <c r="A262" s="315">
        <v>6412</v>
      </c>
      <c r="B262" s="353" t="s">
        <v>282</v>
      </c>
      <c r="C262" s="354">
        <f t="shared" si="80"/>
        <v>0</v>
      </c>
      <c r="D262" s="453"/>
      <c r="E262" s="454"/>
      <c r="F262" s="319">
        <f>D262+E262</f>
        <v>0</v>
      </c>
      <c r="G262" s="317"/>
      <c r="H262" s="320"/>
      <c r="I262" s="319">
        <f>G262+H262</f>
        <v>0</v>
      </c>
      <c r="J262" s="317"/>
      <c r="K262" s="320"/>
      <c r="L262" s="319">
        <f>K262+J262</f>
        <v>0</v>
      </c>
      <c r="M262" s="317"/>
      <c r="N262" s="320"/>
      <c r="O262" s="319">
        <f>N262+M262</f>
        <v>0</v>
      </c>
      <c r="P262" s="322"/>
    </row>
    <row r="263" spans="1:16" ht="36" hidden="1" customHeight="1" x14ac:dyDescent="0.25">
      <c r="A263" s="315">
        <v>6419</v>
      </c>
      <c r="B263" s="353" t="s">
        <v>283</v>
      </c>
      <c r="C263" s="354">
        <f t="shared" si="80"/>
        <v>0</v>
      </c>
      <c r="D263" s="453"/>
      <c r="E263" s="454"/>
      <c r="F263" s="319">
        <f>D263+E263</f>
        <v>0</v>
      </c>
      <c r="G263" s="317"/>
      <c r="H263" s="320"/>
      <c r="I263" s="319">
        <f>G263+H263</f>
        <v>0</v>
      </c>
      <c r="J263" s="317"/>
      <c r="K263" s="320"/>
      <c r="L263" s="319">
        <f>K263+J263</f>
        <v>0</v>
      </c>
      <c r="M263" s="317"/>
      <c r="N263" s="320"/>
      <c r="O263" s="319">
        <f>N263+M263</f>
        <v>0</v>
      </c>
      <c r="P263" s="322"/>
    </row>
    <row r="264" spans="1:16" ht="48" hidden="1" x14ac:dyDescent="0.25">
      <c r="A264" s="447">
        <v>6420</v>
      </c>
      <c r="B264" s="353" t="s">
        <v>284</v>
      </c>
      <c r="C264" s="354">
        <f t="shared" si="80"/>
        <v>0</v>
      </c>
      <c r="D264" s="448">
        <f t="shared" ref="D264:O264" si="105">SUM(D265:D268)</f>
        <v>0</v>
      </c>
      <c r="E264" s="449">
        <f t="shared" si="105"/>
        <v>0</v>
      </c>
      <c r="F264" s="319">
        <f t="shared" si="105"/>
        <v>0</v>
      </c>
      <c r="G264" s="448">
        <f t="shared" si="105"/>
        <v>0</v>
      </c>
      <c r="H264" s="449">
        <f t="shared" si="105"/>
        <v>0</v>
      </c>
      <c r="I264" s="319">
        <f t="shared" si="105"/>
        <v>0</v>
      </c>
      <c r="J264" s="448">
        <f t="shared" si="105"/>
        <v>0</v>
      </c>
      <c r="K264" s="449">
        <f t="shared" si="105"/>
        <v>0</v>
      </c>
      <c r="L264" s="319">
        <f t="shared" si="105"/>
        <v>0</v>
      </c>
      <c r="M264" s="448">
        <f t="shared" si="105"/>
        <v>0</v>
      </c>
      <c r="N264" s="449">
        <f t="shared" si="105"/>
        <v>0</v>
      </c>
      <c r="O264" s="319">
        <f t="shared" si="105"/>
        <v>0</v>
      </c>
      <c r="P264" s="322"/>
    </row>
    <row r="265" spans="1:16" ht="36" hidden="1" customHeight="1" x14ac:dyDescent="0.25">
      <c r="A265" s="315">
        <v>6421</v>
      </c>
      <c r="B265" s="353" t="s">
        <v>285</v>
      </c>
      <c r="C265" s="354">
        <f t="shared" si="80"/>
        <v>0</v>
      </c>
      <c r="D265" s="453"/>
      <c r="E265" s="454"/>
      <c r="F265" s="319">
        <f>D265+E265</f>
        <v>0</v>
      </c>
      <c r="G265" s="317"/>
      <c r="H265" s="320"/>
      <c r="I265" s="319">
        <f>G265+H265</f>
        <v>0</v>
      </c>
      <c r="J265" s="317"/>
      <c r="K265" s="320"/>
      <c r="L265" s="319">
        <f>K265+J265</f>
        <v>0</v>
      </c>
      <c r="M265" s="317"/>
      <c r="N265" s="320"/>
      <c r="O265" s="319">
        <f>N265+M265</f>
        <v>0</v>
      </c>
      <c r="P265" s="322"/>
    </row>
    <row r="266" spans="1:16" ht="12" hidden="1" customHeight="1" x14ac:dyDescent="0.25">
      <c r="A266" s="315">
        <v>6422</v>
      </c>
      <c r="B266" s="353" t="s">
        <v>286</v>
      </c>
      <c r="C266" s="354">
        <f t="shared" si="80"/>
        <v>0</v>
      </c>
      <c r="D266" s="453"/>
      <c r="E266" s="454"/>
      <c r="F266" s="319">
        <f>D266+E266</f>
        <v>0</v>
      </c>
      <c r="G266" s="317"/>
      <c r="H266" s="320"/>
      <c r="I266" s="319">
        <f>G266+H266</f>
        <v>0</v>
      </c>
      <c r="J266" s="317"/>
      <c r="K266" s="320"/>
      <c r="L266" s="319">
        <f>K266+J266</f>
        <v>0</v>
      </c>
      <c r="M266" s="317"/>
      <c r="N266" s="320"/>
      <c r="O266" s="319">
        <f>N266+M266</f>
        <v>0</v>
      </c>
      <c r="P266" s="322"/>
    </row>
    <row r="267" spans="1:16" ht="13.5" hidden="1" customHeight="1" x14ac:dyDescent="0.25">
      <c r="A267" s="315">
        <v>6423</v>
      </c>
      <c r="B267" s="353" t="s">
        <v>287</v>
      </c>
      <c r="C267" s="354">
        <f t="shared" si="80"/>
        <v>0</v>
      </c>
      <c r="D267" s="453"/>
      <c r="E267" s="454"/>
      <c r="F267" s="319">
        <f>D267+E267</f>
        <v>0</v>
      </c>
      <c r="G267" s="317"/>
      <c r="H267" s="320"/>
      <c r="I267" s="319">
        <f>G267+H267</f>
        <v>0</v>
      </c>
      <c r="J267" s="317"/>
      <c r="K267" s="320"/>
      <c r="L267" s="319">
        <f>K267+J267</f>
        <v>0</v>
      </c>
      <c r="M267" s="317"/>
      <c r="N267" s="320"/>
      <c r="O267" s="319">
        <f>N267+M267</f>
        <v>0</v>
      </c>
      <c r="P267" s="322"/>
    </row>
    <row r="268" spans="1:16" ht="36" hidden="1" customHeight="1" x14ac:dyDescent="0.25">
      <c r="A268" s="315">
        <v>6424</v>
      </c>
      <c r="B268" s="353" t="s">
        <v>288</v>
      </c>
      <c r="C268" s="354">
        <f t="shared" si="80"/>
        <v>0</v>
      </c>
      <c r="D268" s="453"/>
      <c r="E268" s="454"/>
      <c r="F268" s="319">
        <f>D268+E268</f>
        <v>0</v>
      </c>
      <c r="G268" s="317"/>
      <c r="H268" s="320"/>
      <c r="I268" s="319">
        <f>G268+H268</f>
        <v>0</v>
      </c>
      <c r="J268" s="317"/>
      <c r="K268" s="320"/>
      <c r="L268" s="319">
        <f>K268+J268</f>
        <v>0</v>
      </c>
      <c r="M268" s="317"/>
      <c r="N268" s="320"/>
      <c r="O268" s="319">
        <f>N268+M268</f>
        <v>0</v>
      </c>
      <c r="P268" s="322"/>
    </row>
    <row r="269" spans="1:16" ht="48" hidden="1" x14ac:dyDescent="0.25">
      <c r="A269" s="485">
        <v>7000</v>
      </c>
      <c r="B269" s="485" t="s">
        <v>289</v>
      </c>
      <c r="C269" s="486">
        <f t="shared" si="80"/>
        <v>0</v>
      </c>
      <c r="D269" s="487">
        <f t="shared" ref="D269:O269" si="106">SUM(D270,D281)</f>
        <v>0</v>
      </c>
      <c r="E269" s="488">
        <f t="shared" si="106"/>
        <v>0</v>
      </c>
      <c r="F269" s="489">
        <f t="shared" si="106"/>
        <v>0</v>
      </c>
      <c r="G269" s="487">
        <f t="shared" si="106"/>
        <v>0</v>
      </c>
      <c r="H269" s="488">
        <f t="shared" si="106"/>
        <v>0</v>
      </c>
      <c r="I269" s="489">
        <f t="shared" si="106"/>
        <v>0</v>
      </c>
      <c r="J269" s="487">
        <f t="shared" si="106"/>
        <v>0</v>
      </c>
      <c r="K269" s="488">
        <f t="shared" si="106"/>
        <v>0</v>
      </c>
      <c r="L269" s="489">
        <f t="shared" si="106"/>
        <v>0</v>
      </c>
      <c r="M269" s="487">
        <f t="shared" si="106"/>
        <v>0</v>
      </c>
      <c r="N269" s="488">
        <f t="shared" si="106"/>
        <v>0</v>
      </c>
      <c r="O269" s="489">
        <f t="shared" si="106"/>
        <v>0</v>
      </c>
      <c r="P269" s="213"/>
    </row>
    <row r="270" spans="1:16" ht="24" hidden="1" x14ac:dyDescent="0.25">
      <c r="A270" s="333">
        <v>7200</v>
      </c>
      <c r="B270" s="441" t="s">
        <v>290</v>
      </c>
      <c r="C270" s="334">
        <f t="shared" si="80"/>
        <v>0</v>
      </c>
      <c r="D270" s="442">
        <f t="shared" ref="D270:O270" si="107">SUM(D271,D272,D275,D276,D280)</f>
        <v>0</v>
      </c>
      <c r="E270" s="443">
        <f t="shared" si="107"/>
        <v>0</v>
      </c>
      <c r="F270" s="337">
        <f t="shared" si="107"/>
        <v>0</v>
      </c>
      <c r="G270" s="442">
        <f t="shared" si="107"/>
        <v>0</v>
      </c>
      <c r="H270" s="443">
        <f t="shared" si="107"/>
        <v>0</v>
      </c>
      <c r="I270" s="337">
        <f t="shared" si="107"/>
        <v>0</v>
      </c>
      <c r="J270" s="442">
        <f t="shared" si="107"/>
        <v>0</v>
      </c>
      <c r="K270" s="443">
        <f t="shared" si="107"/>
        <v>0</v>
      </c>
      <c r="L270" s="337">
        <f t="shared" si="107"/>
        <v>0</v>
      </c>
      <c r="M270" s="442">
        <f t="shared" si="107"/>
        <v>0</v>
      </c>
      <c r="N270" s="443">
        <f t="shared" si="107"/>
        <v>0</v>
      </c>
      <c r="O270" s="337">
        <f t="shared" si="107"/>
        <v>0</v>
      </c>
      <c r="P270" s="341"/>
    </row>
    <row r="271" spans="1:16" ht="24" hidden="1" customHeight="1" x14ac:dyDescent="0.25">
      <c r="A271" s="450">
        <v>7210</v>
      </c>
      <c r="B271" s="346" t="s">
        <v>291</v>
      </c>
      <c r="C271" s="347">
        <f t="shared" si="80"/>
        <v>0</v>
      </c>
      <c r="D271" s="455"/>
      <c r="E271" s="456"/>
      <c r="F271" s="398">
        <f>D271+E271</f>
        <v>0</v>
      </c>
      <c r="G271" s="310"/>
      <c r="H271" s="311"/>
      <c r="I271" s="398">
        <f>G271+H271</f>
        <v>0</v>
      </c>
      <c r="J271" s="310"/>
      <c r="K271" s="311"/>
      <c r="L271" s="398">
        <f>K271+J271</f>
        <v>0</v>
      </c>
      <c r="M271" s="310"/>
      <c r="N271" s="311"/>
      <c r="O271" s="398">
        <f>N271+M271</f>
        <v>0</v>
      </c>
      <c r="P271" s="313"/>
    </row>
    <row r="272" spans="1:16" s="490" customFormat="1" ht="24" hidden="1" x14ac:dyDescent="0.25">
      <c r="A272" s="447">
        <v>7220</v>
      </c>
      <c r="B272" s="353" t="s">
        <v>292</v>
      </c>
      <c r="C272" s="354">
        <f t="shared" si="80"/>
        <v>0</v>
      </c>
      <c r="D272" s="448">
        <f t="shared" ref="D272:O272" si="108">SUM(D273:D274)</f>
        <v>0</v>
      </c>
      <c r="E272" s="449">
        <f t="shared" si="108"/>
        <v>0</v>
      </c>
      <c r="F272" s="319">
        <f t="shared" si="108"/>
        <v>0</v>
      </c>
      <c r="G272" s="448">
        <f t="shared" si="108"/>
        <v>0</v>
      </c>
      <c r="H272" s="449">
        <f t="shared" si="108"/>
        <v>0</v>
      </c>
      <c r="I272" s="319">
        <f t="shared" si="108"/>
        <v>0</v>
      </c>
      <c r="J272" s="448">
        <f t="shared" si="108"/>
        <v>0</v>
      </c>
      <c r="K272" s="449">
        <f t="shared" si="108"/>
        <v>0</v>
      </c>
      <c r="L272" s="319">
        <f t="shared" si="108"/>
        <v>0</v>
      </c>
      <c r="M272" s="448">
        <f t="shared" si="108"/>
        <v>0</v>
      </c>
      <c r="N272" s="449">
        <f t="shared" si="108"/>
        <v>0</v>
      </c>
      <c r="O272" s="319">
        <f t="shared" si="108"/>
        <v>0</v>
      </c>
      <c r="P272" s="322"/>
    </row>
    <row r="273" spans="1:16" s="490" customFormat="1" ht="36" hidden="1" customHeight="1" x14ac:dyDescent="0.25">
      <c r="A273" s="315">
        <v>7221</v>
      </c>
      <c r="B273" s="353" t="s">
        <v>293</v>
      </c>
      <c r="C273" s="354">
        <f t="shared" si="80"/>
        <v>0</v>
      </c>
      <c r="D273" s="453"/>
      <c r="E273" s="454"/>
      <c r="F273" s="319">
        <f>D273+E273</f>
        <v>0</v>
      </c>
      <c r="G273" s="317"/>
      <c r="H273" s="320"/>
      <c r="I273" s="319">
        <f>G273+H273</f>
        <v>0</v>
      </c>
      <c r="J273" s="317"/>
      <c r="K273" s="320"/>
      <c r="L273" s="319">
        <f>K273+J273</f>
        <v>0</v>
      </c>
      <c r="M273" s="317"/>
      <c r="N273" s="320"/>
      <c r="O273" s="319">
        <f>N273+M273</f>
        <v>0</v>
      </c>
      <c r="P273" s="322"/>
    </row>
    <row r="274" spans="1:16" s="490" customFormat="1" ht="36" hidden="1" customHeight="1" x14ac:dyDescent="0.25">
      <c r="A274" s="315">
        <v>7222</v>
      </c>
      <c r="B274" s="353" t="s">
        <v>294</v>
      </c>
      <c r="C274" s="354">
        <f t="shared" si="80"/>
        <v>0</v>
      </c>
      <c r="D274" s="453"/>
      <c r="E274" s="454"/>
      <c r="F274" s="319">
        <f>D274+E274</f>
        <v>0</v>
      </c>
      <c r="G274" s="317"/>
      <c r="H274" s="320"/>
      <c r="I274" s="319">
        <f>G274+H274</f>
        <v>0</v>
      </c>
      <c r="J274" s="317"/>
      <c r="K274" s="320"/>
      <c r="L274" s="319">
        <f>K274+J274</f>
        <v>0</v>
      </c>
      <c r="M274" s="317"/>
      <c r="N274" s="320"/>
      <c r="O274" s="319">
        <f>N274+M274</f>
        <v>0</v>
      </c>
      <c r="P274" s="322"/>
    </row>
    <row r="275" spans="1:16" ht="24" hidden="1" customHeight="1" x14ac:dyDescent="0.25">
      <c r="A275" s="447">
        <v>7230</v>
      </c>
      <c r="B275" s="353" t="s">
        <v>295</v>
      </c>
      <c r="C275" s="354">
        <f t="shared" si="80"/>
        <v>0</v>
      </c>
      <c r="D275" s="453"/>
      <c r="E275" s="454"/>
      <c r="F275" s="319">
        <f>D275+E275</f>
        <v>0</v>
      </c>
      <c r="G275" s="317"/>
      <c r="H275" s="320"/>
      <c r="I275" s="319">
        <f>G275+H275</f>
        <v>0</v>
      </c>
      <c r="J275" s="317"/>
      <c r="K275" s="320"/>
      <c r="L275" s="319">
        <f>K275+J275</f>
        <v>0</v>
      </c>
      <c r="M275" s="317"/>
      <c r="N275" s="320"/>
      <c r="O275" s="319">
        <f>N275+M275</f>
        <v>0</v>
      </c>
      <c r="P275" s="322"/>
    </row>
    <row r="276" spans="1:16" ht="24" hidden="1" x14ac:dyDescent="0.25">
      <c r="A276" s="447">
        <v>7240</v>
      </c>
      <c r="B276" s="353" t="s">
        <v>296</v>
      </c>
      <c r="C276" s="354">
        <f t="shared" ref="C276:C301" si="109">F276+I276+L276+O276</f>
        <v>0</v>
      </c>
      <c r="D276" s="448">
        <f t="shared" ref="D276:O276" si="110">SUM(D277:D279)</f>
        <v>0</v>
      </c>
      <c r="E276" s="449">
        <f t="shared" si="110"/>
        <v>0</v>
      </c>
      <c r="F276" s="319">
        <f t="shared" si="110"/>
        <v>0</v>
      </c>
      <c r="G276" s="448">
        <f t="shared" si="110"/>
        <v>0</v>
      </c>
      <c r="H276" s="449">
        <f t="shared" si="110"/>
        <v>0</v>
      </c>
      <c r="I276" s="319">
        <f t="shared" si="110"/>
        <v>0</v>
      </c>
      <c r="J276" s="448">
        <f t="shared" si="110"/>
        <v>0</v>
      </c>
      <c r="K276" s="449">
        <f t="shared" si="110"/>
        <v>0</v>
      </c>
      <c r="L276" s="319">
        <f t="shared" si="110"/>
        <v>0</v>
      </c>
      <c r="M276" s="448">
        <f t="shared" si="110"/>
        <v>0</v>
      </c>
      <c r="N276" s="449">
        <f t="shared" si="110"/>
        <v>0</v>
      </c>
      <c r="O276" s="319">
        <f t="shared" si="110"/>
        <v>0</v>
      </c>
      <c r="P276" s="322"/>
    </row>
    <row r="277" spans="1:16" ht="48" hidden="1" customHeight="1" x14ac:dyDescent="0.25">
      <c r="A277" s="315">
        <v>7245</v>
      </c>
      <c r="B277" s="353" t="s">
        <v>297</v>
      </c>
      <c r="C277" s="354">
        <f t="shared" si="109"/>
        <v>0</v>
      </c>
      <c r="D277" s="453"/>
      <c r="E277" s="454"/>
      <c r="F277" s="319">
        <f>D277+E277</f>
        <v>0</v>
      </c>
      <c r="G277" s="317"/>
      <c r="H277" s="320"/>
      <c r="I277" s="319">
        <f>G277+H277</f>
        <v>0</v>
      </c>
      <c r="J277" s="317"/>
      <c r="K277" s="320"/>
      <c r="L277" s="319">
        <f>K277+J277</f>
        <v>0</v>
      </c>
      <c r="M277" s="317"/>
      <c r="N277" s="320"/>
      <c r="O277" s="319">
        <f>N277+M277</f>
        <v>0</v>
      </c>
      <c r="P277" s="322"/>
    </row>
    <row r="278" spans="1:16" ht="84.75" hidden="1" customHeight="1" x14ac:dyDescent="0.25">
      <c r="A278" s="315">
        <v>7246</v>
      </c>
      <c r="B278" s="353" t="s">
        <v>298</v>
      </c>
      <c r="C278" s="354">
        <f t="shared" si="109"/>
        <v>0</v>
      </c>
      <c r="D278" s="453"/>
      <c r="E278" s="454"/>
      <c r="F278" s="319">
        <f>D278+E278</f>
        <v>0</v>
      </c>
      <c r="G278" s="317"/>
      <c r="H278" s="320"/>
      <c r="I278" s="319">
        <f>G278+H278</f>
        <v>0</v>
      </c>
      <c r="J278" s="317"/>
      <c r="K278" s="320"/>
      <c r="L278" s="319">
        <f>K278+J278</f>
        <v>0</v>
      </c>
      <c r="M278" s="317"/>
      <c r="N278" s="320"/>
      <c r="O278" s="319">
        <f>N278+M278</f>
        <v>0</v>
      </c>
      <c r="P278" s="322"/>
    </row>
    <row r="279" spans="1:16" ht="36" hidden="1" customHeight="1" x14ac:dyDescent="0.25">
      <c r="A279" s="315">
        <v>7247</v>
      </c>
      <c r="B279" s="353" t="s">
        <v>299</v>
      </c>
      <c r="C279" s="354">
        <f t="shared" si="109"/>
        <v>0</v>
      </c>
      <c r="D279" s="453"/>
      <c r="E279" s="454"/>
      <c r="F279" s="319">
        <f>D279+E279</f>
        <v>0</v>
      </c>
      <c r="G279" s="317"/>
      <c r="H279" s="320"/>
      <c r="I279" s="319">
        <f>G279+H279</f>
        <v>0</v>
      </c>
      <c r="J279" s="317"/>
      <c r="K279" s="320"/>
      <c r="L279" s="319">
        <f>K279+J279</f>
        <v>0</v>
      </c>
      <c r="M279" s="317"/>
      <c r="N279" s="320"/>
      <c r="O279" s="319">
        <f>N279+M279</f>
        <v>0</v>
      </c>
      <c r="P279" s="322"/>
    </row>
    <row r="280" spans="1:16" ht="24" hidden="1" customHeight="1" x14ac:dyDescent="0.25">
      <c r="A280" s="450">
        <v>7260</v>
      </c>
      <c r="B280" s="346" t="s">
        <v>300</v>
      </c>
      <c r="C280" s="347">
        <f t="shared" si="109"/>
        <v>0</v>
      </c>
      <c r="D280" s="455"/>
      <c r="E280" s="456"/>
      <c r="F280" s="398">
        <f>D280+E280</f>
        <v>0</v>
      </c>
      <c r="G280" s="310"/>
      <c r="H280" s="311"/>
      <c r="I280" s="398">
        <f>G280+H280</f>
        <v>0</v>
      </c>
      <c r="J280" s="310"/>
      <c r="K280" s="311"/>
      <c r="L280" s="398">
        <f>K280+J280</f>
        <v>0</v>
      </c>
      <c r="M280" s="310"/>
      <c r="N280" s="311"/>
      <c r="O280" s="398">
        <f>N280+M280</f>
        <v>0</v>
      </c>
      <c r="P280" s="313"/>
    </row>
    <row r="281" spans="1:16" hidden="1" x14ac:dyDescent="0.25">
      <c r="A281" s="400">
        <v>7700</v>
      </c>
      <c r="B281" s="373" t="s">
        <v>301</v>
      </c>
      <c r="C281" s="374">
        <f t="shared" si="109"/>
        <v>0</v>
      </c>
      <c r="D281" s="491">
        <f t="shared" ref="D281:O281" si="111">D282</f>
        <v>0</v>
      </c>
      <c r="E281" s="492">
        <f t="shared" si="111"/>
        <v>0</v>
      </c>
      <c r="F281" s="395">
        <f t="shared" si="111"/>
        <v>0</v>
      </c>
      <c r="G281" s="491">
        <f t="shared" si="111"/>
        <v>0</v>
      </c>
      <c r="H281" s="492">
        <f t="shared" si="111"/>
        <v>0</v>
      </c>
      <c r="I281" s="395">
        <f t="shared" si="111"/>
        <v>0</v>
      </c>
      <c r="J281" s="491">
        <f t="shared" si="111"/>
        <v>0</v>
      </c>
      <c r="K281" s="492">
        <f t="shared" si="111"/>
        <v>0</v>
      </c>
      <c r="L281" s="395">
        <f t="shared" si="111"/>
        <v>0</v>
      </c>
      <c r="M281" s="491">
        <f t="shared" si="111"/>
        <v>0</v>
      </c>
      <c r="N281" s="492">
        <f t="shared" si="111"/>
        <v>0</v>
      </c>
      <c r="O281" s="395">
        <f t="shared" si="111"/>
        <v>0</v>
      </c>
      <c r="P281" s="383"/>
    </row>
    <row r="282" spans="1:16" ht="12" hidden="1" customHeight="1" x14ac:dyDescent="0.25">
      <c r="A282" s="444">
        <v>7720</v>
      </c>
      <c r="B282" s="346" t="s">
        <v>302</v>
      </c>
      <c r="C282" s="362">
        <f t="shared" si="109"/>
        <v>0</v>
      </c>
      <c r="D282" s="493"/>
      <c r="E282" s="494"/>
      <c r="F282" s="495">
        <f>D282+E282</f>
        <v>0</v>
      </c>
      <c r="G282" s="366"/>
      <c r="H282" s="367"/>
      <c r="I282" s="495">
        <f>G282+H282</f>
        <v>0</v>
      </c>
      <c r="J282" s="366"/>
      <c r="K282" s="367"/>
      <c r="L282" s="495">
        <f>K282+J282</f>
        <v>0</v>
      </c>
      <c r="M282" s="366"/>
      <c r="N282" s="367"/>
      <c r="O282" s="495">
        <f>N282+M282</f>
        <v>0</v>
      </c>
      <c r="P282" s="371"/>
    </row>
    <row r="283" spans="1:16" hidden="1" x14ac:dyDescent="0.25">
      <c r="A283" s="496">
        <v>9000</v>
      </c>
      <c r="B283" s="497" t="s">
        <v>303</v>
      </c>
      <c r="C283" s="498">
        <f t="shared" si="109"/>
        <v>0</v>
      </c>
      <c r="D283" s="499">
        <f t="shared" ref="D283:O284" si="112">D284</f>
        <v>0</v>
      </c>
      <c r="E283" s="500">
        <f t="shared" si="112"/>
        <v>0</v>
      </c>
      <c r="F283" s="501">
        <f t="shared" si="112"/>
        <v>0</v>
      </c>
      <c r="G283" s="499">
        <f>G284</f>
        <v>0</v>
      </c>
      <c r="H283" s="500">
        <f>H284</f>
        <v>0</v>
      </c>
      <c r="I283" s="501">
        <f>I284</f>
        <v>0</v>
      </c>
      <c r="J283" s="499">
        <f t="shared" si="112"/>
        <v>0</v>
      </c>
      <c r="K283" s="500">
        <f t="shared" si="112"/>
        <v>0</v>
      </c>
      <c r="L283" s="501">
        <f t="shared" si="112"/>
        <v>0</v>
      </c>
      <c r="M283" s="499">
        <f t="shared" si="112"/>
        <v>0</v>
      </c>
      <c r="N283" s="500">
        <f t="shared" si="112"/>
        <v>0</v>
      </c>
      <c r="O283" s="501">
        <f t="shared" si="112"/>
        <v>0</v>
      </c>
      <c r="P283" s="226"/>
    </row>
    <row r="284" spans="1:16" ht="24" hidden="1" x14ac:dyDescent="0.25">
      <c r="A284" s="502">
        <v>9200</v>
      </c>
      <c r="B284" s="353" t="s">
        <v>304</v>
      </c>
      <c r="C284" s="407">
        <f t="shared" si="109"/>
        <v>0</v>
      </c>
      <c r="D284" s="445">
        <f t="shared" si="112"/>
        <v>0</v>
      </c>
      <c r="E284" s="446">
        <f t="shared" si="112"/>
        <v>0</v>
      </c>
      <c r="F284" s="405">
        <f t="shared" si="112"/>
        <v>0</v>
      </c>
      <c r="G284" s="445">
        <f t="shared" si="112"/>
        <v>0</v>
      </c>
      <c r="H284" s="446">
        <f t="shared" si="112"/>
        <v>0</v>
      </c>
      <c r="I284" s="405">
        <f t="shared" si="112"/>
        <v>0</v>
      </c>
      <c r="J284" s="445">
        <f t="shared" si="112"/>
        <v>0</v>
      </c>
      <c r="K284" s="446">
        <f t="shared" si="112"/>
        <v>0</v>
      </c>
      <c r="L284" s="405">
        <f t="shared" si="112"/>
        <v>0</v>
      </c>
      <c r="M284" s="445">
        <f t="shared" si="112"/>
        <v>0</v>
      </c>
      <c r="N284" s="446">
        <f t="shared" si="112"/>
        <v>0</v>
      </c>
      <c r="O284" s="405">
        <f t="shared" si="112"/>
        <v>0</v>
      </c>
      <c r="P284" s="393"/>
    </row>
    <row r="285" spans="1:16" ht="24" hidden="1" customHeight="1" x14ac:dyDescent="0.25">
      <c r="A285" s="503">
        <v>9230</v>
      </c>
      <c r="B285" s="353" t="s">
        <v>305</v>
      </c>
      <c r="C285" s="407">
        <f t="shared" si="109"/>
        <v>0</v>
      </c>
      <c r="D285" s="460"/>
      <c r="E285" s="461"/>
      <c r="F285" s="405">
        <f>D285+E285</f>
        <v>0</v>
      </c>
      <c r="G285" s="408"/>
      <c r="H285" s="409"/>
      <c r="I285" s="405">
        <f>G285+H285</f>
        <v>0</v>
      </c>
      <c r="J285" s="408"/>
      <c r="K285" s="409"/>
      <c r="L285" s="405">
        <f>K285+J285</f>
        <v>0</v>
      </c>
      <c r="M285" s="408"/>
      <c r="N285" s="409"/>
      <c r="O285" s="405">
        <f>N285+M285</f>
        <v>0</v>
      </c>
      <c r="P285" s="393"/>
    </row>
    <row r="286" spans="1:16" hidden="1" x14ac:dyDescent="0.25">
      <c r="A286" s="458"/>
      <c r="B286" s="353" t="s">
        <v>306</v>
      </c>
      <c r="C286" s="354">
        <f t="shared" si="109"/>
        <v>0</v>
      </c>
      <c r="D286" s="448">
        <f t="shared" ref="D286:O286" si="113">SUM(D287:D288)</f>
        <v>0</v>
      </c>
      <c r="E286" s="449">
        <f t="shared" si="113"/>
        <v>0</v>
      </c>
      <c r="F286" s="319">
        <f t="shared" si="113"/>
        <v>0</v>
      </c>
      <c r="G286" s="448">
        <f t="shared" si="113"/>
        <v>0</v>
      </c>
      <c r="H286" s="449">
        <f t="shared" si="113"/>
        <v>0</v>
      </c>
      <c r="I286" s="319">
        <f t="shared" si="113"/>
        <v>0</v>
      </c>
      <c r="J286" s="448">
        <f t="shared" si="113"/>
        <v>0</v>
      </c>
      <c r="K286" s="449">
        <f t="shared" si="113"/>
        <v>0</v>
      </c>
      <c r="L286" s="319">
        <f t="shared" si="113"/>
        <v>0</v>
      </c>
      <c r="M286" s="448">
        <f t="shared" si="113"/>
        <v>0</v>
      </c>
      <c r="N286" s="449">
        <f t="shared" si="113"/>
        <v>0</v>
      </c>
      <c r="O286" s="319">
        <f t="shared" si="113"/>
        <v>0</v>
      </c>
      <c r="P286" s="322"/>
    </row>
    <row r="287" spans="1:16" ht="12" hidden="1" customHeight="1" x14ac:dyDescent="0.25">
      <c r="A287" s="458" t="s">
        <v>307</v>
      </c>
      <c r="B287" s="315" t="s">
        <v>308</v>
      </c>
      <c r="C287" s="354">
        <f t="shared" si="109"/>
        <v>0</v>
      </c>
      <c r="D287" s="453"/>
      <c r="E287" s="454"/>
      <c r="F287" s="319">
        <f>D287+E287</f>
        <v>0</v>
      </c>
      <c r="G287" s="317"/>
      <c r="H287" s="320"/>
      <c r="I287" s="319">
        <f>G287+H287</f>
        <v>0</v>
      </c>
      <c r="J287" s="317"/>
      <c r="K287" s="320"/>
      <c r="L287" s="319">
        <f>K287+J287</f>
        <v>0</v>
      </c>
      <c r="M287" s="317"/>
      <c r="N287" s="320"/>
      <c r="O287" s="319">
        <f>N287+M287</f>
        <v>0</v>
      </c>
      <c r="P287" s="322"/>
    </row>
    <row r="288" spans="1:16" ht="24" hidden="1" customHeight="1" x14ac:dyDescent="0.25">
      <c r="A288" s="458" t="s">
        <v>309</v>
      </c>
      <c r="B288" s="504" t="s">
        <v>310</v>
      </c>
      <c r="C288" s="347">
        <f t="shared" si="109"/>
        <v>0</v>
      </c>
      <c r="D288" s="455"/>
      <c r="E288" s="456"/>
      <c r="F288" s="398">
        <f>D288+E288</f>
        <v>0</v>
      </c>
      <c r="G288" s="310"/>
      <c r="H288" s="311"/>
      <c r="I288" s="398">
        <f>G288+H288</f>
        <v>0</v>
      </c>
      <c r="J288" s="310"/>
      <c r="K288" s="311"/>
      <c r="L288" s="398">
        <f>K288+J288</f>
        <v>0</v>
      </c>
      <c r="M288" s="310"/>
      <c r="N288" s="311"/>
      <c r="O288" s="398">
        <f>N288+M288</f>
        <v>0</v>
      </c>
      <c r="P288" s="313"/>
    </row>
    <row r="289" spans="1:16" ht="12.75" thickBot="1" x14ac:dyDescent="0.3">
      <c r="A289" s="505"/>
      <c r="B289" s="505" t="s">
        <v>311</v>
      </c>
      <c r="C289" s="506">
        <f t="shared" si="109"/>
        <v>1553</v>
      </c>
      <c r="D289" s="507">
        <f t="shared" ref="D289:O289" si="114">SUM(D286,D269,D230,D195,D187,D173,D75,D53,D283)</f>
        <v>0</v>
      </c>
      <c r="E289" s="508">
        <f t="shared" si="114"/>
        <v>1553</v>
      </c>
      <c r="F289" s="509">
        <f t="shared" si="114"/>
        <v>1553</v>
      </c>
      <c r="G289" s="507">
        <f t="shared" si="114"/>
        <v>0</v>
      </c>
      <c r="H289" s="508">
        <f t="shared" si="114"/>
        <v>0</v>
      </c>
      <c r="I289" s="509">
        <f t="shared" si="114"/>
        <v>0</v>
      </c>
      <c r="J289" s="507">
        <f t="shared" si="114"/>
        <v>0</v>
      </c>
      <c r="K289" s="508">
        <f t="shared" si="114"/>
        <v>0</v>
      </c>
      <c r="L289" s="509">
        <f t="shared" si="114"/>
        <v>0</v>
      </c>
      <c r="M289" s="507">
        <f t="shared" si="114"/>
        <v>0</v>
      </c>
      <c r="N289" s="508">
        <f t="shared" si="114"/>
        <v>0</v>
      </c>
      <c r="O289" s="509">
        <f t="shared" si="114"/>
        <v>0</v>
      </c>
      <c r="P289" s="510"/>
    </row>
    <row r="290" spans="1:16" s="292" customFormat="1" ht="13.5" hidden="1" thickTop="1" thickBot="1" x14ac:dyDescent="0.3">
      <c r="A290" s="1037" t="s">
        <v>312</v>
      </c>
      <c r="B290" s="1038"/>
      <c r="C290" s="511">
        <f t="shared" si="109"/>
        <v>0</v>
      </c>
      <c r="D290" s="512">
        <f t="shared" ref="D290:I290" si="115">SUM(D24,D25,D41)-D51</f>
        <v>0</v>
      </c>
      <c r="E290" s="513">
        <f t="shared" si="115"/>
        <v>0</v>
      </c>
      <c r="F290" s="514">
        <f t="shared" si="115"/>
        <v>0</v>
      </c>
      <c r="G290" s="512">
        <f t="shared" si="115"/>
        <v>0</v>
      </c>
      <c r="H290" s="513">
        <f t="shared" si="115"/>
        <v>0</v>
      </c>
      <c r="I290" s="514">
        <f t="shared" si="115"/>
        <v>0</v>
      </c>
      <c r="J290" s="512">
        <f>(J26+J43)-J51</f>
        <v>0</v>
      </c>
      <c r="K290" s="513">
        <f>(K26+K43)-K51</f>
        <v>0</v>
      </c>
      <c r="L290" s="514">
        <f>(L26+L43)-L51</f>
        <v>0</v>
      </c>
      <c r="M290" s="512">
        <f>M45-M51</f>
        <v>0</v>
      </c>
      <c r="N290" s="513">
        <f>N45-N51</f>
        <v>0</v>
      </c>
      <c r="O290" s="514">
        <f>O45-O51</f>
        <v>0</v>
      </c>
      <c r="P290" s="515"/>
    </row>
    <row r="291" spans="1:16" s="292" customFormat="1" ht="12.75" hidden="1" thickTop="1" x14ac:dyDescent="0.25">
      <c r="A291" s="1039" t="s">
        <v>313</v>
      </c>
      <c r="B291" s="1040"/>
      <c r="C291" s="516">
        <f t="shared" si="109"/>
        <v>0</v>
      </c>
      <c r="D291" s="517">
        <f t="shared" ref="D291:O291" si="116">SUM(D292,D293)-D300+D301</f>
        <v>0</v>
      </c>
      <c r="E291" s="518">
        <f t="shared" si="116"/>
        <v>0</v>
      </c>
      <c r="F291" s="519">
        <f t="shared" si="116"/>
        <v>0</v>
      </c>
      <c r="G291" s="517">
        <f t="shared" si="116"/>
        <v>0</v>
      </c>
      <c r="H291" s="518">
        <f t="shared" si="116"/>
        <v>0</v>
      </c>
      <c r="I291" s="519">
        <f t="shared" si="116"/>
        <v>0</v>
      </c>
      <c r="J291" s="517">
        <f t="shared" si="116"/>
        <v>0</v>
      </c>
      <c r="K291" s="518">
        <f t="shared" si="116"/>
        <v>0</v>
      </c>
      <c r="L291" s="519">
        <f t="shared" si="116"/>
        <v>0</v>
      </c>
      <c r="M291" s="517">
        <f t="shared" si="116"/>
        <v>0</v>
      </c>
      <c r="N291" s="518">
        <f t="shared" si="116"/>
        <v>0</v>
      </c>
      <c r="O291" s="519">
        <f t="shared" si="116"/>
        <v>0</v>
      </c>
      <c r="P291" s="520"/>
    </row>
    <row r="292" spans="1:16" s="292" customFormat="1" ht="13.5" hidden="1" thickTop="1" thickBot="1" x14ac:dyDescent="0.3">
      <c r="A292" s="416" t="s">
        <v>314</v>
      </c>
      <c r="B292" s="416" t="s">
        <v>315</v>
      </c>
      <c r="C292" s="417">
        <f t="shared" si="109"/>
        <v>0</v>
      </c>
      <c r="D292" s="418">
        <f t="shared" ref="D292:O292" si="117">D21-D286</f>
        <v>0</v>
      </c>
      <c r="E292" s="419">
        <f t="shared" si="117"/>
        <v>0</v>
      </c>
      <c r="F292" s="420">
        <f t="shared" si="117"/>
        <v>0</v>
      </c>
      <c r="G292" s="418">
        <f t="shared" si="117"/>
        <v>0</v>
      </c>
      <c r="H292" s="419">
        <f t="shared" si="117"/>
        <v>0</v>
      </c>
      <c r="I292" s="420">
        <f t="shared" si="117"/>
        <v>0</v>
      </c>
      <c r="J292" s="418">
        <f t="shared" si="117"/>
        <v>0</v>
      </c>
      <c r="K292" s="419">
        <f t="shared" si="117"/>
        <v>0</v>
      </c>
      <c r="L292" s="420">
        <f t="shared" si="117"/>
        <v>0</v>
      </c>
      <c r="M292" s="418">
        <f t="shared" si="117"/>
        <v>0</v>
      </c>
      <c r="N292" s="419">
        <f t="shared" si="117"/>
        <v>0</v>
      </c>
      <c r="O292" s="420">
        <f t="shared" si="117"/>
        <v>0</v>
      </c>
      <c r="P292" s="299"/>
    </row>
    <row r="293" spans="1:16" s="292" customFormat="1" ht="12.75" hidden="1" thickTop="1" x14ac:dyDescent="0.25">
      <c r="A293" s="521" t="s">
        <v>316</v>
      </c>
      <c r="B293" s="521" t="s">
        <v>317</v>
      </c>
      <c r="C293" s="516">
        <f t="shared" si="109"/>
        <v>0</v>
      </c>
      <c r="D293" s="517">
        <f t="shared" ref="D293:O293" si="118">SUM(D294,D296,D298)-SUM(D295,D297,D299)</f>
        <v>0</v>
      </c>
      <c r="E293" s="518">
        <f t="shared" si="118"/>
        <v>0</v>
      </c>
      <c r="F293" s="519">
        <f t="shared" si="118"/>
        <v>0</v>
      </c>
      <c r="G293" s="517">
        <f t="shared" si="118"/>
        <v>0</v>
      </c>
      <c r="H293" s="518">
        <f t="shared" si="118"/>
        <v>0</v>
      </c>
      <c r="I293" s="519">
        <f t="shared" si="118"/>
        <v>0</v>
      </c>
      <c r="J293" s="517">
        <f t="shared" si="118"/>
        <v>0</v>
      </c>
      <c r="K293" s="518">
        <f t="shared" si="118"/>
        <v>0</v>
      </c>
      <c r="L293" s="519">
        <f t="shared" si="118"/>
        <v>0</v>
      </c>
      <c r="M293" s="517">
        <f t="shared" si="118"/>
        <v>0</v>
      </c>
      <c r="N293" s="518">
        <f t="shared" si="118"/>
        <v>0</v>
      </c>
      <c r="O293" s="519">
        <f t="shared" si="118"/>
        <v>0</v>
      </c>
      <c r="P293" s="520"/>
    </row>
    <row r="294" spans="1:16" ht="12" hidden="1" customHeight="1" x14ac:dyDescent="0.25">
      <c r="A294" s="522" t="s">
        <v>318</v>
      </c>
      <c r="B294" s="406" t="s">
        <v>319</v>
      </c>
      <c r="C294" s="362">
        <f t="shared" si="109"/>
        <v>0</v>
      </c>
      <c r="D294" s="493"/>
      <c r="E294" s="494"/>
      <c r="F294" s="495">
        <f t="shared" ref="F294:F301" si="119">D294+E294</f>
        <v>0</v>
      </c>
      <c r="G294" s="366"/>
      <c r="H294" s="367"/>
      <c r="I294" s="495">
        <f t="shared" ref="I294:I301" si="120">G294+H294</f>
        <v>0</v>
      </c>
      <c r="J294" s="366"/>
      <c r="K294" s="367"/>
      <c r="L294" s="495">
        <f t="shared" ref="L294:L301" si="121">K294+J294</f>
        <v>0</v>
      </c>
      <c r="M294" s="366"/>
      <c r="N294" s="367"/>
      <c r="O294" s="495">
        <f t="shared" ref="O294:O301" si="122">N294+M294</f>
        <v>0</v>
      </c>
      <c r="P294" s="371"/>
    </row>
    <row r="295" spans="1:16" ht="24" hidden="1" customHeight="1" x14ac:dyDescent="0.25">
      <c r="A295" s="458" t="s">
        <v>320</v>
      </c>
      <c r="B295" s="314" t="s">
        <v>321</v>
      </c>
      <c r="C295" s="354">
        <f t="shared" si="109"/>
        <v>0</v>
      </c>
      <c r="D295" s="453"/>
      <c r="E295" s="454"/>
      <c r="F295" s="319">
        <f t="shared" si="119"/>
        <v>0</v>
      </c>
      <c r="G295" s="317"/>
      <c r="H295" s="320"/>
      <c r="I295" s="319">
        <f t="shared" si="120"/>
        <v>0</v>
      </c>
      <c r="J295" s="317"/>
      <c r="K295" s="320"/>
      <c r="L295" s="319">
        <f t="shared" si="121"/>
        <v>0</v>
      </c>
      <c r="M295" s="317"/>
      <c r="N295" s="320"/>
      <c r="O295" s="319">
        <f t="shared" si="122"/>
        <v>0</v>
      </c>
      <c r="P295" s="322"/>
    </row>
    <row r="296" spans="1:16" ht="12" hidden="1" customHeight="1" x14ac:dyDescent="0.25">
      <c r="A296" s="458" t="s">
        <v>322</v>
      </c>
      <c r="B296" s="314" t="s">
        <v>323</v>
      </c>
      <c r="C296" s="354">
        <f t="shared" si="109"/>
        <v>0</v>
      </c>
      <c r="D296" s="453"/>
      <c r="E296" s="454"/>
      <c r="F296" s="319">
        <f t="shared" si="119"/>
        <v>0</v>
      </c>
      <c r="G296" s="317"/>
      <c r="H296" s="320"/>
      <c r="I296" s="319">
        <f t="shared" si="120"/>
        <v>0</v>
      </c>
      <c r="J296" s="317"/>
      <c r="K296" s="320"/>
      <c r="L296" s="319">
        <f t="shared" si="121"/>
        <v>0</v>
      </c>
      <c r="M296" s="317"/>
      <c r="N296" s="320"/>
      <c r="O296" s="319">
        <f t="shared" si="122"/>
        <v>0</v>
      </c>
      <c r="P296" s="322"/>
    </row>
    <row r="297" spans="1:16" ht="24" hidden="1" customHeight="1" x14ac:dyDescent="0.25">
      <c r="A297" s="458" t="s">
        <v>324</v>
      </c>
      <c r="B297" s="314" t="s">
        <v>325</v>
      </c>
      <c r="C297" s="354">
        <f t="shared" si="109"/>
        <v>0</v>
      </c>
      <c r="D297" s="453"/>
      <c r="E297" s="454"/>
      <c r="F297" s="319">
        <f t="shared" si="119"/>
        <v>0</v>
      </c>
      <c r="G297" s="317"/>
      <c r="H297" s="320"/>
      <c r="I297" s="319">
        <f t="shared" si="120"/>
        <v>0</v>
      </c>
      <c r="J297" s="317"/>
      <c r="K297" s="320"/>
      <c r="L297" s="319">
        <f t="shared" si="121"/>
        <v>0</v>
      </c>
      <c r="M297" s="317"/>
      <c r="N297" s="320"/>
      <c r="O297" s="319">
        <f t="shared" si="122"/>
        <v>0</v>
      </c>
      <c r="P297" s="322"/>
    </row>
    <row r="298" spans="1:16" ht="12" hidden="1" customHeight="1" x14ac:dyDescent="0.25">
      <c r="A298" s="458" t="s">
        <v>326</v>
      </c>
      <c r="B298" s="314" t="s">
        <v>327</v>
      </c>
      <c r="C298" s="354">
        <f t="shared" si="109"/>
        <v>0</v>
      </c>
      <c r="D298" s="453"/>
      <c r="E298" s="454"/>
      <c r="F298" s="319">
        <f t="shared" si="119"/>
        <v>0</v>
      </c>
      <c r="G298" s="317"/>
      <c r="H298" s="320"/>
      <c r="I298" s="319">
        <f t="shared" si="120"/>
        <v>0</v>
      </c>
      <c r="J298" s="317"/>
      <c r="K298" s="320"/>
      <c r="L298" s="319">
        <f t="shared" si="121"/>
        <v>0</v>
      </c>
      <c r="M298" s="317"/>
      <c r="N298" s="320"/>
      <c r="O298" s="319">
        <f t="shared" si="122"/>
        <v>0</v>
      </c>
      <c r="P298" s="322"/>
    </row>
    <row r="299" spans="1:16" ht="24.75" hidden="1" customHeight="1" thickBot="1" x14ac:dyDescent="0.25">
      <c r="A299" s="523" t="s">
        <v>328</v>
      </c>
      <c r="B299" s="524" t="s">
        <v>329</v>
      </c>
      <c r="C299" s="466">
        <f t="shared" si="109"/>
        <v>0</v>
      </c>
      <c r="D299" s="468"/>
      <c r="E299" s="469"/>
      <c r="F299" s="470">
        <f t="shared" si="119"/>
        <v>0</v>
      </c>
      <c r="G299" s="471"/>
      <c r="H299" s="472"/>
      <c r="I299" s="470">
        <f t="shared" si="120"/>
        <v>0</v>
      </c>
      <c r="J299" s="471"/>
      <c r="K299" s="472"/>
      <c r="L299" s="470">
        <f t="shared" si="121"/>
        <v>0</v>
      </c>
      <c r="M299" s="471"/>
      <c r="N299" s="472"/>
      <c r="O299" s="470">
        <f t="shared" si="122"/>
        <v>0</v>
      </c>
      <c r="P299" s="473"/>
    </row>
    <row r="300" spans="1:16" s="292" customFormat="1" ht="13.5" hidden="1" customHeight="1" thickTop="1" thickBot="1" x14ac:dyDescent="0.3">
      <c r="A300" s="525" t="s">
        <v>330</v>
      </c>
      <c r="B300" s="525" t="s">
        <v>331</v>
      </c>
      <c r="C300" s="511">
        <f t="shared" si="109"/>
        <v>0</v>
      </c>
      <c r="D300" s="526"/>
      <c r="E300" s="527"/>
      <c r="F300" s="514">
        <f t="shared" si="119"/>
        <v>0</v>
      </c>
      <c r="G300" s="526"/>
      <c r="H300" s="527"/>
      <c r="I300" s="528">
        <f t="shared" si="120"/>
        <v>0</v>
      </c>
      <c r="J300" s="526"/>
      <c r="K300" s="527"/>
      <c r="L300" s="528">
        <f t="shared" si="121"/>
        <v>0</v>
      </c>
      <c r="M300" s="526"/>
      <c r="N300" s="527"/>
      <c r="O300" s="528">
        <f t="shared" si="122"/>
        <v>0</v>
      </c>
      <c r="P300" s="529"/>
    </row>
    <row r="301" spans="1:16" s="292" customFormat="1" ht="48.75" hidden="1" customHeight="1" thickTop="1" x14ac:dyDescent="0.25">
      <c r="A301" s="521" t="s">
        <v>332</v>
      </c>
      <c r="B301" s="530" t="s">
        <v>333</v>
      </c>
      <c r="C301" s="516">
        <f t="shared" si="109"/>
        <v>0</v>
      </c>
      <c r="D301" s="462"/>
      <c r="E301" s="463"/>
      <c r="F301" s="337">
        <f t="shared" si="119"/>
        <v>0</v>
      </c>
      <c r="G301" s="462"/>
      <c r="H301" s="463"/>
      <c r="I301" s="337">
        <f t="shared" si="120"/>
        <v>0</v>
      </c>
      <c r="J301" s="462"/>
      <c r="K301" s="463"/>
      <c r="L301" s="337">
        <f t="shared" si="121"/>
        <v>0</v>
      </c>
      <c r="M301" s="462"/>
      <c r="N301" s="463"/>
      <c r="O301" s="337">
        <f t="shared" si="122"/>
        <v>0</v>
      </c>
      <c r="P301" s="341"/>
    </row>
    <row r="302" spans="1:16" ht="12.75" thickTop="1" x14ac:dyDescent="0.25">
      <c r="A302" s="268"/>
      <c r="B302" s="268"/>
      <c r="C302" s="268"/>
      <c r="D302" s="268"/>
      <c r="E302" s="268"/>
      <c r="F302" s="268"/>
      <c r="G302" s="268"/>
      <c r="H302" s="268"/>
      <c r="I302" s="268"/>
      <c r="J302" s="268"/>
      <c r="K302" s="268"/>
      <c r="L302" s="268"/>
      <c r="M302" s="268"/>
    </row>
    <row r="303" spans="1:16" x14ac:dyDescent="0.25">
      <c r="A303" s="268"/>
      <c r="B303" s="268"/>
      <c r="C303" s="268"/>
      <c r="D303" s="268"/>
      <c r="E303" s="268"/>
      <c r="F303" s="268"/>
      <c r="G303" s="268"/>
      <c r="H303" s="268"/>
      <c r="I303" s="268"/>
      <c r="J303" s="268"/>
      <c r="K303" s="268"/>
      <c r="L303" s="268"/>
      <c r="M303" s="268"/>
    </row>
    <row r="304" spans="1:16" x14ac:dyDescent="0.25">
      <c r="A304" s="268"/>
      <c r="B304" s="268"/>
      <c r="C304" s="268"/>
      <c r="D304" s="268"/>
      <c r="E304" s="268"/>
      <c r="F304" s="268"/>
      <c r="G304" s="268"/>
      <c r="H304" s="268"/>
      <c r="I304" s="268"/>
      <c r="J304" s="268"/>
      <c r="K304" s="268"/>
      <c r="L304" s="268"/>
      <c r="M304" s="268"/>
    </row>
    <row r="305" spans="1:13" x14ac:dyDescent="0.25">
      <c r="A305" s="268"/>
      <c r="B305" s="268"/>
      <c r="C305" s="268"/>
      <c r="D305" s="268"/>
      <c r="E305" s="268"/>
      <c r="F305" s="268"/>
      <c r="G305" s="268"/>
      <c r="H305" s="268"/>
      <c r="I305" s="268"/>
      <c r="J305" s="268"/>
      <c r="K305" s="268"/>
      <c r="L305" s="268"/>
      <c r="M305" s="268"/>
    </row>
    <row r="306" spans="1:13" x14ac:dyDescent="0.25">
      <c r="A306" s="268"/>
      <c r="B306" s="268"/>
      <c r="C306" s="268"/>
      <c r="D306" s="268"/>
      <c r="E306" s="268"/>
      <c r="F306" s="268"/>
      <c r="G306" s="268"/>
      <c r="H306" s="268"/>
      <c r="I306" s="268"/>
      <c r="J306" s="268"/>
      <c r="K306" s="268"/>
      <c r="L306" s="268"/>
      <c r="M306" s="268"/>
    </row>
    <row r="307" spans="1:13" x14ac:dyDescent="0.25">
      <c r="A307" s="268"/>
      <c r="B307" s="268"/>
      <c r="C307" s="268"/>
      <c r="D307" s="268"/>
      <c r="E307" s="268"/>
      <c r="F307" s="268"/>
      <c r="G307" s="268"/>
      <c r="H307" s="268"/>
      <c r="I307" s="268"/>
      <c r="J307" s="268"/>
      <c r="K307" s="268"/>
      <c r="L307" s="268"/>
      <c r="M307" s="268"/>
    </row>
    <row r="308" spans="1:13" x14ac:dyDescent="0.25">
      <c r="A308" s="268"/>
      <c r="B308" s="268"/>
      <c r="C308" s="268"/>
      <c r="D308" s="268"/>
      <c r="E308" s="268"/>
      <c r="F308" s="268"/>
      <c r="G308" s="268"/>
      <c r="H308" s="268"/>
      <c r="I308" s="268"/>
      <c r="J308" s="268"/>
      <c r="K308" s="268"/>
      <c r="L308" s="268"/>
      <c r="M308" s="268"/>
    </row>
    <row r="309" spans="1:13" x14ac:dyDescent="0.25">
      <c r="A309" s="268"/>
      <c r="B309" s="268"/>
      <c r="C309" s="268"/>
      <c r="D309" s="268"/>
      <c r="E309" s="268"/>
      <c r="F309" s="268"/>
      <c r="G309" s="268"/>
      <c r="H309" s="268"/>
      <c r="I309" s="268"/>
      <c r="J309" s="268"/>
      <c r="K309" s="268"/>
      <c r="L309" s="268"/>
      <c r="M309" s="268"/>
    </row>
    <row r="310" spans="1:13" x14ac:dyDescent="0.25">
      <c r="A310" s="268"/>
      <c r="B310" s="268"/>
      <c r="C310" s="268"/>
      <c r="D310" s="268"/>
      <c r="E310" s="268"/>
      <c r="F310" s="268"/>
      <c r="G310" s="268"/>
      <c r="H310" s="268"/>
      <c r="I310" s="268"/>
      <c r="J310" s="268"/>
      <c r="K310" s="268"/>
      <c r="L310" s="268"/>
      <c r="M310" s="268"/>
    </row>
    <row r="311" spans="1:13" x14ac:dyDescent="0.25">
      <c r="A311" s="268"/>
      <c r="B311" s="268"/>
      <c r="C311" s="268"/>
      <c r="D311" s="268"/>
      <c r="E311" s="268"/>
      <c r="F311" s="268"/>
      <c r="G311" s="268"/>
      <c r="H311" s="268"/>
      <c r="I311" s="268"/>
      <c r="J311" s="268"/>
      <c r="K311" s="268"/>
      <c r="L311" s="268"/>
      <c r="M311" s="268"/>
    </row>
    <row r="312" spans="1:13" x14ac:dyDescent="0.25">
      <c r="A312" s="268"/>
      <c r="B312" s="268"/>
      <c r="C312" s="268"/>
      <c r="D312" s="268"/>
      <c r="E312" s="268"/>
      <c r="F312" s="268"/>
      <c r="G312" s="268"/>
      <c r="H312" s="268"/>
      <c r="I312" s="268"/>
      <c r="J312" s="268"/>
      <c r="K312" s="268"/>
      <c r="L312" s="268"/>
      <c r="M312" s="268"/>
    </row>
    <row r="313" spans="1:13" x14ac:dyDescent="0.25">
      <c r="A313" s="268"/>
      <c r="B313" s="268"/>
      <c r="C313" s="268"/>
      <c r="D313" s="268"/>
      <c r="E313" s="268"/>
      <c r="F313" s="268"/>
      <c r="G313" s="268"/>
      <c r="H313" s="268"/>
      <c r="I313" s="268"/>
      <c r="J313" s="268"/>
      <c r="K313" s="268"/>
      <c r="L313" s="268"/>
      <c r="M313" s="268"/>
    </row>
    <row r="314" spans="1:13" x14ac:dyDescent="0.25">
      <c r="A314" s="268"/>
      <c r="B314" s="268"/>
      <c r="C314" s="268"/>
      <c r="D314" s="268"/>
      <c r="E314" s="268"/>
      <c r="F314" s="268"/>
      <c r="G314" s="268"/>
      <c r="H314" s="268"/>
      <c r="I314" s="268"/>
      <c r="J314" s="268"/>
      <c r="K314" s="268"/>
      <c r="L314" s="268"/>
      <c r="M314" s="268"/>
    </row>
    <row r="315" spans="1:13" x14ac:dyDescent="0.25">
      <c r="A315" s="268"/>
      <c r="B315" s="268"/>
      <c r="C315" s="268"/>
      <c r="D315" s="268"/>
      <c r="E315" s="268"/>
      <c r="F315" s="268"/>
      <c r="G315" s="268"/>
      <c r="H315" s="268"/>
      <c r="I315" s="268"/>
      <c r="J315" s="268"/>
      <c r="K315" s="268"/>
      <c r="L315" s="268"/>
      <c r="M315" s="268"/>
    </row>
    <row r="316" spans="1:13" x14ac:dyDescent="0.25">
      <c r="A316" s="268"/>
      <c r="B316" s="268"/>
      <c r="C316" s="268"/>
      <c r="D316" s="268"/>
      <c r="E316" s="268"/>
      <c r="F316" s="268"/>
      <c r="G316" s="268"/>
      <c r="H316" s="268"/>
      <c r="I316" s="268"/>
      <c r="J316" s="268"/>
      <c r="K316" s="268"/>
      <c r="L316" s="268"/>
      <c r="M316" s="268"/>
    </row>
    <row r="317" spans="1:13" x14ac:dyDescent="0.25">
      <c r="A317" s="268"/>
      <c r="B317" s="268"/>
      <c r="C317" s="268"/>
      <c r="D317" s="268"/>
      <c r="E317" s="268"/>
      <c r="F317" s="268"/>
      <c r="G317" s="268"/>
      <c r="H317" s="268"/>
      <c r="I317" s="268"/>
      <c r="J317" s="268"/>
      <c r="K317" s="268"/>
      <c r="L317" s="268"/>
      <c r="M317" s="268"/>
    </row>
  </sheetData>
  <sheetProtection algorithmName="SHA-512" hashValue="x7ZVrgymD9Yyd9JI2yV/2Lz1SGk0j/JwvVnJarzBv3emXxnmtoUZ8PxcSzztwjWk+PJd4XrgjBAZ3/q7ESnLDA==" saltValue="CYiM/UByCpE205zcwllPiA==" spinCount="100000" sheet="1" objects="1" scenarios="1" formatCells="0" formatColumns="0" formatRows="0" deleteColumns="0"/>
  <autoFilter ref="A18:P301">
    <filterColumn colId="2">
      <filters>
        <filter val="1 553"/>
      </filters>
    </filterColumn>
  </autoFilter>
  <mergeCells count="32">
    <mergeCell ref="A290:B290"/>
    <mergeCell ref="A291:B291"/>
    <mergeCell ref="I16:I17"/>
    <mergeCell ref="J16:J17"/>
    <mergeCell ref="K16:K17"/>
    <mergeCell ref="C14:P14"/>
    <mergeCell ref="A15:A17"/>
    <mergeCell ref="B15:B17"/>
    <mergeCell ref="C15:P15"/>
    <mergeCell ref="C16:C17"/>
    <mergeCell ref="D16:D17"/>
    <mergeCell ref="E16:E17"/>
    <mergeCell ref="F16:F17"/>
    <mergeCell ref="G16:G17"/>
    <mergeCell ref="H16:H17"/>
    <mergeCell ref="O16:O17"/>
    <mergeCell ref="P16:P17"/>
    <mergeCell ref="L16:L17"/>
    <mergeCell ref="M16:M17"/>
    <mergeCell ref="N16:N17"/>
    <mergeCell ref="C13:P13"/>
    <mergeCell ref="A2:P2"/>
    <mergeCell ref="C3:P3"/>
    <mergeCell ref="C4:P4"/>
    <mergeCell ref="C5:P5"/>
    <mergeCell ref="C6:P6"/>
    <mergeCell ref="C7:P7"/>
    <mergeCell ref="C8:P8"/>
    <mergeCell ref="C9:P9"/>
    <mergeCell ref="C10:P10"/>
    <mergeCell ref="C11:P11"/>
    <mergeCell ref="C12:P12"/>
  </mergeCells>
  <pageMargins left="0.98425196850393704" right="0.39370078740157483" top="0.59055118110236227" bottom="0.39370078740157483" header="0.23622047244094491" footer="0.23622047244094491"/>
  <pageSetup paperSize="9" scale="70" orientation="portrait" r:id="rId1"/>
  <headerFooter differentFirst="1">
    <oddFooter>&amp;L&amp;"Times New Roman,Regular"&amp;9&amp;D; &amp;T&amp;R&amp;"Times New Roman,Regular"&amp;9&amp;P (&amp;N)</oddFooter>
    <firstHeader xml:space="preserve">&amp;R&amp;"Times New Roman,Regular"&amp;9 6.pielikums Jūrmalas pilsētas domes
2019.gada 21.marta  saistošajiem noteikumiem Nr. 11
(protokols Nr.3,  22.punkts)
 </firstHeader>
    <firstFooter>&amp;L&amp;9&amp;D; &amp;T&amp;R&amp;9&amp;P (&amp;N)</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sheetPr>
  <dimension ref="A1:Q317"/>
  <sheetViews>
    <sheetView showGridLines="0" view="pageLayout" topLeftCell="B1" zoomScaleNormal="100" workbookViewId="0">
      <selection activeCell="S4" sqref="S4"/>
    </sheetView>
  </sheetViews>
  <sheetFormatPr defaultRowHeight="12" outlineLevelCol="1" x14ac:dyDescent="0.25"/>
  <cols>
    <col min="1" max="1" width="10.85546875" style="531" customWidth="1"/>
    <col min="2" max="2" width="28" style="531" customWidth="1"/>
    <col min="3" max="3" width="8" style="531" customWidth="1"/>
    <col min="4" max="5" width="8.7109375" style="531" hidden="1" customWidth="1" outlineLevel="1"/>
    <col min="6" max="6" width="8.7109375" style="531" customWidth="1" collapsed="1"/>
    <col min="7" max="8" width="8.7109375" style="531" hidden="1" customWidth="1" outlineLevel="1"/>
    <col min="9" max="9" width="8.7109375" style="531" customWidth="1" collapsed="1"/>
    <col min="10" max="11" width="8.28515625" style="531" hidden="1" customWidth="1" outlineLevel="1"/>
    <col min="12" max="12" width="8.28515625" style="531" customWidth="1" collapsed="1"/>
    <col min="13" max="13" width="7.42578125" style="531" hidden="1" customWidth="1" outlineLevel="1"/>
    <col min="14" max="14" width="7.42578125" style="268" hidden="1" customWidth="1" outlineLevel="1"/>
    <col min="15" max="15" width="6.85546875" style="268" customWidth="1" collapsed="1"/>
    <col min="16" max="16" width="26.7109375" style="268" hidden="1" customWidth="1" outlineLevel="1"/>
    <col min="17" max="17" width="9.140625" style="268" collapsed="1"/>
    <col min="18" max="16384" width="9.140625" style="268"/>
  </cols>
  <sheetData>
    <row r="1" spans="1:17" x14ac:dyDescent="0.25">
      <c r="A1" s="265"/>
      <c r="B1" s="265"/>
      <c r="C1" s="265"/>
      <c r="D1" s="265"/>
      <c r="E1" s="265"/>
      <c r="F1" s="265"/>
      <c r="G1" s="265"/>
      <c r="H1" s="265"/>
      <c r="I1" s="265"/>
      <c r="J1" s="265"/>
      <c r="K1" s="265"/>
      <c r="L1" s="265"/>
      <c r="M1" s="265"/>
      <c r="N1" s="266"/>
      <c r="O1" s="267" t="s">
        <v>358</v>
      </c>
      <c r="P1" s="265"/>
    </row>
    <row r="2" spans="1:17" ht="35.25" customHeight="1" x14ac:dyDescent="0.25">
      <c r="A2" s="1007" t="s">
        <v>0</v>
      </c>
      <c r="B2" s="1008"/>
      <c r="C2" s="1008"/>
      <c r="D2" s="1008"/>
      <c r="E2" s="1008"/>
      <c r="F2" s="1008"/>
      <c r="G2" s="1008"/>
      <c r="H2" s="1008"/>
      <c r="I2" s="1008"/>
      <c r="J2" s="1008"/>
      <c r="K2" s="1008"/>
      <c r="L2" s="1008"/>
      <c r="M2" s="1008"/>
      <c r="N2" s="1008"/>
      <c r="O2" s="1008"/>
      <c r="P2" s="1009"/>
      <c r="Q2" s="532"/>
    </row>
    <row r="3" spans="1:17" ht="12.75" customHeight="1" x14ac:dyDescent="0.25">
      <c r="A3" s="269" t="s">
        <v>1</v>
      </c>
      <c r="B3" s="270"/>
      <c r="C3" s="1010" t="s">
        <v>351</v>
      </c>
      <c r="D3" s="1010"/>
      <c r="E3" s="1010"/>
      <c r="F3" s="1010"/>
      <c r="G3" s="1010"/>
      <c r="H3" s="1010"/>
      <c r="I3" s="1010"/>
      <c r="J3" s="1010"/>
      <c r="K3" s="1010"/>
      <c r="L3" s="1010"/>
      <c r="M3" s="1010"/>
      <c r="N3" s="1010"/>
      <c r="O3" s="1010"/>
      <c r="P3" s="1011"/>
      <c r="Q3" s="532"/>
    </row>
    <row r="4" spans="1:17" ht="12.75" customHeight="1" x14ac:dyDescent="0.25">
      <c r="A4" s="269" t="s">
        <v>3</v>
      </c>
      <c r="B4" s="270"/>
      <c r="C4" s="1010" t="s">
        <v>352</v>
      </c>
      <c r="D4" s="1010"/>
      <c r="E4" s="1010"/>
      <c r="F4" s="1010"/>
      <c r="G4" s="1010"/>
      <c r="H4" s="1010"/>
      <c r="I4" s="1010"/>
      <c r="J4" s="1010"/>
      <c r="K4" s="1010"/>
      <c r="L4" s="1010"/>
      <c r="M4" s="1010"/>
      <c r="N4" s="1010"/>
      <c r="O4" s="1010"/>
      <c r="P4" s="1011"/>
      <c r="Q4" s="532"/>
    </row>
    <row r="5" spans="1:17" ht="12.75" customHeight="1" x14ac:dyDescent="0.25">
      <c r="A5" s="271" t="s">
        <v>5</v>
      </c>
      <c r="B5" s="272"/>
      <c r="C5" s="1005" t="s">
        <v>353</v>
      </c>
      <c r="D5" s="1005"/>
      <c r="E5" s="1005"/>
      <c r="F5" s="1005"/>
      <c r="G5" s="1005"/>
      <c r="H5" s="1005"/>
      <c r="I5" s="1005"/>
      <c r="J5" s="1005"/>
      <c r="K5" s="1005"/>
      <c r="L5" s="1005"/>
      <c r="M5" s="1005"/>
      <c r="N5" s="1005"/>
      <c r="O5" s="1005"/>
      <c r="P5" s="1006"/>
      <c r="Q5" s="532"/>
    </row>
    <row r="6" spans="1:17" ht="12.75" customHeight="1" x14ac:dyDescent="0.25">
      <c r="A6" s="271" t="s">
        <v>7</v>
      </c>
      <c r="B6" s="272"/>
      <c r="C6" s="1005" t="s">
        <v>354</v>
      </c>
      <c r="D6" s="1005"/>
      <c r="E6" s="1005"/>
      <c r="F6" s="1005"/>
      <c r="G6" s="1005"/>
      <c r="H6" s="1005"/>
      <c r="I6" s="1005"/>
      <c r="J6" s="1005"/>
      <c r="K6" s="1005"/>
      <c r="L6" s="1005"/>
      <c r="M6" s="1005"/>
      <c r="N6" s="1005"/>
      <c r="O6" s="1005"/>
      <c r="P6" s="1006"/>
      <c r="Q6" s="532"/>
    </row>
    <row r="7" spans="1:17" ht="38.25" customHeight="1" x14ac:dyDescent="0.25">
      <c r="A7" s="271" t="s">
        <v>9</v>
      </c>
      <c r="B7" s="272"/>
      <c r="C7" s="1010" t="s">
        <v>359</v>
      </c>
      <c r="D7" s="1010"/>
      <c r="E7" s="1010"/>
      <c r="F7" s="1010"/>
      <c r="G7" s="1010"/>
      <c r="H7" s="1010"/>
      <c r="I7" s="1010"/>
      <c r="J7" s="1010"/>
      <c r="K7" s="1010"/>
      <c r="L7" s="1010"/>
      <c r="M7" s="1010"/>
      <c r="N7" s="1010"/>
      <c r="O7" s="1010"/>
      <c r="P7" s="1011"/>
      <c r="Q7" s="532"/>
    </row>
    <row r="8" spans="1:17" ht="12.75" customHeight="1" x14ac:dyDescent="0.25">
      <c r="A8" s="273" t="s">
        <v>11</v>
      </c>
      <c r="B8" s="272"/>
      <c r="C8" s="1012"/>
      <c r="D8" s="1012"/>
      <c r="E8" s="1012"/>
      <c r="F8" s="1012"/>
      <c r="G8" s="1012"/>
      <c r="H8" s="1012"/>
      <c r="I8" s="1012"/>
      <c r="J8" s="1012"/>
      <c r="K8" s="1012"/>
      <c r="L8" s="1012"/>
      <c r="M8" s="1012"/>
      <c r="N8" s="1012"/>
      <c r="O8" s="1012"/>
      <c r="P8" s="1013"/>
      <c r="Q8" s="532"/>
    </row>
    <row r="9" spans="1:17" ht="12.75" customHeight="1" x14ac:dyDescent="0.25">
      <c r="A9" s="271"/>
      <c r="B9" s="272" t="s">
        <v>12</v>
      </c>
      <c r="C9" s="1005"/>
      <c r="D9" s="1005"/>
      <c r="E9" s="1005"/>
      <c r="F9" s="1005"/>
      <c r="G9" s="1005"/>
      <c r="H9" s="1005"/>
      <c r="I9" s="1005"/>
      <c r="J9" s="1005"/>
      <c r="K9" s="1005"/>
      <c r="L9" s="1005"/>
      <c r="M9" s="1005"/>
      <c r="N9" s="1005"/>
      <c r="O9" s="1005"/>
      <c r="P9" s="1006"/>
      <c r="Q9" s="532"/>
    </row>
    <row r="10" spans="1:17" ht="12.75" customHeight="1" x14ac:dyDescent="0.25">
      <c r="A10" s="271"/>
      <c r="B10" s="272" t="s">
        <v>14</v>
      </c>
      <c r="C10" s="1005"/>
      <c r="D10" s="1005"/>
      <c r="E10" s="1005"/>
      <c r="F10" s="1005"/>
      <c r="G10" s="1005"/>
      <c r="H10" s="1005"/>
      <c r="I10" s="1005"/>
      <c r="J10" s="1005"/>
      <c r="K10" s="1005"/>
      <c r="L10" s="1005"/>
      <c r="M10" s="1005"/>
      <c r="N10" s="1005"/>
      <c r="O10" s="1005"/>
      <c r="P10" s="1006"/>
      <c r="Q10" s="532"/>
    </row>
    <row r="11" spans="1:17" ht="12.75" customHeight="1" x14ac:dyDescent="0.25">
      <c r="A11" s="271"/>
      <c r="B11" s="272" t="s">
        <v>16</v>
      </c>
      <c r="C11" s="1012"/>
      <c r="D11" s="1012"/>
      <c r="E11" s="1012"/>
      <c r="F11" s="1012"/>
      <c r="G11" s="1012"/>
      <c r="H11" s="1012"/>
      <c r="I11" s="1012"/>
      <c r="J11" s="1012"/>
      <c r="K11" s="1012"/>
      <c r="L11" s="1012"/>
      <c r="M11" s="1012"/>
      <c r="N11" s="1012"/>
      <c r="O11" s="1012"/>
      <c r="P11" s="1013"/>
      <c r="Q11" s="532"/>
    </row>
    <row r="12" spans="1:17" ht="12.75" customHeight="1" x14ac:dyDescent="0.25">
      <c r="A12" s="271"/>
      <c r="B12" s="272" t="s">
        <v>17</v>
      </c>
      <c r="C12" s="1005"/>
      <c r="D12" s="1005"/>
      <c r="E12" s="1005"/>
      <c r="F12" s="1005"/>
      <c r="G12" s="1005"/>
      <c r="H12" s="1005"/>
      <c r="I12" s="1005"/>
      <c r="J12" s="1005"/>
      <c r="K12" s="1005"/>
      <c r="L12" s="1005"/>
      <c r="M12" s="1005"/>
      <c r="N12" s="1005"/>
      <c r="O12" s="1005"/>
      <c r="P12" s="1006"/>
      <c r="Q12" s="532"/>
    </row>
    <row r="13" spans="1:17" ht="12.75" customHeight="1" x14ac:dyDescent="0.25">
      <c r="A13" s="271"/>
      <c r="B13" s="272" t="s">
        <v>19</v>
      </c>
      <c r="C13" s="1005"/>
      <c r="D13" s="1005"/>
      <c r="E13" s="1005"/>
      <c r="F13" s="1005"/>
      <c r="G13" s="1005"/>
      <c r="H13" s="1005"/>
      <c r="I13" s="1005"/>
      <c r="J13" s="1005"/>
      <c r="K13" s="1005"/>
      <c r="L13" s="1005"/>
      <c r="M13" s="1005"/>
      <c r="N13" s="1005"/>
      <c r="O13" s="1005"/>
      <c r="P13" s="1006"/>
      <c r="Q13" s="532"/>
    </row>
    <row r="14" spans="1:17" ht="12.75" customHeight="1" x14ac:dyDescent="0.25">
      <c r="A14" s="274"/>
      <c r="B14" s="275"/>
      <c r="C14" s="1014"/>
      <c r="D14" s="1014"/>
      <c r="E14" s="1014"/>
      <c r="F14" s="1014"/>
      <c r="G14" s="1014"/>
      <c r="H14" s="1014"/>
      <c r="I14" s="1014"/>
      <c r="J14" s="1014"/>
      <c r="K14" s="1014"/>
      <c r="L14" s="1014"/>
      <c r="M14" s="1014"/>
      <c r="N14" s="1014"/>
      <c r="O14" s="1014"/>
      <c r="P14" s="1015"/>
      <c r="Q14" s="532"/>
    </row>
    <row r="15" spans="1:17" s="276" customFormat="1" ht="12.75" customHeight="1" x14ac:dyDescent="0.25">
      <c r="A15" s="1016" t="s">
        <v>20</v>
      </c>
      <c r="B15" s="1019" t="s">
        <v>21</v>
      </c>
      <c r="C15" s="1021" t="s">
        <v>22</v>
      </c>
      <c r="D15" s="1022"/>
      <c r="E15" s="1022"/>
      <c r="F15" s="1022"/>
      <c r="G15" s="1022"/>
      <c r="H15" s="1022"/>
      <c r="I15" s="1022"/>
      <c r="J15" s="1022"/>
      <c r="K15" s="1022"/>
      <c r="L15" s="1022"/>
      <c r="M15" s="1022"/>
      <c r="N15" s="1022"/>
      <c r="O15" s="1022"/>
      <c r="P15" s="1023"/>
      <c r="Q15" s="533"/>
    </row>
    <row r="16" spans="1:17" s="276" customFormat="1" ht="12.75" customHeight="1" x14ac:dyDescent="0.25">
      <c r="A16" s="1017"/>
      <c r="B16" s="1020"/>
      <c r="C16" s="1024" t="s">
        <v>23</v>
      </c>
      <c r="D16" s="1026" t="s">
        <v>24</v>
      </c>
      <c r="E16" s="1028" t="s">
        <v>25</v>
      </c>
      <c r="F16" s="1030" t="s">
        <v>26</v>
      </c>
      <c r="G16" s="1032" t="s">
        <v>27</v>
      </c>
      <c r="H16" s="1033" t="s">
        <v>28</v>
      </c>
      <c r="I16" s="1034" t="s">
        <v>29</v>
      </c>
      <c r="J16" s="1032" t="s">
        <v>30</v>
      </c>
      <c r="K16" s="1033" t="s">
        <v>31</v>
      </c>
      <c r="L16" s="1034" t="s">
        <v>32</v>
      </c>
      <c r="M16" s="1032" t="s">
        <v>33</v>
      </c>
      <c r="N16" s="1033" t="s">
        <v>34</v>
      </c>
      <c r="O16" s="1034" t="s">
        <v>35</v>
      </c>
      <c r="P16" s="1035" t="s">
        <v>36</v>
      </c>
    </row>
    <row r="17" spans="1:16" s="277" customFormat="1" ht="70.5" customHeight="1" thickBot="1" x14ac:dyDescent="0.3">
      <c r="A17" s="1018"/>
      <c r="B17" s="1020"/>
      <c r="C17" s="1025"/>
      <c r="D17" s="1027"/>
      <c r="E17" s="1029"/>
      <c r="F17" s="1031"/>
      <c r="G17" s="1032"/>
      <c r="H17" s="1033"/>
      <c r="I17" s="1034"/>
      <c r="J17" s="1032"/>
      <c r="K17" s="1033"/>
      <c r="L17" s="1034"/>
      <c r="M17" s="1032"/>
      <c r="N17" s="1033"/>
      <c r="O17" s="1034"/>
      <c r="P17" s="1036"/>
    </row>
    <row r="18" spans="1:16" s="277" customFormat="1" ht="9.75" customHeight="1" thickTop="1" x14ac:dyDescent="0.25">
      <c r="A18" s="278" t="s">
        <v>37</v>
      </c>
      <c r="B18" s="278">
        <v>2</v>
      </c>
      <c r="C18" s="279">
        <v>3</v>
      </c>
      <c r="D18" s="280">
        <v>4</v>
      </c>
      <c r="E18" s="281">
        <v>5</v>
      </c>
      <c r="F18" s="282">
        <v>6</v>
      </c>
      <c r="G18" s="280">
        <v>7</v>
      </c>
      <c r="H18" s="283">
        <v>8</v>
      </c>
      <c r="I18" s="284">
        <v>9</v>
      </c>
      <c r="J18" s="283">
        <v>10</v>
      </c>
      <c r="K18" s="281">
        <v>11</v>
      </c>
      <c r="L18" s="285">
        <v>12</v>
      </c>
      <c r="M18" s="279">
        <v>13</v>
      </c>
      <c r="N18" s="281">
        <v>14</v>
      </c>
      <c r="O18" s="284">
        <v>15</v>
      </c>
      <c r="P18" s="284">
        <v>16</v>
      </c>
    </row>
    <row r="19" spans="1:16" s="292" customFormat="1" ht="12" hidden="1" customHeight="1" x14ac:dyDescent="0.25">
      <c r="A19" s="286"/>
      <c r="B19" s="287" t="s">
        <v>38</v>
      </c>
      <c r="C19" s="288"/>
      <c r="D19" s="289"/>
      <c r="E19" s="290"/>
      <c r="F19" s="291"/>
      <c r="G19" s="289"/>
      <c r="H19" s="290"/>
      <c r="I19" s="291"/>
      <c r="J19" s="289"/>
      <c r="K19" s="290"/>
      <c r="L19" s="291"/>
      <c r="M19" s="289"/>
      <c r="N19" s="290"/>
      <c r="O19" s="291"/>
      <c r="P19" s="291"/>
    </row>
    <row r="20" spans="1:16" s="292" customFormat="1" ht="12.75" thickBot="1" x14ac:dyDescent="0.3">
      <c r="A20" s="293"/>
      <c r="B20" s="294" t="s">
        <v>39</v>
      </c>
      <c r="C20" s="295">
        <f t="shared" ref="C20:C83" si="0">F20+I20+L20+O20</f>
        <v>1050</v>
      </c>
      <c r="D20" s="296">
        <f>SUM(D21,D24,D25,D41,D43)</f>
        <v>0</v>
      </c>
      <c r="E20" s="297">
        <f t="shared" ref="E20:F20" si="1">SUM(E21,E24,E25,E41,E43)</f>
        <v>1050</v>
      </c>
      <c r="F20" s="298">
        <f t="shared" si="1"/>
        <v>1050</v>
      </c>
      <c r="G20" s="296">
        <f>SUM(G21,G24,G43)</f>
        <v>0</v>
      </c>
      <c r="H20" s="297">
        <f t="shared" ref="H20:I20" si="2">SUM(H21,H24,H43)</f>
        <v>0</v>
      </c>
      <c r="I20" s="298">
        <f t="shared" si="2"/>
        <v>0</v>
      </c>
      <c r="J20" s="296">
        <f>SUM(J21,J26,J43)</f>
        <v>0</v>
      </c>
      <c r="K20" s="297">
        <f t="shared" ref="K20:L20" si="3">SUM(K21,K26,K43)</f>
        <v>0</v>
      </c>
      <c r="L20" s="298">
        <f t="shared" si="3"/>
        <v>0</v>
      </c>
      <c r="M20" s="296">
        <f>SUM(M21,M45)</f>
        <v>0</v>
      </c>
      <c r="N20" s="297">
        <f t="shared" ref="N20:O20" si="4">SUM(N21,N45)</f>
        <v>0</v>
      </c>
      <c r="O20" s="298">
        <f t="shared" si="4"/>
        <v>0</v>
      </c>
      <c r="P20" s="299"/>
    </row>
    <row r="21" spans="1:16" ht="12.75" hidden="1" thickTop="1" x14ac:dyDescent="0.25">
      <c r="A21" s="300"/>
      <c r="B21" s="301" t="s">
        <v>40</v>
      </c>
      <c r="C21" s="302">
        <f t="shared" si="0"/>
        <v>0</v>
      </c>
      <c r="D21" s="303">
        <f>SUM(D22:D23)</f>
        <v>0</v>
      </c>
      <c r="E21" s="304">
        <f t="shared" ref="E21:F21" si="5">SUM(E22:E23)</f>
        <v>0</v>
      </c>
      <c r="F21" s="305">
        <f t="shared" si="5"/>
        <v>0</v>
      </c>
      <c r="G21" s="303">
        <f>SUM(G22:G23)</f>
        <v>0</v>
      </c>
      <c r="H21" s="304">
        <f t="shared" ref="H21:I21" si="6">SUM(H22:H23)</f>
        <v>0</v>
      </c>
      <c r="I21" s="305">
        <f t="shared" si="6"/>
        <v>0</v>
      </c>
      <c r="J21" s="303">
        <f>SUM(J22:J23)</f>
        <v>0</v>
      </c>
      <c r="K21" s="304">
        <f t="shared" ref="K21:L21" si="7">SUM(K22:K23)</f>
        <v>0</v>
      </c>
      <c r="L21" s="305">
        <f t="shared" si="7"/>
        <v>0</v>
      </c>
      <c r="M21" s="303">
        <f>SUM(M22:M23)</f>
        <v>0</v>
      </c>
      <c r="N21" s="304">
        <f t="shared" ref="N21:O21" si="8">SUM(N22:N23)</f>
        <v>0</v>
      </c>
      <c r="O21" s="305">
        <f t="shared" si="8"/>
        <v>0</v>
      </c>
      <c r="P21" s="306"/>
    </row>
    <row r="22" spans="1:16" ht="12" hidden="1" customHeight="1" x14ac:dyDescent="0.25">
      <c r="A22" s="307"/>
      <c r="B22" s="308" t="s">
        <v>41</v>
      </c>
      <c r="C22" s="309">
        <f t="shared" si="0"/>
        <v>0</v>
      </c>
      <c r="D22" s="310"/>
      <c r="E22" s="311"/>
      <c r="F22" s="312">
        <f>D22+E22</f>
        <v>0</v>
      </c>
      <c r="G22" s="310"/>
      <c r="H22" s="311"/>
      <c r="I22" s="312">
        <f>G22+H22</f>
        <v>0</v>
      </c>
      <c r="J22" s="310"/>
      <c r="K22" s="311"/>
      <c r="L22" s="312">
        <f>K22+J22</f>
        <v>0</v>
      </c>
      <c r="M22" s="310"/>
      <c r="N22" s="311"/>
      <c r="O22" s="312">
        <f>N22+M22</f>
        <v>0</v>
      </c>
      <c r="P22" s="313"/>
    </row>
    <row r="23" spans="1:16" ht="12.75" hidden="1" thickTop="1" x14ac:dyDescent="0.25">
      <c r="A23" s="314"/>
      <c r="B23" s="315" t="s">
        <v>42</v>
      </c>
      <c r="C23" s="316">
        <f t="shared" si="0"/>
        <v>0</v>
      </c>
      <c r="D23" s="317"/>
      <c r="E23" s="320"/>
      <c r="F23" s="319">
        <f t="shared" ref="F23:F25" si="9">D23+E23</f>
        <v>0</v>
      </c>
      <c r="G23" s="317"/>
      <c r="H23" s="320"/>
      <c r="I23" s="319">
        <f t="shared" ref="I23:I24" si="10">G23+H23</f>
        <v>0</v>
      </c>
      <c r="J23" s="317"/>
      <c r="K23" s="320"/>
      <c r="L23" s="321">
        <f>K23+J23</f>
        <v>0</v>
      </c>
      <c r="M23" s="317"/>
      <c r="N23" s="320"/>
      <c r="O23" s="319">
        <f>N23+M23</f>
        <v>0</v>
      </c>
      <c r="P23" s="322"/>
    </row>
    <row r="24" spans="1:16" s="292" customFormat="1" ht="24.75" hidden="1" customHeight="1" thickBot="1" x14ac:dyDescent="0.3">
      <c r="A24" s="323">
        <v>19300</v>
      </c>
      <c r="B24" s="323" t="s">
        <v>43</v>
      </c>
      <c r="C24" s="324">
        <f>F24+I24</f>
        <v>0</v>
      </c>
      <c r="D24" s="325"/>
      <c r="E24" s="326"/>
      <c r="F24" s="327">
        <f t="shared" si="9"/>
        <v>0</v>
      </c>
      <c r="G24" s="325"/>
      <c r="H24" s="326"/>
      <c r="I24" s="327">
        <f t="shared" si="10"/>
        <v>0</v>
      </c>
      <c r="J24" s="328" t="s">
        <v>44</v>
      </c>
      <c r="K24" s="329" t="s">
        <v>44</v>
      </c>
      <c r="L24" s="330" t="s">
        <v>44</v>
      </c>
      <c r="M24" s="328" t="s">
        <v>44</v>
      </c>
      <c r="N24" s="329" t="s">
        <v>44</v>
      </c>
      <c r="O24" s="330" t="s">
        <v>44</v>
      </c>
      <c r="P24" s="331"/>
    </row>
    <row r="25" spans="1:16" s="292" customFormat="1" ht="24.75" customHeight="1" thickTop="1" x14ac:dyDescent="0.25">
      <c r="A25" s="332" t="s">
        <v>355</v>
      </c>
      <c r="B25" s="333" t="s">
        <v>45</v>
      </c>
      <c r="C25" s="334">
        <f>F25</f>
        <v>1050</v>
      </c>
      <c r="D25" s="335"/>
      <c r="E25" s="336">
        <v>1050</v>
      </c>
      <c r="F25" s="337">
        <f t="shared" si="9"/>
        <v>1050</v>
      </c>
      <c r="G25" s="338" t="s">
        <v>44</v>
      </c>
      <c r="H25" s="339" t="s">
        <v>44</v>
      </c>
      <c r="I25" s="340" t="s">
        <v>44</v>
      </c>
      <c r="J25" s="338" t="s">
        <v>44</v>
      </c>
      <c r="K25" s="339" t="s">
        <v>44</v>
      </c>
      <c r="L25" s="340" t="s">
        <v>44</v>
      </c>
      <c r="M25" s="338" t="s">
        <v>44</v>
      </c>
      <c r="N25" s="339" t="s">
        <v>44</v>
      </c>
      <c r="O25" s="340" t="s">
        <v>44</v>
      </c>
      <c r="P25" s="535" t="s">
        <v>356</v>
      </c>
    </row>
    <row r="26" spans="1:16" s="292" customFormat="1" ht="36" hidden="1" customHeight="1" x14ac:dyDescent="0.25">
      <c r="A26" s="333">
        <v>21300</v>
      </c>
      <c r="B26" s="333" t="s">
        <v>46</v>
      </c>
      <c r="C26" s="334">
        <f>L26</f>
        <v>0</v>
      </c>
      <c r="D26" s="338" t="s">
        <v>44</v>
      </c>
      <c r="E26" s="339" t="s">
        <v>44</v>
      </c>
      <c r="F26" s="340" t="s">
        <v>44</v>
      </c>
      <c r="G26" s="338" t="s">
        <v>44</v>
      </c>
      <c r="H26" s="339" t="s">
        <v>44</v>
      </c>
      <c r="I26" s="340" t="s">
        <v>44</v>
      </c>
      <c r="J26" s="342">
        <f>SUM(J27,J31,J33,J36)</f>
        <v>0</v>
      </c>
      <c r="K26" s="343">
        <f t="shared" ref="K26:L26" si="11">SUM(K27,K31,K33,K36)</f>
        <v>0</v>
      </c>
      <c r="L26" s="344">
        <f t="shared" si="11"/>
        <v>0</v>
      </c>
      <c r="M26" s="342" t="s">
        <v>44</v>
      </c>
      <c r="N26" s="343" t="s">
        <v>44</v>
      </c>
      <c r="O26" s="344" t="s">
        <v>44</v>
      </c>
      <c r="P26" s="341"/>
    </row>
    <row r="27" spans="1:16" s="292" customFormat="1" ht="24" hidden="1" customHeight="1" x14ac:dyDescent="0.25">
      <c r="A27" s="345">
        <v>21350</v>
      </c>
      <c r="B27" s="333" t="s">
        <v>47</v>
      </c>
      <c r="C27" s="334">
        <f t="shared" ref="C27:C30" si="12">L27</f>
        <v>0</v>
      </c>
      <c r="D27" s="338" t="s">
        <v>44</v>
      </c>
      <c r="E27" s="339" t="s">
        <v>44</v>
      </c>
      <c r="F27" s="340" t="s">
        <v>44</v>
      </c>
      <c r="G27" s="338" t="s">
        <v>44</v>
      </c>
      <c r="H27" s="339" t="s">
        <v>44</v>
      </c>
      <c r="I27" s="340" t="s">
        <v>44</v>
      </c>
      <c r="J27" s="342">
        <f>SUM(J28:J30)</f>
        <v>0</v>
      </c>
      <c r="K27" s="343">
        <f t="shared" ref="K27:L27" si="13">SUM(K28:K30)</f>
        <v>0</v>
      </c>
      <c r="L27" s="344">
        <f t="shared" si="13"/>
        <v>0</v>
      </c>
      <c r="M27" s="342" t="s">
        <v>44</v>
      </c>
      <c r="N27" s="343" t="s">
        <v>44</v>
      </c>
      <c r="O27" s="344" t="s">
        <v>44</v>
      </c>
      <c r="P27" s="341"/>
    </row>
    <row r="28" spans="1:16" ht="12" hidden="1" customHeight="1" x14ac:dyDescent="0.25">
      <c r="A28" s="307">
        <v>21351</v>
      </c>
      <c r="B28" s="346" t="s">
        <v>48</v>
      </c>
      <c r="C28" s="347">
        <f t="shared" si="12"/>
        <v>0</v>
      </c>
      <c r="D28" s="348" t="s">
        <v>44</v>
      </c>
      <c r="E28" s="349" t="s">
        <v>44</v>
      </c>
      <c r="F28" s="350" t="s">
        <v>44</v>
      </c>
      <c r="G28" s="348" t="s">
        <v>44</v>
      </c>
      <c r="H28" s="349" t="s">
        <v>44</v>
      </c>
      <c r="I28" s="350" t="s">
        <v>44</v>
      </c>
      <c r="J28" s="310"/>
      <c r="K28" s="311"/>
      <c r="L28" s="312">
        <f t="shared" ref="L28:L30" si="14">K28+J28</f>
        <v>0</v>
      </c>
      <c r="M28" s="351" t="s">
        <v>44</v>
      </c>
      <c r="N28" s="352" t="s">
        <v>44</v>
      </c>
      <c r="O28" s="312" t="s">
        <v>44</v>
      </c>
      <c r="P28" s="313"/>
    </row>
    <row r="29" spans="1:16" ht="12" hidden="1" customHeight="1" x14ac:dyDescent="0.25">
      <c r="A29" s="314">
        <v>21352</v>
      </c>
      <c r="B29" s="353" t="s">
        <v>49</v>
      </c>
      <c r="C29" s="354">
        <f t="shared" si="12"/>
        <v>0</v>
      </c>
      <c r="D29" s="355" t="s">
        <v>44</v>
      </c>
      <c r="E29" s="356" t="s">
        <v>44</v>
      </c>
      <c r="F29" s="357" t="s">
        <v>44</v>
      </c>
      <c r="G29" s="355" t="s">
        <v>44</v>
      </c>
      <c r="H29" s="356" t="s">
        <v>44</v>
      </c>
      <c r="I29" s="357" t="s">
        <v>44</v>
      </c>
      <c r="J29" s="317"/>
      <c r="K29" s="320"/>
      <c r="L29" s="321">
        <f t="shared" si="14"/>
        <v>0</v>
      </c>
      <c r="M29" s="358" t="s">
        <v>44</v>
      </c>
      <c r="N29" s="359" t="s">
        <v>44</v>
      </c>
      <c r="O29" s="321" t="s">
        <v>44</v>
      </c>
      <c r="P29" s="322"/>
    </row>
    <row r="30" spans="1:16" ht="24" hidden="1" customHeight="1" x14ac:dyDescent="0.25">
      <c r="A30" s="314">
        <v>21359</v>
      </c>
      <c r="B30" s="353" t="s">
        <v>50</v>
      </c>
      <c r="C30" s="354">
        <f t="shared" si="12"/>
        <v>0</v>
      </c>
      <c r="D30" s="355" t="s">
        <v>44</v>
      </c>
      <c r="E30" s="356" t="s">
        <v>44</v>
      </c>
      <c r="F30" s="357" t="s">
        <v>44</v>
      </c>
      <c r="G30" s="355" t="s">
        <v>44</v>
      </c>
      <c r="H30" s="356" t="s">
        <v>44</v>
      </c>
      <c r="I30" s="357" t="s">
        <v>44</v>
      </c>
      <c r="J30" s="317"/>
      <c r="K30" s="320"/>
      <c r="L30" s="321">
        <f t="shared" si="14"/>
        <v>0</v>
      </c>
      <c r="M30" s="358" t="s">
        <v>44</v>
      </c>
      <c r="N30" s="359" t="s">
        <v>44</v>
      </c>
      <c r="O30" s="321" t="s">
        <v>44</v>
      </c>
      <c r="P30" s="322"/>
    </row>
    <row r="31" spans="1:16" s="292" customFormat="1" ht="36" hidden="1" customHeight="1" x14ac:dyDescent="0.25">
      <c r="A31" s="345">
        <v>21370</v>
      </c>
      <c r="B31" s="333" t="s">
        <v>51</v>
      </c>
      <c r="C31" s="334">
        <f>L31</f>
        <v>0</v>
      </c>
      <c r="D31" s="338" t="s">
        <v>44</v>
      </c>
      <c r="E31" s="339" t="s">
        <v>44</v>
      </c>
      <c r="F31" s="340" t="s">
        <v>44</v>
      </c>
      <c r="G31" s="338" t="s">
        <v>44</v>
      </c>
      <c r="H31" s="339" t="s">
        <v>44</v>
      </c>
      <c r="I31" s="340" t="s">
        <v>44</v>
      </c>
      <c r="J31" s="342">
        <f>SUM(J32)</f>
        <v>0</v>
      </c>
      <c r="K31" s="343">
        <f t="shared" ref="K31:L31" si="15">SUM(K32)</f>
        <v>0</v>
      </c>
      <c r="L31" s="344">
        <f t="shared" si="15"/>
        <v>0</v>
      </c>
      <c r="M31" s="342" t="s">
        <v>44</v>
      </c>
      <c r="N31" s="343" t="s">
        <v>44</v>
      </c>
      <c r="O31" s="344" t="s">
        <v>44</v>
      </c>
      <c r="P31" s="341"/>
    </row>
    <row r="32" spans="1:16" ht="36" hidden="1" customHeight="1" x14ac:dyDescent="0.25">
      <c r="A32" s="360">
        <v>21379</v>
      </c>
      <c r="B32" s="361" t="s">
        <v>52</v>
      </c>
      <c r="C32" s="362">
        <f t="shared" ref="C32:C40" si="16">L32</f>
        <v>0</v>
      </c>
      <c r="D32" s="363" t="s">
        <v>44</v>
      </c>
      <c r="E32" s="364" t="s">
        <v>44</v>
      </c>
      <c r="F32" s="365" t="s">
        <v>44</v>
      </c>
      <c r="G32" s="363" t="s">
        <v>44</v>
      </c>
      <c r="H32" s="364" t="s">
        <v>44</v>
      </c>
      <c r="I32" s="365" t="s">
        <v>44</v>
      </c>
      <c r="J32" s="366"/>
      <c r="K32" s="367"/>
      <c r="L32" s="368">
        <f>K32+J32</f>
        <v>0</v>
      </c>
      <c r="M32" s="369" t="s">
        <v>44</v>
      </c>
      <c r="N32" s="370" t="s">
        <v>44</v>
      </c>
      <c r="O32" s="368" t="s">
        <v>44</v>
      </c>
      <c r="P32" s="371"/>
    </row>
    <row r="33" spans="1:16" s="292" customFormat="1" ht="12" hidden="1" customHeight="1" x14ac:dyDescent="0.25">
      <c r="A33" s="345">
        <v>21380</v>
      </c>
      <c r="B33" s="333" t="s">
        <v>53</v>
      </c>
      <c r="C33" s="334">
        <f t="shared" si="16"/>
        <v>0</v>
      </c>
      <c r="D33" s="338" t="s">
        <v>44</v>
      </c>
      <c r="E33" s="339" t="s">
        <v>44</v>
      </c>
      <c r="F33" s="340" t="s">
        <v>44</v>
      </c>
      <c r="G33" s="338" t="s">
        <v>44</v>
      </c>
      <c r="H33" s="339" t="s">
        <v>44</v>
      </c>
      <c r="I33" s="340" t="s">
        <v>44</v>
      </c>
      <c r="J33" s="342">
        <f>SUM(J34:J35)</f>
        <v>0</v>
      </c>
      <c r="K33" s="343">
        <f t="shared" ref="K33:L33" si="17">SUM(K34:K35)</f>
        <v>0</v>
      </c>
      <c r="L33" s="344">
        <f t="shared" si="17"/>
        <v>0</v>
      </c>
      <c r="M33" s="342" t="s">
        <v>44</v>
      </c>
      <c r="N33" s="343" t="s">
        <v>44</v>
      </c>
      <c r="O33" s="344" t="s">
        <v>44</v>
      </c>
      <c r="P33" s="341"/>
    </row>
    <row r="34" spans="1:16" ht="12" hidden="1" customHeight="1" x14ac:dyDescent="0.25">
      <c r="A34" s="308">
        <v>21381</v>
      </c>
      <c r="B34" s="346" t="s">
        <v>54</v>
      </c>
      <c r="C34" s="347">
        <f t="shared" si="16"/>
        <v>0</v>
      </c>
      <c r="D34" s="348" t="s">
        <v>44</v>
      </c>
      <c r="E34" s="349" t="s">
        <v>44</v>
      </c>
      <c r="F34" s="350" t="s">
        <v>44</v>
      </c>
      <c r="G34" s="348" t="s">
        <v>44</v>
      </c>
      <c r="H34" s="349" t="s">
        <v>44</v>
      </c>
      <c r="I34" s="350" t="s">
        <v>44</v>
      </c>
      <c r="J34" s="310"/>
      <c r="K34" s="311"/>
      <c r="L34" s="312">
        <f t="shared" ref="L34:L35" si="18">K34+J34</f>
        <v>0</v>
      </c>
      <c r="M34" s="351" t="s">
        <v>44</v>
      </c>
      <c r="N34" s="352" t="s">
        <v>44</v>
      </c>
      <c r="O34" s="312" t="s">
        <v>44</v>
      </c>
      <c r="P34" s="313"/>
    </row>
    <row r="35" spans="1:16" ht="24" hidden="1" customHeight="1" x14ac:dyDescent="0.25">
      <c r="A35" s="315">
        <v>21383</v>
      </c>
      <c r="B35" s="353" t="s">
        <v>55</v>
      </c>
      <c r="C35" s="354">
        <f t="shared" si="16"/>
        <v>0</v>
      </c>
      <c r="D35" s="355" t="s">
        <v>44</v>
      </c>
      <c r="E35" s="356" t="s">
        <v>44</v>
      </c>
      <c r="F35" s="357" t="s">
        <v>44</v>
      </c>
      <c r="G35" s="355" t="s">
        <v>44</v>
      </c>
      <c r="H35" s="356" t="s">
        <v>44</v>
      </c>
      <c r="I35" s="357" t="s">
        <v>44</v>
      </c>
      <c r="J35" s="317"/>
      <c r="K35" s="320"/>
      <c r="L35" s="321">
        <f t="shared" si="18"/>
        <v>0</v>
      </c>
      <c r="M35" s="358" t="s">
        <v>44</v>
      </c>
      <c r="N35" s="359" t="s">
        <v>44</v>
      </c>
      <c r="O35" s="321" t="s">
        <v>44</v>
      </c>
      <c r="P35" s="322"/>
    </row>
    <row r="36" spans="1:16" s="292" customFormat="1" ht="25.5" hidden="1" customHeight="1" x14ac:dyDescent="0.25">
      <c r="A36" s="345">
        <v>21390</v>
      </c>
      <c r="B36" s="333" t="s">
        <v>56</v>
      </c>
      <c r="C36" s="334">
        <f t="shared" si="16"/>
        <v>0</v>
      </c>
      <c r="D36" s="338" t="s">
        <v>44</v>
      </c>
      <c r="E36" s="339" t="s">
        <v>44</v>
      </c>
      <c r="F36" s="340" t="s">
        <v>44</v>
      </c>
      <c r="G36" s="338" t="s">
        <v>44</v>
      </c>
      <c r="H36" s="339" t="s">
        <v>44</v>
      </c>
      <c r="I36" s="340" t="s">
        <v>44</v>
      </c>
      <c r="J36" s="342">
        <f>SUM(J37:J40)</f>
        <v>0</v>
      </c>
      <c r="K36" s="343">
        <f t="shared" ref="K36:L36" si="19">SUM(K37:K40)</f>
        <v>0</v>
      </c>
      <c r="L36" s="344">
        <f t="shared" si="19"/>
        <v>0</v>
      </c>
      <c r="M36" s="342" t="s">
        <v>44</v>
      </c>
      <c r="N36" s="343" t="s">
        <v>44</v>
      </c>
      <c r="O36" s="344" t="s">
        <v>44</v>
      </c>
      <c r="P36" s="341"/>
    </row>
    <row r="37" spans="1:16" ht="24" hidden="1" customHeight="1" x14ac:dyDescent="0.25">
      <c r="A37" s="308">
        <v>21391</v>
      </c>
      <c r="B37" s="346" t="s">
        <v>57</v>
      </c>
      <c r="C37" s="347">
        <f t="shared" si="16"/>
        <v>0</v>
      </c>
      <c r="D37" s="348" t="s">
        <v>44</v>
      </c>
      <c r="E37" s="349" t="s">
        <v>44</v>
      </c>
      <c r="F37" s="350" t="s">
        <v>44</v>
      </c>
      <c r="G37" s="348" t="s">
        <v>44</v>
      </c>
      <c r="H37" s="349" t="s">
        <v>44</v>
      </c>
      <c r="I37" s="350" t="s">
        <v>44</v>
      </c>
      <c r="J37" s="310"/>
      <c r="K37" s="311"/>
      <c r="L37" s="312">
        <f t="shared" ref="L37:L40" si="20">K37+J37</f>
        <v>0</v>
      </c>
      <c r="M37" s="351" t="s">
        <v>44</v>
      </c>
      <c r="N37" s="352" t="s">
        <v>44</v>
      </c>
      <c r="O37" s="312" t="s">
        <v>44</v>
      </c>
      <c r="P37" s="313"/>
    </row>
    <row r="38" spans="1:16" ht="12" hidden="1" customHeight="1" x14ac:dyDescent="0.25">
      <c r="A38" s="315">
        <v>21393</v>
      </c>
      <c r="B38" s="353" t="s">
        <v>58</v>
      </c>
      <c r="C38" s="354">
        <f t="shared" si="16"/>
        <v>0</v>
      </c>
      <c r="D38" s="355" t="s">
        <v>44</v>
      </c>
      <c r="E38" s="356" t="s">
        <v>44</v>
      </c>
      <c r="F38" s="357" t="s">
        <v>44</v>
      </c>
      <c r="G38" s="355" t="s">
        <v>44</v>
      </c>
      <c r="H38" s="356" t="s">
        <v>44</v>
      </c>
      <c r="I38" s="357" t="s">
        <v>44</v>
      </c>
      <c r="J38" s="317"/>
      <c r="K38" s="320"/>
      <c r="L38" s="321">
        <f t="shared" si="20"/>
        <v>0</v>
      </c>
      <c r="M38" s="358" t="s">
        <v>44</v>
      </c>
      <c r="N38" s="359" t="s">
        <v>44</v>
      </c>
      <c r="O38" s="321" t="s">
        <v>44</v>
      </c>
      <c r="P38" s="322"/>
    </row>
    <row r="39" spans="1:16" ht="12" hidden="1" customHeight="1" x14ac:dyDescent="0.25">
      <c r="A39" s="315">
        <v>21395</v>
      </c>
      <c r="B39" s="353" t="s">
        <v>59</v>
      </c>
      <c r="C39" s="354">
        <f t="shared" si="16"/>
        <v>0</v>
      </c>
      <c r="D39" s="355" t="s">
        <v>44</v>
      </c>
      <c r="E39" s="356" t="s">
        <v>44</v>
      </c>
      <c r="F39" s="357" t="s">
        <v>44</v>
      </c>
      <c r="G39" s="355" t="s">
        <v>44</v>
      </c>
      <c r="H39" s="356" t="s">
        <v>44</v>
      </c>
      <c r="I39" s="357" t="s">
        <v>44</v>
      </c>
      <c r="J39" s="317"/>
      <c r="K39" s="320"/>
      <c r="L39" s="321">
        <f t="shared" si="20"/>
        <v>0</v>
      </c>
      <c r="M39" s="358" t="s">
        <v>44</v>
      </c>
      <c r="N39" s="359" t="s">
        <v>44</v>
      </c>
      <c r="O39" s="321" t="s">
        <v>44</v>
      </c>
      <c r="P39" s="322"/>
    </row>
    <row r="40" spans="1:16" ht="24" hidden="1" customHeight="1" x14ac:dyDescent="0.25">
      <c r="A40" s="372">
        <v>21399</v>
      </c>
      <c r="B40" s="373" t="s">
        <v>60</v>
      </c>
      <c r="C40" s="374">
        <f t="shared" si="16"/>
        <v>0</v>
      </c>
      <c r="D40" s="375" t="s">
        <v>44</v>
      </c>
      <c r="E40" s="376" t="s">
        <v>44</v>
      </c>
      <c r="F40" s="377" t="s">
        <v>44</v>
      </c>
      <c r="G40" s="375" t="s">
        <v>44</v>
      </c>
      <c r="H40" s="376" t="s">
        <v>44</v>
      </c>
      <c r="I40" s="377" t="s">
        <v>44</v>
      </c>
      <c r="J40" s="378"/>
      <c r="K40" s="379"/>
      <c r="L40" s="380">
        <f t="shared" si="20"/>
        <v>0</v>
      </c>
      <c r="M40" s="381" t="s">
        <v>44</v>
      </c>
      <c r="N40" s="382" t="s">
        <v>44</v>
      </c>
      <c r="O40" s="380" t="s">
        <v>44</v>
      </c>
      <c r="P40" s="383"/>
    </row>
    <row r="41" spans="1:16" s="292" customFormat="1" ht="26.25" hidden="1" customHeight="1" x14ac:dyDescent="0.25">
      <c r="A41" s="384">
        <v>21420</v>
      </c>
      <c r="B41" s="385" t="s">
        <v>61</v>
      </c>
      <c r="C41" s="386">
        <f>F41</f>
        <v>0</v>
      </c>
      <c r="D41" s="387">
        <f>SUM(D42)</f>
        <v>0</v>
      </c>
      <c r="E41" s="388">
        <f t="shared" ref="E41:F41" si="21">SUM(E42)</f>
        <v>0</v>
      </c>
      <c r="F41" s="389">
        <f t="shared" si="21"/>
        <v>0</v>
      </c>
      <c r="G41" s="390" t="s">
        <v>44</v>
      </c>
      <c r="H41" s="391" t="s">
        <v>44</v>
      </c>
      <c r="I41" s="392" t="s">
        <v>44</v>
      </c>
      <c r="J41" s="390" t="s">
        <v>44</v>
      </c>
      <c r="K41" s="391" t="s">
        <v>44</v>
      </c>
      <c r="L41" s="392" t="s">
        <v>44</v>
      </c>
      <c r="M41" s="390" t="s">
        <v>44</v>
      </c>
      <c r="N41" s="391" t="s">
        <v>44</v>
      </c>
      <c r="O41" s="392" t="s">
        <v>44</v>
      </c>
      <c r="P41" s="393"/>
    </row>
    <row r="42" spans="1:16" s="292" customFormat="1" ht="26.25" hidden="1" customHeight="1" x14ac:dyDescent="0.25">
      <c r="A42" s="372">
        <v>21429</v>
      </c>
      <c r="B42" s="373" t="s">
        <v>62</v>
      </c>
      <c r="C42" s="394">
        <f>F42</f>
        <v>0</v>
      </c>
      <c r="D42" s="378"/>
      <c r="E42" s="379"/>
      <c r="F42" s="395">
        <f>D42+E42</f>
        <v>0</v>
      </c>
      <c r="G42" s="375" t="s">
        <v>44</v>
      </c>
      <c r="H42" s="376" t="s">
        <v>44</v>
      </c>
      <c r="I42" s="377" t="s">
        <v>44</v>
      </c>
      <c r="J42" s="375" t="s">
        <v>44</v>
      </c>
      <c r="K42" s="376" t="s">
        <v>44</v>
      </c>
      <c r="L42" s="377" t="s">
        <v>44</v>
      </c>
      <c r="M42" s="375" t="s">
        <v>44</v>
      </c>
      <c r="N42" s="376" t="s">
        <v>44</v>
      </c>
      <c r="O42" s="377" t="s">
        <v>44</v>
      </c>
      <c r="P42" s="383"/>
    </row>
    <row r="43" spans="1:16" s="292" customFormat="1" ht="24" hidden="1" x14ac:dyDescent="0.25">
      <c r="A43" s="345">
        <v>21490</v>
      </c>
      <c r="B43" s="333" t="s">
        <v>63</v>
      </c>
      <c r="C43" s="396">
        <f>F43+I43+L43</f>
        <v>0</v>
      </c>
      <c r="D43" s="342">
        <f>D44</f>
        <v>0</v>
      </c>
      <c r="E43" s="343">
        <f t="shared" ref="E43:L43" si="22">E44</f>
        <v>0</v>
      </c>
      <c r="F43" s="344">
        <f t="shared" si="22"/>
        <v>0</v>
      </c>
      <c r="G43" s="342">
        <f t="shared" si="22"/>
        <v>0</v>
      </c>
      <c r="H43" s="343">
        <f t="shared" si="22"/>
        <v>0</v>
      </c>
      <c r="I43" s="344">
        <f t="shared" si="22"/>
        <v>0</v>
      </c>
      <c r="J43" s="342">
        <f t="shared" si="22"/>
        <v>0</v>
      </c>
      <c r="K43" s="343">
        <f t="shared" si="22"/>
        <v>0</v>
      </c>
      <c r="L43" s="344">
        <f t="shared" si="22"/>
        <v>0</v>
      </c>
      <c r="M43" s="342" t="s">
        <v>44</v>
      </c>
      <c r="N43" s="343" t="s">
        <v>44</v>
      </c>
      <c r="O43" s="344" t="s">
        <v>44</v>
      </c>
      <c r="P43" s="341"/>
    </row>
    <row r="44" spans="1:16" s="292" customFormat="1" ht="24" hidden="1" customHeight="1" x14ac:dyDescent="0.25">
      <c r="A44" s="315">
        <v>21499</v>
      </c>
      <c r="B44" s="353" t="s">
        <v>64</v>
      </c>
      <c r="C44" s="397">
        <f>F44+I44+L44</f>
        <v>0</v>
      </c>
      <c r="D44" s="310"/>
      <c r="E44" s="311"/>
      <c r="F44" s="398">
        <f>D44+E44</f>
        <v>0</v>
      </c>
      <c r="G44" s="310"/>
      <c r="H44" s="311"/>
      <c r="I44" s="398">
        <f>G44+H44</f>
        <v>0</v>
      </c>
      <c r="J44" s="310"/>
      <c r="K44" s="311"/>
      <c r="L44" s="312">
        <f>K44+J44</f>
        <v>0</v>
      </c>
      <c r="M44" s="351" t="s">
        <v>44</v>
      </c>
      <c r="N44" s="352" t="s">
        <v>44</v>
      </c>
      <c r="O44" s="312" t="s">
        <v>44</v>
      </c>
      <c r="P44" s="313"/>
    </row>
    <row r="45" spans="1:16" ht="12.75" hidden="1" customHeight="1" x14ac:dyDescent="0.25">
      <c r="A45" s="399">
        <v>23000</v>
      </c>
      <c r="B45" s="400" t="s">
        <v>65</v>
      </c>
      <c r="C45" s="396">
        <f>O45</f>
        <v>0</v>
      </c>
      <c r="D45" s="375" t="s">
        <v>44</v>
      </c>
      <c r="E45" s="376" t="s">
        <v>44</v>
      </c>
      <c r="F45" s="377" t="s">
        <v>44</v>
      </c>
      <c r="G45" s="375" t="s">
        <v>44</v>
      </c>
      <c r="H45" s="376" t="s">
        <v>44</v>
      </c>
      <c r="I45" s="377" t="s">
        <v>44</v>
      </c>
      <c r="J45" s="381" t="s">
        <v>44</v>
      </c>
      <c r="K45" s="382" t="s">
        <v>44</v>
      </c>
      <c r="L45" s="380" t="s">
        <v>44</v>
      </c>
      <c r="M45" s="381">
        <f>SUM(M46:M47)</f>
        <v>0</v>
      </c>
      <c r="N45" s="382">
        <f t="shared" ref="N45:O45" si="23">SUM(N46:N47)</f>
        <v>0</v>
      </c>
      <c r="O45" s="380">
        <f t="shared" si="23"/>
        <v>0</v>
      </c>
      <c r="P45" s="383"/>
    </row>
    <row r="46" spans="1:16" ht="24" hidden="1" customHeight="1" x14ac:dyDescent="0.25">
      <c r="A46" s="401">
        <v>23410</v>
      </c>
      <c r="B46" s="402" t="s">
        <v>66</v>
      </c>
      <c r="C46" s="386">
        <f t="shared" ref="C46:C47" si="24">O46</f>
        <v>0</v>
      </c>
      <c r="D46" s="390" t="s">
        <v>44</v>
      </c>
      <c r="E46" s="391" t="s">
        <v>44</v>
      </c>
      <c r="F46" s="392" t="s">
        <v>44</v>
      </c>
      <c r="G46" s="390" t="s">
        <v>44</v>
      </c>
      <c r="H46" s="391" t="s">
        <v>44</v>
      </c>
      <c r="I46" s="392" t="s">
        <v>44</v>
      </c>
      <c r="J46" s="390" t="s">
        <v>44</v>
      </c>
      <c r="K46" s="391" t="s">
        <v>44</v>
      </c>
      <c r="L46" s="392" t="s">
        <v>44</v>
      </c>
      <c r="M46" s="403"/>
      <c r="N46" s="404"/>
      <c r="O46" s="405">
        <f t="shared" ref="O46:O47" si="25">N46+M46</f>
        <v>0</v>
      </c>
      <c r="P46" s="393"/>
    </row>
    <row r="47" spans="1:16" ht="24" hidden="1" customHeight="1" x14ac:dyDescent="0.25">
      <c r="A47" s="401">
        <v>23510</v>
      </c>
      <c r="B47" s="402" t="s">
        <v>67</v>
      </c>
      <c r="C47" s="386">
        <f t="shared" si="24"/>
        <v>0</v>
      </c>
      <c r="D47" s="390" t="s">
        <v>44</v>
      </c>
      <c r="E47" s="391" t="s">
        <v>44</v>
      </c>
      <c r="F47" s="392" t="s">
        <v>44</v>
      </c>
      <c r="G47" s="390" t="s">
        <v>44</v>
      </c>
      <c r="H47" s="391" t="s">
        <v>44</v>
      </c>
      <c r="I47" s="392" t="s">
        <v>44</v>
      </c>
      <c r="J47" s="390" t="s">
        <v>44</v>
      </c>
      <c r="K47" s="391" t="s">
        <v>44</v>
      </c>
      <c r="L47" s="392" t="s">
        <v>44</v>
      </c>
      <c r="M47" s="403"/>
      <c r="N47" s="404"/>
      <c r="O47" s="405">
        <f t="shared" si="25"/>
        <v>0</v>
      </c>
      <c r="P47" s="393"/>
    </row>
    <row r="48" spans="1:16" ht="12" hidden="1" customHeight="1" x14ac:dyDescent="0.25">
      <c r="A48" s="406"/>
      <c r="B48" s="402"/>
      <c r="C48" s="407"/>
      <c r="D48" s="408"/>
      <c r="E48" s="409"/>
      <c r="F48" s="405"/>
      <c r="G48" s="408"/>
      <c r="H48" s="409"/>
      <c r="I48" s="405"/>
      <c r="J48" s="408"/>
      <c r="K48" s="409"/>
      <c r="L48" s="389"/>
      <c r="M48" s="408"/>
      <c r="N48" s="409"/>
      <c r="O48" s="405"/>
      <c r="P48" s="393"/>
    </row>
    <row r="49" spans="1:16" s="292" customFormat="1" ht="12" hidden="1" customHeight="1" x14ac:dyDescent="0.25">
      <c r="A49" s="410"/>
      <c r="B49" s="411" t="s">
        <v>68</v>
      </c>
      <c r="C49" s="412"/>
      <c r="D49" s="137"/>
      <c r="E49" s="138"/>
      <c r="F49" s="413"/>
      <c r="G49" s="46"/>
      <c r="H49" s="47"/>
      <c r="I49" s="414"/>
      <c r="J49" s="46"/>
      <c r="K49" s="47"/>
      <c r="L49" s="415"/>
      <c r="M49" s="46"/>
      <c r="N49" s="47"/>
      <c r="O49" s="414"/>
      <c r="P49" s="49"/>
    </row>
    <row r="50" spans="1:16" s="292" customFormat="1" ht="12.75" thickBot="1" x14ac:dyDescent="0.3">
      <c r="A50" s="416"/>
      <c r="B50" s="293" t="s">
        <v>69</v>
      </c>
      <c r="C50" s="417">
        <f t="shared" si="0"/>
        <v>1050</v>
      </c>
      <c r="D50" s="418">
        <f>SUM(D51,D286)</f>
        <v>0</v>
      </c>
      <c r="E50" s="419">
        <f t="shared" ref="E50:F50" si="26">SUM(E51,E286)</f>
        <v>1050</v>
      </c>
      <c r="F50" s="420">
        <f t="shared" si="26"/>
        <v>1050</v>
      </c>
      <c r="G50" s="418">
        <f>SUM(G51,G286)</f>
        <v>0</v>
      </c>
      <c r="H50" s="419">
        <f>SUM(H51,H286)</f>
        <v>0</v>
      </c>
      <c r="I50" s="420">
        <f t="shared" ref="I50" si="27">SUM(I51,I286)</f>
        <v>0</v>
      </c>
      <c r="J50" s="296">
        <f>SUM(J51,J286)</f>
        <v>0</v>
      </c>
      <c r="K50" s="297">
        <f t="shared" ref="K50:L50" si="28">SUM(K51,K286)</f>
        <v>0</v>
      </c>
      <c r="L50" s="298">
        <f t="shared" si="28"/>
        <v>0</v>
      </c>
      <c r="M50" s="296">
        <f>SUM(M51,M286)</f>
        <v>0</v>
      </c>
      <c r="N50" s="297">
        <f t="shared" ref="N50:O50" si="29">SUM(N51,N286)</f>
        <v>0</v>
      </c>
      <c r="O50" s="298">
        <f t="shared" si="29"/>
        <v>0</v>
      </c>
      <c r="P50" s="299"/>
    </row>
    <row r="51" spans="1:16" s="292" customFormat="1" ht="36.75" thickTop="1" x14ac:dyDescent="0.25">
      <c r="A51" s="421"/>
      <c r="B51" s="422" t="s">
        <v>70</v>
      </c>
      <c r="C51" s="423">
        <f t="shared" si="0"/>
        <v>1050</v>
      </c>
      <c r="D51" s="424">
        <f>SUM(D52,D194)</f>
        <v>0</v>
      </c>
      <c r="E51" s="425">
        <f t="shared" ref="E51:F51" si="30">SUM(E52,E194)</f>
        <v>1050</v>
      </c>
      <c r="F51" s="426">
        <f t="shared" si="30"/>
        <v>1050</v>
      </c>
      <c r="G51" s="424">
        <f>SUM(G52,G194)</f>
        <v>0</v>
      </c>
      <c r="H51" s="425">
        <f t="shared" ref="H51:I51" si="31">SUM(H52,H194)</f>
        <v>0</v>
      </c>
      <c r="I51" s="426">
        <f t="shared" si="31"/>
        <v>0</v>
      </c>
      <c r="J51" s="427">
        <f>SUM(J52,J194)</f>
        <v>0</v>
      </c>
      <c r="K51" s="428">
        <f t="shared" ref="K51:L51" si="32">SUM(K52,K194)</f>
        <v>0</v>
      </c>
      <c r="L51" s="429">
        <f t="shared" si="32"/>
        <v>0</v>
      </c>
      <c r="M51" s="427">
        <f>SUM(M52,M194)</f>
        <v>0</v>
      </c>
      <c r="N51" s="428">
        <f t="shared" ref="N51:O51" si="33">SUM(N52,N194)</f>
        <v>0</v>
      </c>
      <c r="O51" s="429">
        <f t="shared" si="33"/>
        <v>0</v>
      </c>
      <c r="P51" s="430"/>
    </row>
    <row r="52" spans="1:16" s="292" customFormat="1" ht="24" hidden="1" x14ac:dyDescent="0.25">
      <c r="A52" s="288"/>
      <c r="B52" s="286" t="s">
        <v>71</v>
      </c>
      <c r="C52" s="431">
        <f t="shared" si="0"/>
        <v>0</v>
      </c>
      <c r="D52" s="432">
        <f>SUM(D53,D75,D173,D187)</f>
        <v>0</v>
      </c>
      <c r="E52" s="433">
        <f t="shared" ref="E52:F52" si="34">SUM(E53,E75,E173,E187)</f>
        <v>0</v>
      </c>
      <c r="F52" s="434">
        <f t="shared" si="34"/>
        <v>0</v>
      </c>
      <c r="G52" s="432">
        <f>SUM(G53,G75,G173,G187)</f>
        <v>0</v>
      </c>
      <c r="H52" s="433">
        <f t="shared" ref="H52:I52" si="35">SUM(H53,H75,H173,H187)</f>
        <v>0</v>
      </c>
      <c r="I52" s="434">
        <f t="shared" si="35"/>
        <v>0</v>
      </c>
      <c r="J52" s="432">
        <f>SUM(J53,J75,J173,J187)</f>
        <v>0</v>
      </c>
      <c r="K52" s="433">
        <f t="shared" ref="K52:L52" si="36">SUM(K53,K75,K173,K187)</f>
        <v>0</v>
      </c>
      <c r="L52" s="434">
        <f t="shared" si="36"/>
        <v>0</v>
      </c>
      <c r="M52" s="432">
        <f>SUM(M53,M75,M173,M187)</f>
        <v>0</v>
      </c>
      <c r="N52" s="433">
        <f t="shared" ref="N52:O52" si="37">SUM(N53,N75,N173,N187)</f>
        <v>0</v>
      </c>
      <c r="O52" s="434">
        <f t="shared" si="37"/>
        <v>0</v>
      </c>
      <c r="P52" s="435"/>
    </row>
    <row r="53" spans="1:16" s="292" customFormat="1" hidden="1" x14ac:dyDescent="0.25">
      <c r="A53" s="436">
        <v>1000</v>
      </c>
      <c r="B53" s="436" t="s">
        <v>72</v>
      </c>
      <c r="C53" s="437">
        <f t="shared" si="0"/>
        <v>0</v>
      </c>
      <c r="D53" s="438">
        <f>SUM(D54,D67)</f>
        <v>0</v>
      </c>
      <c r="E53" s="439">
        <f t="shared" ref="E53:F53" si="38">SUM(E54,E67)</f>
        <v>0</v>
      </c>
      <c r="F53" s="440">
        <f t="shared" si="38"/>
        <v>0</v>
      </c>
      <c r="G53" s="438">
        <f>SUM(G54,G67)</f>
        <v>0</v>
      </c>
      <c r="H53" s="439">
        <f t="shared" ref="H53:I53" si="39">SUM(H54,H67)</f>
        <v>0</v>
      </c>
      <c r="I53" s="440">
        <f t="shared" si="39"/>
        <v>0</v>
      </c>
      <c r="J53" s="438">
        <f>SUM(J54,J67)</f>
        <v>0</v>
      </c>
      <c r="K53" s="439">
        <f t="shared" ref="K53:L53" si="40">SUM(K54,K67)</f>
        <v>0</v>
      </c>
      <c r="L53" s="440">
        <f t="shared" si="40"/>
        <v>0</v>
      </c>
      <c r="M53" s="438">
        <f>SUM(M54,M67)</f>
        <v>0</v>
      </c>
      <c r="N53" s="439">
        <f t="shared" ref="N53:O53" si="41">SUM(N54,N67)</f>
        <v>0</v>
      </c>
      <c r="O53" s="440">
        <f t="shared" si="41"/>
        <v>0</v>
      </c>
      <c r="P53" s="163"/>
    </row>
    <row r="54" spans="1:16" hidden="1" x14ac:dyDescent="0.25">
      <c r="A54" s="333">
        <v>1100</v>
      </c>
      <c r="B54" s="441" t="s">
        <v>73</v>
      </c>
      <c r="C54" s="334">
        <f t="shared" si="0"/>
        <v>0</v>
      </c>
      <c r="D54" s="442">
        <f>SUM(D55,D58,D66)</f>
        <v>0</v>
      </c>
      <c r="E54" s="443">
        <f t="shared" ref="E54:F54" si="42">SUM(E55,E58,E66)</f>
        <v>0</v>
      </c>
      <c r="F54" s="337">
        <f t="shared" si="42"/>
        <v>0</v>
      </c>
      <c r="G54" s="442">
        <f>SUM(G55,G58,G66)</f>
        <v>0</v>
      </c>
      <c r="H54" s="443">
        <f t="shared" ref="H54:I54" si="43">SUM(H55,H58,H66)</f>
        <v>0</v>
      </c>
      <c r="I54" s="337">
        <f t="shared" si="43"/>
        <v>0</v>
      </c>
      <c r="J54" s="442">
        <f>SUM(J55,J58,J66)</f>
        <v>0</v>
      </c>
      <c r="K54" s="443">
        <f t="shared" ref="K54:L54" si="44">SUM(K55,K58,K66)</f>
        <v>0</v>
      </c>
      <c r="L54" s="337">
        <f t="shared" si="44"/>
        <v>0</v>
      </c>
      <c r="M54" s="442">
        <f>SUM(M55,M58,M66)</f>
        <v>0</v>
      </c>
      <c r="N54" s="443">
        <f t="shared" ref="N54:O54" si="45">SUM(N55,N58,N66)</f>
        <v>0</v>
      </c>
      <c r="O54" s="337">
        <f t="shared" si="45"/>
        <v>0</v>
      </c>
      <c r="P54" s="341"/>
    </row>
    <row r="55" spans="1:16" hidden="1" x14ac:dyDescent="0.25">
      <c r="A55" s="444">
        <v>1110</v>
      </c>
      <c r="B55" s="402" t="s">
        <v>74</v>
      </c>
      <c r="C55" s="407">
        <f t="shared" si="0"/>
        <v>0</v>
      </c>
      <c r="D55" s="445">
        <f>SUM(D56:D57)</f>
        <v>0</v>
      </c>
      <c r="E55" s="446">
        <f t="shared" ref="E55:F55" si="46">SUM(E56:E57)</f>
        <v>0</v>
      </c>
      <c r="F55" s="405">
        <f t="shared" si="46"/>
        <v>0</v>
      </c>
      <c r="G55" s="445">
        <f>SUM(G56:G57)</f>
        <v>0</v>
      </c>
      <c r="H55" s="446">
        <f t="shared" ref="H55:I55" si="47">SUM(H56:H57)</f>
        <v>0</v>
      </c>
      <c r="I55" s="405">
        <f t="shared" si="47"/>
        <v>0</v>
      </c>
      <c r="J55" s="445">
        <f>SUM(J56:J57)</f>
        <v>0</v>
      </c>
      <c r="K55" s="446">
        <f t="shared" ref="K55:L55" si="48">SUM(K56:K57)</f>
        <v>0</v>
      </c>
      <c r="L55" s="405">
        <f t="shared" si="48"/>
        <v>0</v>
      </c>
      <c r="M55" s="445">
        <f>SUM(M56:M57)</f>
        <v>0</v>
      </c>
      <c r="N55" s="446">
        <f t="shared" ref="N55:O55" si="49">SUM(N56:N57)</f>
        <v>0</v>
      </c>
      <c r="O55" s="405">
        <f t="shared" si="49"/>
        <v>0</v>
      </c>
      <c r="P55" s="393"/>
    </row>
    <row r="56" spans="1:16" ht="12" hidden="1" customHeight="1" x14ac:dyDescent="0.25">
      <c r="A56" s="308">
        <v>1111</v>
      </c>
      <c r="B56" s="346" t="s">
        <v>75</v>
      </c>
      <c r="C56" s="347">
        <f t="shared" si="0"/>
        <v>0</v>
      </c>
      <c r="D56" s="310"/>
      <c r="E56" s="311"/>
      <c r="F56" s="398">
        <f t="shared" ref="F56:F57" si="50">D56+E56</f>
        <v>0</v>
      </c>
      <c r="G56" s="310"/>
      <c r="H56" s="311"/>
      <c r="I56" s="398">
        <f t="shared" ref="I56:I57" si="51">G56+H56</f>
        <v>0</v>
      </c>
      <c r="J56" s="310"/>
      <c r="K56" s="311"/>
      <c r="L56" s="398">
        <f t="shared" ref="L56:L57" si="52">K56+J56</f>
        <v>0</v>
      </c>
      <c r="M56" s="310"/>
      <c r="N56" s="311"/>
      <c r="O56" s="398">
        <f t="shared" ref="O56:O57" si="53">N56+M56</f>
        <v>0</v>
      </c>
      <c r="P56" s="313"/>
    </row>
    <row r="57" spans="1:16" ht="24" hidden="1" customHeight="1" x14ac:dyDescent="0.25">
      <c r="A57" s="315">
        <v>1119</v>
      </c>
      <c r="B57" s="353" t="s">
        <v>76</v>
      </c>
      <c r="C57" s="354">
        <f t="shared" si="0"/>
        <v>0</v>
      </c>
      <c r="D57" s="317"/>
      <c r="E57" s="320"/>
      <c r="F57" s="319">
        <f t="shared" si="50"/>
        <v>0</v>
      </c>
      <c r="G57" s="317"/>
      <c r="H57" s="320"/>
      <c r="I57" s="319">
        <f t="shared" si="51"/>
        <v>0</v>
      </c>
      <c r="J57" s="317"/>
      <c r="K57" s="320"/>
      <c r="L57" s="319">
        <f t="shared" si="52"/>
        <v>0</v>
      </c>
      <c r="M57" s="317"/>
      <c r="N57" s="320"/>
      <c r="O57" s="319">
        <f t="shared" si="53"/>
        <v>0</v>
      </c>
      <c r="P57" s="322"/>
    </row>
    <row r="58" spans="1:16" hidden="1" x14ac:dyDescent="0.25">
      <c r="A58" s="447">
        <v>1140</v>
      </c>
      <c r="B58" s="353" t="s">
        <v>77</v>
      </c>
      <c r="C58" s="354">
        <f t="shared" si="0"/>
        <v>0</v>
      </c>
      <c r="D58" s="448">
        <f>SUM(D59:D65)</f>
        <v>0</v>
      </c>
      <c r="E58" s="449">
        <f>SUM(E59:E65)</f>
        <v>0</v>
      </c>
      <c r="F58" s="319">
        <f t="shared" ref="F58" si="54">SUM(F59:F65)</f>
        <v>0</v>
      </c>
      <c r="G58" s="448">
        <f>SUM(G59:G65)</f>
        <v>0</v>
      </c>
      <c r="H58" s="449">
        <f t="shared" ref="H58:I58" si="55">SUM(H59:H65)</f>
        <v>0</v>
      </c>
      <c r="I58" s="319">
        <f t="shared" si="55"/>
        <v>0</v>
      </c>
      <c r="J58" s="448">
        <f>SUM(J59:J65)</f>
        <v>0</v>
      </c>
      <c r="K58" s="449">
        <f t="shared" ref="K58:L58" si="56">SUM(K59:K65)</f>
        <v>0</v>
      </c>
      <c r="L58" s="319">
        <f t="shared" si="56"/>
        <v>0</v>
      </c>
      <c r="M58" s="448">
        <f>SUM(M59:M65)</f>
        <v>0</v>
      </c>
      <c r="N58" s="449">
        <f t="shared" ref="N58:O58" si="57">SUM(N59:N65)</f>
        <v>0</v>
      </c>
      <c r="O58" s="319">
        <f t="shared" si="57"/>
        <v>0</v>
      </c>
      <c r="P58" s="322"/>
    </row>
    <row r="59" spans="1:16" ht="12" hidden="1" customHeight="1" x14ac:dyDescent="0.25">
      <c r="A59" s="315">
        <v>1141</v>
      </c>
      <c r="B59" s="353" t="s">
        <v>78</v>
      </c>
      <c r="C59" s="354">
        <f t="shared" si="0"/>
        <v>0</v>
      </c>
      <c r="D59" s="317"/>
      <c r="E59" s="320"/>
      <c r="F59" s="319">
        <f t="shared" ref="F59:F66" si="58">D59+E59</f>
        <v>0</v>
      </c>
      <c r="G59" s="317"/>
      <c r="H59" s="320"/>
      <c r="I59" s="319">
        <f t="shared" ref="I59:I66" si="59">G59+H59</f>
        <v>0</v>
      </c>
      <c r="J59" s="317"/>
      <c r="K59" s="320"/>
      <c r="L59" s="319">
        <f t="shared" ref="L59:L66" si="60">K59+J59</f>
        <v>0</v>
      </c>
      <c r="M59" s="317"/>
      <c r="N59" s="320"/>
      <c r="O59" s="319">
        <f t="shared" ref="O59:O66" si="61">N59+M59</f>
        <v>0</v>
      </c>
      <c r="P59" s="322"/>
    </row>
    <row r="60" spans="1:16" ht="24.75" hidden="1" customHeight="1" x14ac:dyDescent="0.25">
      <c r="A60" s="315">
        <v>1142</v>
      </c>
      <c r="B60" s="353" t="s">
        <v>79</v>
      </c>
      <c r="C60" s="354">
        <f t="shared" si="0"/>
        <v>0</v>
      </c>
      <c r="D60" s="317"/>
      <c r="E60" s="320"/>
      <c r="F60" s="319">
        <f t="shared" si="58"/>
        <v>0</v>
      </c>
      <c r="G60" s="317"/>
      <c r="H60" s="320"/>
      <c r="I60" s="319">
        <f t="shared" si="59"/>
        <v>0</v>
      </c>
      <c r="J60" s="317"/>
      <c r="K60" s="320"/>
      <c r="L60" s="319">
        <f t="shared" si="60"/>
        <v>0</v>
      </c>
      <c r="M60" s="317"/>
      <c r="N60" s="320"/>
      <c r="O60" s="319">
        <f t="shared" si="61"/>
        <v>0</v>
      </c>
      <c r="P60" s="322"/>
    </row>
    <row r="61" spans="1:16" ht="24" hidden="1" customHeight="1" x14ac:dyDescent="0.25">
      <c r="A61" s="315">
        <v>1145</v>
      </c>
      <c r="B61" s="353" t="s">
        <v>80</v>
      </c>
      <c r="C61" s="354">
        <f t="shared" si="0"/>
        <v>0</v>
      </c>
      <c r="D61" s="317"/>
      <c r="E61" s="320"/>
      <c r="F61" s="319">
        <f t="shared" si="58"/>
        <v>0</v>
      </c>
      <c r="G61" s="317"/>
      <c r="H61" s="320"/>
      <c r="I61" s="319">
        <f t="shared" si="59"/>
        <v>0</v>
      </c>
      <c r="J61" s="317"/>
      <c r="K61" s="320"/>
      <c r="L61" s="319">
        <f t="shared" si="60"/>
        <v>0</v>
      </c>
      <c r="M61" s="317"/>
      <c r="N61" s="320"/>
      <c r="O61" s="319">
        <f t="shared" si="61"/>
        <v>0</v>
      </c>
      <c r="P61" s="322"/>
    </row>
    <row r="62" spans="1:16" ht="27.75" hidden="1" customHeight="1" x14ac:dyDescent="0.25">
      <c r="A62" s="315">
        <v>1146</v>
      </c>
      <c r="B62" s="353" t="s">
        <v>81</v>
      </c>
      <c r="C62" s="354">
        <f t="shared" si="0"/>
        <v>0</v>
      </c>
      <c r="D62" s="317"/>
      <c r="E62" s="320"/>
      <c r="F62" s="319">
        <f t="shared" si="58"/>
        <v>0</v>
      </c>
      <c r="G62" s="317"/>
      <c r="H62" s="320"/>
      <c r="I62" s="319">
        <f t="shared" si="59"/>
        <v>0</v>
      </c>
      <c r="J62" s="317"/>
      <c r="K62" s="320"/>
      <c r="L62" s="319">
        <f t="shared" si="60"/>
        <v>0</v>
      </c>
      <c r="M62" s="317"/>
      <c r="N62" s="320"/>
      <c r="O62" s="319">
        <f t="shared" si="61"/>
        <v>0</v>
      </c>
      <c r="P62" s="322"/>
    </row>
    <row r="63" spans="1:16" ht="12" hidden="1" customHeight="1" x14ac:dyDescent="0.25">
      <c r="A63" s="315">
        <v>1147</v>
      </c>
      <c r="B63" s="353" t="s">
        <v>82</v>
      </c>
      <c r="C63" s="354">
        <f t="shared" si="0"/>
        <v>0</v>
      </c>
      <c r="D63" s="317"/>
      <c r="E63" s="320"/>
      <c r="F63" s="319">
        <f t="shared" si="58"/>
        <v>0</v>
      </c>
      <c r="G63" s="317"/>
      <c r="H63" s="320"/>
      <c r="I63" s="319">
        <f t="shared" si="59"/>
        <v>0</v>
      </c>
      <c r="J63" s="317"/>
      <c r="K63" s="320"/>
      <c r="L63" s="319">
        <f t="shared" si="60"/>
        <v>0</v>
      </c>
      <c r="M63" s="317"/>
      <c r="N63" s="320"/>
      <c r="O63" s="319">
        <f t="shared" si="61"/>
        <v>0</v>
      </c>
      <c r="P63" s="322"/>
    </row>
    <row r="64" spans="1:16" ht="12" hidden="1" customHeight="1" x14ac:dyDescent="0.25">
      <c r="A64" s="315">
        <v>1148</v>
      </c>
      <c r="B64" s="353" t="s">
        <v>83</v>
      </c>
      <c r="C64" s="354">
        <f t="shared" si="0"/>
        <v>0</v>
      </c>
      <c r="D64" s="317"/>
      <c r="E64" s="320"/>
      <c r="F64" s="319">
        <f t="shared" si="58"/>
        <v>0</v>
      </c>
      <c r="G64" s="317"/>
      <c r="H64" s="320"/>
      <c r="I64" s="319">
        <f t="shared" si="59"/>
        <v>0</v>
      </c>
      <c r="J64" s="317"/>
      <c r="K64" s="320"/>
      <c r="L64" s="319">
        <f t="shared" si="60"/>
        <v>0</v>
      </c>
      <c r="M64" s="317"/>
      <c r="N64" s="320"/>
      <c r="O64" s="319">
        <f t="shared" si="61"/>
        <v>0</v>
      </c>
      <c r="P64" s="322"/>
    </row>
    <row r="65" spans="1:16" ht="24" hidden="1" customHeight="1" x14ac:dyDescent="0.25">
      <c r="A65" s="315">
        <v>1149</v>
      </c>
      <c r="B65" s="353" t="s">
        <v>84</v>
      </c>
      <c r="C65" s="354">
        <f t="shared" si="0"/>
        <v>0</v>
      </c>
      <c r="D65" s="317"/>
      <c r="E65" s="320"/>
      <c r="F65" s="319">
        <f t="shared" si="58"/>
        <v>0</v>
      </c>
      <c r="G65" s="317"/>
      <c r="H65" s="320"/>
      <c r="I65" s="319">
        <f t="shared" si="59"/>
        <v>0</v>
      </c>
      <c r="J65" s="317"/>
      <c r="K65" s="320"/>
      <c r="L65" s="319">
        <f t="shared" si="60"/>
        <v>0</v>
      </c>
      <c r="M65" s="317"/>
      <c r="N65" s="320"/>
      <c r="O65" s="319">
        <f t="shared" si="61"/>
        <v>0</v>
      </c>
      <c r="P65" s="322"/>
    </row>
    <row r="66" spans="1:16" ht="36" hidden="1" customHeight="1" x14ac:dyDescent="0.25">
      <c r="A66" s="444">
        <v>1150</v>
      </c>
      <c r="B66" s="402" t="s">
        <v>85</v>
      </c>
      <c r="C66" s="407">
        <f t="shared" si="0"/>
        <v>0</v>
      </c>
      <c r="D66" s="408"/>
      <c r="E66" s="409"/>
      <c r="F66" s="405">
        <f t="shared" si="58"/>
        <v>0</v>
      </c>
      <c r="G66" s="408"/>
      <c r="H66" s="409"/>
      <c r="I66" s="405">
        <f t="shared" si="59"/>
        <v>0</v>
      </c>
      <c r="J66" s="408"/>
      <c r="K66" s="409"/>
      <c r="L66" s="405">
        <f t="shared" si="60"/>
        <v>0</v>
      </c>
      <c r="M66" s="408"/>
      <c r="N66" s="409"/>
      <c r="O66" s="405">
        <f t="shared" si="61"/>
        <v>0</v>
      </c>
      <c r="P66" s="393"/>
    </row>
    <row r="67" spans="1:16" ht="24" hidden="1" x14ac:dyDescent="0.25">
      <c r="A67" s="333">
        <v>1200</v>
      </c>
      <c r="B67" s="441" t="s">
        <v>86</v>
      </c>
      <c r="C67" s="334">
        <f t="shared" si="0"/>
        <v>0</v>
      </c>
      <c r="D67" s="442">
        <f>SUM(D68:D69)</f>
        <v>0</v>
      </c>
      <c r="E67" s="443">
        <f t="shared" ref="E67:F67" si="62">SUM(E68:E69)</f>
        <v>0</v>
      </c>
      <c r="F67" s="337">
        <f t="shared" si="62"/>
        <v>0</v>
      </c>
      <c r="G67" s="442">
        <f>SUM(G68:G69)</f>
        <v>0</v>
      </c>
      <c r="H67" s="443">
        <f t="shared" ref="H67:I67" si="63">SUM(H68:H69)</f>
        <v>0</v>
      </c>
      <c r="I67" s="337">
        <f t="shared" si="63"/>
        <v>0</v>
      </c>
      <c r="J67" s="442">
        <f>SUM(J68:J69)</f>
        <v>0</v>
      </c>
      <c r="K67" s="443">
        <f t="shared" ref="K67:L67" si="64">SUM(K68:K69)</f>
        <v>0</v>
      </c>
      <c r="L67" s="337">
        <f t="shared" si="64"/>
        <v>0</v>
      </c>
      <c r="M67" s="442">
        <f>SUM(M68:M69)</f>
        <v>0</v>
      </c>
      <c r="N67" s="443">
        <f t="shared" ref="N67:O67" si="65">SUM(N68:N69)</f>
        <v>0</v>
      </c>
      <c r="O67" s="337">
        <f t="shared" si="65"/>
        <v>0</v>
      </c>
      <c r="P67" s="341"/>
    </row>
    <row r="68" spans="1:16" ht="24" hidden="1" customHeight="1" x14ac:dyDescent="0.25">
      <c r="A68" s="450">
        <v>1210</v>
      </c>
      <c r="B68" s="346" t="s">
        <v>87</v>
      </c>
      <c r="C68" s="347">
        <f t="shared" si="0"/>
        <v>0</v>
      </c>
      <c r="D68" s="310"/>
      <c r="E68" s="311"/>
      <c r="F68" s="398">
        <f>D68+E68</f>
        <v>0</v>
      </c>
      <c r="G68" s="310"/>
      <c r="H68" s="311"/>
      <c r="I68" s="398">
        <f>G68+H68</f>
        <v>0</v>
      </c>
      <c r="J68" s="310"/>
      <c r="K68" s="311"/>
      <c r="L68" s="398">
        <f>K68+J68</f>
        <v>0</v>
      </c>
      <c r="M68" s="310"/>
      <c r="N68" s="311"/>
      <c r="O68" s="398">
        <f>N68+M68</f>
        <v>0</v>
      </c>
      <c r="P68" s="313"/>
    </row>
    <row r="69" spans="1:16" ht="24" hidden="1" x14ac:dyDescent="0.25">
      <c r="A69" s="447">
        <v>1220</v>
      </c>
      <c r="B69" s="353" t="s">
        <v>88</v>
      </c>
      <c r="C69" s="354">
        <f t="shared" si="0"/>
        <v>0</v>
      </c>
      <c r="D69" s="448">
        <f>SUM(D70:D74)</f>
        <v>0</v>
      </c>
      <c r="E69" s="449">
        <f t="shared" ref="E69:F69" si="66">SUM(E70:E74)</f>
        <v>0</v>
      </c>
      <c r="F69" s="319">
        <f t="shared" si="66"/>
        <v>0</v>
      </c>
      <c r="G69" s="448">
        <f>SUM(G70:G74)</f>
        <v>0</v>
      </c>
      <c r="H69" s="449">
        <f t="shared" ref="H69:I69" si="67">SUM(H70:H74)</f>
        <v>0</v>
      </c>
      <c r="I69" s="319">
        <f t="shared" si="67"/>
        <v>0</v>
      </c>
      <c r="J69" s="448">
        <f>SUM(J70:J74)</f>
        <v>0</v>
      </c>
      <c r="K69" s="449">
        <f t="shared" ref="K69:L69" si="68">SUM(K70:K74)</f>
        <v>0</v>
      </c>
      <c r="L69" s="319">
        <f t="shared" si="68"/>
        <v>0</v>
      </c>
      <c r="M69" s="448">
        <f>SUM(M70:M74)</f>
        <v>0</v>
      </c>
      <c r="N69" s="449">
        <f t="shared" ref="N69:O69" si="69">SUM(N70:N74)</f>
        <v>0</v>
      </c>
      <c r="O69" s="319">
        <f t="shared" si="69"/>
        <v>0</v>
      </c>
      <c r="P69" s="322"/>
    </row>
    <row r="70" spans="1:16" ht="48" hidden="1" customHeight="1" x14ac:dyDescent="0.25">
      <c r="A70" s="315">
        <v>1221</v>
      </c>
      <c r="B70" s="353" t="s">
        <v>89</v>
      </c>
      <c r="C70" s="354">
        <f t="shared" si="0"/>
        <v>0</v>
      </c>
      <c r="D70" s="317"/>
      <c r="E70" s="320"/>
      <c r="F70" s="319">
        <f t="shared" ref="F70:F74" si="70">D70+E70</f>
        <v>0</v>
      </c>
      <c r="G70" s="317"/>
      <c r="H70" s="320"/>
      <c r="I70" s="319">
        <f t="shared" ref="I70:I74" si="71">G70+H70</f>
        <v>0</v>
      </c>
      <c r="J70" s="317"/>
      <c r="K70" s="320"/>
      <c r="L70" s="319">
        <f t="shared" ref="L70:L74" si="72">K70+J70</f>
        <v>0</v>
      </c>
      <c r="M70" s="317"/>
      <c r="N70" s="320"/>
      <c r="O70" s="319">
        <f t="shared" ref="O70:O74" si="73">N70+M70</f>
        <v>0</v>
      </c>
      <c r="P70" s="322"/>
    </row>
    <row r="71" spans="1:16" ht="12" hidden="1" customHeight="1" x14ac:dyDescent="0.25">
      <c r="A71" s="315">
        <v>1223</v>
      </c>
      <c r="B71" s="353" t="s">
        <v>90</v>
      </c>
      <c r="C71" s="354">
        <f t="shared" si="0"/>
        <v>0</v>
      </c>
      <c r="D71" s="317"/>
      <c r="E71" s="320"/>
      <c r="F71" s="319">
        <f t="shared" si="70"/>
        <v>0</v>
      </c>
      <c r="G71" s="317"/>
      <c r="H71" s="320"/>
      <c r="I71" s="319">
        <f t="shared" si="71"/>
        <v>0</v>
      </c>
      <c r="J71" s="317"/>
      <c r="K71" s="320"/>
      <c r="L71" s="319">
        <f t="shared" si="72"/>
        <v>0</v>
      </c>
      <c r="M71" s="317"/>
      <c r="N71" s="320"/>
      <c r="O71" s="319">
        <f t="shared" si="73"/>
        <v>0</v>
      </c>
      <c r="P71" s="322"/>
    </row>
    <row r="72" spans="1:16" ht="24" hidden="1" customHeight="1" x14ac:dyDescent="0.25">
      <c r="A72" s="315">
        <v>1225</v>
      </c>
      <c r="B72" s="353" t="s">
        <v>91</v>
      </c>
      <c r="C72" s="354">
        <f t="shared" si="0"/>
        <v>0</v>
      </c>
      <c r="D72" s="317"/>
      <c r="E72" s="320"/>
      <c r="F72" s="319">
        <f t="shared" si="70"/>
        <v>0</v>
      </c>
      <c r="G72" s="317"/>
      <c r="H72" s="320"/>
      <c r="I72" s="319">
        <f t="shared" si="71"/>
        <v>0</v>
      </c>
      <c r="J72" s="317"/>
      <c r="K72" s="320"/>
      <c r="L72" s="319">
        <f t="shared" si="72"/>
        <v>0</v>
      </c>
      <c r="M72" s="317"/>
      <c r="N72" s="320"/>
      <c r="O72" s="319">
        <f t="shared" si="73"/>
        <v>0</v>
      </c>
      <c r="P72" s="322"/>
    </row>
    <row r="73" spans="1:16" ht="36" hidden="1" customHeight="1" x14ac:dyDescent="0.25">
      <c r="A73" s="315">
        <v>1227</v>
      </c>
      <c r="B73" s="353" t="s">
        <v>92</v>
      </c>
      <c r="C73" s="354">
        <f t="shared" si="0"/>
        <v>0</v>
      </c>
      <c r="D73" s="317"/>
      <c r="E73" s="320"/>
      <c r="F73" s="319">
        <f t="shared" si="70"/>
        <v>0</v>
      </c>
      <c r="G73" s="317"/>
      <c r="H73" s="320"/>
      <c r="I73" s="319">
        <f t="shared" si="71"/>
        <v>0</v>
      </c>
      <c r="J73" s="317"/>
      <c r="K73" s="320"/>
      <c r="L73" s="319">
        <f t="shared" si="72"/>
        <v>0</v>
      </c>
      <c r="M73" s="317"/>
      <c r="N73" s="320"/>
      <c r="O73" s="319">
        <f t="shared" si="73"/>
        <v>0</v>
      </c>
      <c r="P73" s="322"/>
    </row>
    <row r="74" spans="1:16" ht="48" hidden="1" customHeight="1" x14ac:dyDescent="0.25">
      <c r="A74" s="315">
        <v>1228</v>
      </c>
      <c r="B74" s="353" t="s">
        <v>93</v>
      </c>
      <c r="C74" s="354">
        <f t="shared" si="0"/>
        <v>0</v>
      </c>
      <c r="D74" s="317"/>
      <c r="E74" s="320"/>
      <c r="F74" s="319">
        <f t="shared" si="70"/>
        <v>0</v>
      </c>
      <c r="G74" s="317"/>
      <c r="H74" s="320"/>
      <c r="I74" s="319">
        <f t="shared" si="71"/>
        <v>0</v>
      </c>
      <c r="J74" s="317"/>
      <c r="K74" s="320"/>
      <c r="L74" s="319">
        <f t="shared" si="72"/>
        <v>0</v>
      </c>
      <c r="M74" s="317"/>
      <c r="N74" s="320"/>
      <c r="O74" s="319">
        <f t="shared" si="73"/>
        <v>0</v>
      </c>
      <c r="P74" s="322"/>
    </row>
    <row r="75" spans="1:16" hidden="1" x14ac:dyDescent="0.25">
      <c r="A75" s="436">
        <v>2000</v>
      </c>
      <c r="B75" s="436" t="s">
        <v>94</v>
      </c>
      <c r="C75" s="437">
        <f t="shared" si="0"/>
        <v>0</v>
      </c>
      <c r="D75" s="438">
        <f>SUM(D76,D83,D130,D164,D165,D172)</f>
        <v>0</v>
      </c>
      <c r="E75" s="439">
        <f t="shared" ref="E75:F75" si="74">SUM(E76,E83,E130,E164,E165,E172)</f>
        <v>0</v>
      </c>
      <c r="F75" s="440">
        <f t="shared" si="74"/>
        <v>0</v>
      </c>
      <c r="G75" s="438">
        <f>SUM(G76,G83,G130,G164,G165,G172)</f>
        <v>0</v>
      </c>
      <c r="H75" s="439">
        <f t="shared" ref="H75:I75" si="75">SUM(H76,H83,H130,H164,H165,H172)</f>
        <v>0</v>
      </c>
      <c r="I75" s="440">
        <f t="shared" si="75"/>
        <v>0</v>
      </c>
      <c r="J75" s="438">
        <f>SUM(J76,J83,J130,J164,J165,J172)</f>
        <v>0</v>
      </c>
      <c r="K75" s="439">
        <f t="shared" ref="K75:L75" si="76">SUM(K76,K83,K130,K164,K165,K172)</f>
        <v>0</v>
      </c>
      <c r="L75" s="440">
        <f t="shared" si="76"/>
        <v>0</v>
      </c>
      <c r="M75" s="438">
        <f>SUM(M76,M83,M130,M164,M165,M172)</f>
        <v>0</v>
      </c>
      <c r="N75" s="439">
        <f t="shared" ref="N75:O75" si="77">SUM(N76,N83,N130,N164,N165,N172)</f>
        <v>0</v>
      </c>
      <c r="O75" s="440">
        <f t="shared" si="77"/>
        <v>0</v>
      </c>
      <c r="P75" s="163"/>
    </row>
    <row r="76" spans="1:16" ht="24" hidden="1" x14ac:dyDescent="0.25">
      <c r="A76" s="333">
        <v>2100</v>
      </c>
      <c r="B76" s="441" t="s">
        <v>95</v>
      </c>
      <c r="C76" s="334">
        <f t="shared" si="0"/>
        <v>0</v>
      </c>
      <c r="D76" s="442">
        <f>SUM(D77,D80)</f>
        <v>0</v>
      </c>
      <c r="E76" s="443">
        <f t="shared" ref="E76:F76" si="78">SUM(E77,E80)</f>
        <v>0</v>
      </c>
      <c r="F76" s="337">
        <f t="shared" si="78"/>
        <v>0</v>
      </c>
      <c r="G76" s="442">
        <f>SUM(G77,G80)</f>
        <v>0</v>
      </c>
      <c r="H76" s="443">
        <f t="shared" ref="H76:I76" si="79">SUM(H77,H80)</f>
        <v>0</v>
      </c>
      <c r="I76" s="337">
        <f t="shared" si="79"/>
        <v>0</v>
      </c>
      <c r="J76" s="442">
        <f>SUM(J77,J80)</f>
        <v>0</v>
      </c>
      <c r="K76" s="443">
        <f t="shared" ref="K76:L76" si="80">SUM(K77,K80)</f>
        <v>0</v>
      </c>
      <c r="L76" s="337">
        <f t="shared" si="80"/>
        <v>0</v>
      </c>
      <c r="M76" s="442">
        <f>SUM(M77,M80)</f>
        <v>0</v>
      </c>
      <c r="N76" s="443">
        <f t="shared" ref="N76:O76" si="81">SUM(N77,N80)</f>
        <v>0</v>
      </c>
      <c r="O76" s="337">
        <f t="shared" si="81"/>
        <v>0</v>
      </c>
      <c r="P76" s="341"/>
    </row>
    <row r="77" spans="1:16" ht="24" hidden="1" x14ac:dyDescent="0.25">
      <c r="A77" s="450">
        <v>2110</v>
      </c>
      <c r="B77" s="346" t="s">
        <v>96</v>
      </c>
      <c r="C77" s="347">
        <f t="shared" si="0"/>
        <v>0</v>
      </c>
      <c r="D77" s="451">
        <f>SUM(D78:D79)</f>
        <v>0</v>
      </c>
      <c r="E77" s="452">
        <f t="shared" ref="E77:F77" si="82">SUM(E78:E79)</f>
        <v>0</v>
      </c>
      <c r="F77" s="398">
        <f t="shared" si="82"/>
        <v>0</v>
      </c>
      <c r="G77" s="451">
        <f>SUM(G78:G79)</f>
        <v>0</v>
      </c>
      <c r="H77" s="452">
        <f t="shared" ref="H77:I77" si="83">SUM(H78:H79)</f>
        <v>0</v>
      </c>
      <c r="I77" s="398">
        <f t="shared" si="83"/>
        <v>0</v>
      </c>
      <c r="J77" s="451">
        <f>SUM(J78:J79)</f>
        <v>0</v>
      </c>
      <c r="K77" s="452">
        <f t="shared" ref="K77:L77" si="84">SUM(K78:K79)</f>
        <v>0</v>
      </c>
      <c r="L77" s="398">
        <f t="shared" si="84"/>
        <v>0</v>
      </c>
      <c r="M77" s="451">
        <f>SUM(M78:M79)</f>
        <v>0</v>
      </c>
      <c r="N77" s="452">
        <f t="shared" ref="N77:O77" si="85">SUM(N78:N79)</f>
        <v>0</v>
      </c>
      <c r="O77" s="398">
        <f t="shared" si="85"/>
        <v>0</v>
      </c>
      <c r="P77" s="313"/>
    </row>
    <row r="78" spans="1:16" ht="12" hidden="1" customHeight="1" x14ac:dyDescent="0.25">
      <c r="A78" s="315">
        <v>2111</v>
      </c>
      <c r="B78" s="353" t="s">
        <v>97</v>
      </c>
      <c r="C78" s="354">
        <f t="shared" si="0"/>
        <v>0</v>
      </c>
      <c r="D78" s="453"/>
      <c r="E78" s="454"/>
      <c r="F78" s="319">
        <f t="shared" ref="F78:F79" si="86">D78+E78</f>
        <v>0</v>
      </c>
      <c r="G78" s="317"/>
      <c r="H78" s="320"/>
      <c r="I78" s="319">
        <f t="shared" ref="I78:I79" si="87">G78+H78</f>
        <v>0</v>
      </c>
      <c r="J78" s="317"/>
      <c r="K78" s="320"/>
      <c r="L78" s="319">
        <f t="shared" ref="L78:L79" si="88">K78+J78</f>
        <v>0</v>
      </c>
      <c r="M78" s="317"/>
      <c r="N78" s="320"/>
      <c r="O78" s="319">
        <f t="shared" ref="O78:O79" si="89">N78+M78</f>
        <v>0</v>
      </c>
      <c r="P78" s="322"/>
    </row>
    <row r="79" spans="1:16" ht="24" hidden="1" customHeight="1" x14ac:dyDescent="0.25">
      <c r="A79" s="315">
        <v>2112</v>
      </c>
      <c r="B79" s="353" t="s">
        <v>98</v>
      </c>
      <c r="C79" s="354">
        <f t="shared" si="0"/>
        <v>0</v>
      </c>
      <c r="D79" s="453"/>
      <c r="E79" s="454"/>
      <c r="F79" s="319">
        <f t="shared" si="86"/>
        <v>0</v>
      </c>
      <c r="G79" s="317"/>
      <c r="H79" s="320"/>
      <c r="I79" s="319">
        <f t="shared" si="87"/>
        <v>0</v>
      </c>
      <c r="J79" s="317"/>
      <c r="K79" s="320"/>
      <c r="L79" s="319">
        <f t="shared" si="88"/>
        <v>0</v>
      </c>
      <c r="M79" s="317"/>
      <c r="N79" s="320"/>
      <c r="O79" s="319">
        <f t="shared" si="89"/>
        <v>0</v>
      </c>
      <c r="P79" s="322"/>
    </row>
    <row r="80" spans="1:16" ht="24" hidden="1" x14ac:dyDescent="0.25">
      <c r="A80" s="447">
        <v>2120</v>
      </c>
      <c r="B80" s="353" t="s">
        <v>99</v>
      </c>
      <c r="C80" s="354">
        <f t="shared" si="0"/>
        <v>0</v>
      </c>
      <c r="D80" s="448">
        <f>SUM(D81:D82)</f>
        <v>0</v>
      </c>
      <c r="E80" s="449">
        <f t="shared" ref="E80:F80" si="90">SUM(E81:E82)</f>
        <v>0</v>
      </c>
      <c r="F80" s="319">
        <f t="shared" si="90"/>
        <v>0</v>
      </c>
      <c r="G80" s="448">
        <f>SUM(G81:G82)</f>
        <v>0</v>
      </c>
      <c r="H80" s="449">
        <f t="shared" ref="H80:I80" si="91">SUM(H81:H82)</f>
        <v>0</v>
      </c>
      <c r="I80" s="319">
        <f t="shared" si="91"/>
        <v>0</v>
      </c>
      <c r="J80" s="448">
        <f>SUM(J81:J82)</f>
        <v>0</v>
      </c>
      <c r="K80" s="449">
        <f t="shared" ref="K80:L80" si="92">SUM(K81:K82)</f>
        <v>0</v>
      </c>
      <c r="L80" s="319">
        <f t="shared" si="92"/>
        <v>0</v>
      </c>
      <c r="M80" s="448">
        <f>SUM(M81:M82)</f>
        <v>0</v>
      </c>
      <c r="N80" s="449">
        <f t="shared" ref="N80:O80" si="93">SUM(N81:N82)</f>
        <v>0</v>
      </c>
      <c r="O80" s="319">
        <f t="shared" si="93"/>
        <v>0</v>
      </c>
      <c r="P80" s="322"/>
    </row>
    <row r="81" spans="1:16" ht="12" hidden="1" customHeight="1" x14ac:dyDescent="0.25">
      <c r="A81" s="315">
        <v>2121</v>
      </c>
      <c r="B81" s="353" t="s">
        <v>97</v>
      </c>
      <c r="C81" s="354">
        <f t="shared" si="0"/>
        <v>0</v>
      </c>
      <c r="D81" s="453"/>
      <c r="E81" s="454"/>
      <c r="F81" s="319">
        <f t="shared" ref="F81:F82" si="94">D81+E81</f>
        <v>0</v>
      </c>
      <c r="G81" s="317"/>
      <c r="H81" s="320"/>
      <c r="I81" s="319">
        <f t="shared" ref="I81:I82" si="95">G81+H81</f>
        <v>0</v>
      </c>
      <c r="J81" s="317"/>
      <c r="K81" s="320"/>
      <c r="L81" s="319">
        <f t="shared" ref="L81:L82" si="96">K81+J81</f>
        <v>0</v>
      </c>
      <c r="M81" s="317"/>
      <c r="N81" s="320"/>
      <c r="O81" s="319">
        <f t="shared" ref="O81:O82" si="97">N81+M81</f>
        <v>0</v>
      </c>
      <c r="P81" s="322"/>
    </row>
    <row r="82" spans="1:16" ht="24" hidden="1" customHeight="1" x14ac:dyDescent="0.25">
      <c r="A82" s="315">
        <v>2122</v>
      </c>
      <c r="B82" s="353" t="s">
        <v>98</v>
      </c>
      <c r="C82" s="354">
        <f t="shared" si="0"/>
        <v>0</v>
      </c>
      <c r="D82" s="453"/>
      <c r="E82" s="454"/>
      <c r="F82" s="319">
        <f t="shared" si="94"/>
        <v>0</v>
      </c>
      <c r="G82" s="317"/>
      <c r="H82" s="320"/>
      <c r="I82" s="319">
        <f t="shared" si="95"/>
        <v>0</v>
      </c>
      <c r="J82" s="317"/>
      <c r="K82" s="320"/>
      <c r="L82" s="319">
        <f t="shared" si="96"/>
        <v>0</v>
      </c>
      <c r="M82" s="317"/>
      <c r="N82" s="320"/>
      <c r="O82" s="319">
        <f t="shared" si="97"/>
        <v>0</v>
      </c>
      <c r="P82" s="322"/>
    </row>
    <row r="83" spans="1:16" hidden="1" x14ac:dyDescent="0.25">
      <c r="A83" s="333">
        <v>2200</v>
      </c>
      <c r="B83" s="441" t="s">
        <v>100</v>
      </c>
      <c r="C83" s="334">
        <f t="shared" si="0"/>
        <v>0</v>
      </c>
      <c r="D83" s="442">
        <f>SUM(D84,D89,D95,D103,D112,D116,D122,D128)</f>
        <v>0</v>
      </c>
      <c r="E83" s="443">
        <f t="shared" ref="E83:F83" si="98">SUM(E84,E89,E95,E103,E112,E116,E122,E128)</f>
        <v>0</v>
      </c>
      <c r="F83" s="337">
        <f t="shared" si="98"/>
        <v>0</v>
      </c>
      <c r="G83" s="442">
        <f>SUM(G84,G89,G95,G103,G112,G116,G122,G128)</f>
        <v>0</v>
      </c>
      <c r="H83" s="443">
        <f t="shared" ref="H83:I83" si="99">SUM(H84,H89,H95,H103,H112,H116,H122,H128)</f>
        <v>0</v>
      </c>
      <c r="I83" s="337">
        <f t="shared" si="99"/>
        <v>0</v>
      </c>
      <c r="J83" s="442">
        <f>SUM(J84,J89,J95,J103,J112,J116,J122,J128)</f>
        <v>0</v>
      </c>
      <c r="K83" s="443">
        <f t="shared" ref="K83:L83" si="100">SUM(K84,K89,K95,K103,K112,K116,K122,K128)</f>
        <v>0</v>
      </c>
      <c r="L83" s="337">
        <f t="shared" si="100"/>
        <v>0</v>
      </c>
      <c r="M83" s="442">
        <f>SUM(M84,M89,M95,M103,M112,M116,M122,M128)</f>
        <v>0</v>
      </c>
      <c r="N83" s="443">
        <f t="shared" ref="N83:O83" si="101">SUM(N84,N89,N95,N103,N112,N116,N122,N128)</f>
        <v>0</v>
      </c>
      <c r="O83" s="337">
        <f t="shared" si="101"/>
        <v>0</v>
      </c>
      <c r="P83" s="341"/>
    </row>
    <row r="84" spans="1:16" hidden="1" x14ac:dyDescent="0.25">
      <c r="A84" s="444">
        <v>2210</v>
      </c>
      <c r="B84" s="402" t="s">
        <v>101</v>
      </c>
      <c r="C84" s="407">
        <f t="shared" ref="C84:C147" si="102">F84+I84+L84+O84</f>
        <v>0</v>
      </c>
      <c r="D84" s="445">
        <f>SUM(D85:D88)</f>
        <v>0</v>
      </c>
      <c r="E84" s="446">
        <f t="shared" ref="E84:F84" si="103">SUM(E85:E88)</f>
        <v>0</v>
      </c>
      <c r="F84" s="405">
        <f t="shared" si="103"/>
        <v>0</v>
      </c>
      <c r="G84" s="445">
        <f>SUM(G85:G88)</f>
        <v>0</v>
      </c>
      <c r="H84" s="446">
        <f t="shared" ref="H84:I84" si="104">SUM(H85:H88)</f>
        <v>0</v>
      </c>
      <c r="I84" s="405">
        <f t="shared" si="104"/>
        <v>0</v>
      </c>
      <c r="J84" s="445">
        <f>SUM(J85:J88)</f>
        <v>0</v>
      </c>
      <c r="K84" s="446">
        <f t="shared" ref="K84:L84" si="105">SUM(K85:K88)</f>
        <v>0</v>
      </c>
      <c r="L84" s="405">
        <f t="shared" si="105"/>
        <v>0</v>
      </c>
      <c r="M84" s="445">
        <f>SUM(M85:M88)</f>
        <v>0</v>
      </c>
      <c r="N84" s="446">
        <f t="shared" ref="N84:O84" si="106">SUM(N85:N88)</f>
        <v>0</v>
      </c>
      <c r="O84" s="405">
        <f t="shared" si="106"/>
        <v>0</v>
      </c>
      <c r="P84" s="393"/>
    </row>
    <row r="85" spans="1:16" ht="24" hidden="1" customHeight="1" x14ac:dyDescent="0.25">
      <c r="A85" s="308">
        <v>2211</v>
      </c>
      <c r="B85" s="346" t="s">
        <v>102</v>
      </c>
      <c r="C85" s="347">
        <f t="shared" si="102"/>
        <v>0</v>
      </c>
      <c r="D85" s="455"/>
      <c r="E85" s="456"/>
      <c r="F85" s="398">
        <f t="shared" ref="F85:F88" si="107">D85+E85</f>
        <v>0</v>
      </c>
      <c r="G85" s="310"/>
      <c r="H85" s="311"/>
      <c r="I85" s="398">
        <f t="shared" ref="I85:I88" si="108">G85+H85</f>
        <v>0</v>
      </c>
      <c r="J85" s="310"/>
      <c r="K85" s="311"/>
      <c r="L85" s="398">
        <f t="shared" ref="L85:L88" si="109">K85+J85</f>
        <v>0</v>
      </c>
      <c r="M85" s="310"/>
      <c r="N85" s="311"/>
      <c r="O85" s="398">
        <f t="shared" ref="O85:O88" si="110">N85+M85</f>
        <v>0</v>
      </c>
      <c r="P85" s="313"/>
    </row>
    <row r="86" spans="1:16" ht="36" hidden="1" customHeight="1" x14ac:dyDescent="0.25">
      <c r="A86" s="315">
        <v>2212</v>
      </c>
      <c r="B86" s="353" t="s">
        <v>103</v>
      </c>
      <c r="C86" s="354">
        <f t="shared" si="102"/>
        <v>0</v>
      </c>
      <c r="D86" s="453"/>
      <c r="E86" s="454"/>
      <c r="F86" s="319">
        <f t="shared" si="107"/>
        <v>0</v>
      </c>
      <c r="G86" s="317"/>
      <c r="H86" s="320"/>
      <c r="I86" s="319">
        <f t="shared" si="108"/>
        <v>0</v>
      </c>
      <c r="J86" s="317"/>
      <c r="K86" s="320"/>
      <c r="L86" s="319">
        <f t="shared" si="109"/>
        <v>0</v>
      </c>
      <c r="M86" s="317"/>
      <c r="N86" s="320"/>
      <c r="O86" s="319">
        <f t="shared" si="110"/>
        <v>0</v>
      </c>
      <c r="P86" s="322"/>
    </row>
    <row r="87" spans="1:16" ht="24" hidden="1" customHeight="1" x14ac:dyDescent="0.25">
      <c r="A87" s="315">
        <v>2214</v>
      </c>
      <c r="B87" s="353" t="s">
        <v>104</v>
      </c>
      <c r="C87" s="354">
        <f t="shared" si="102"/>
        <v>0</v>
      </c>
      <c r="D87" s="453"/>
      <c r="E87" s="454"/>
      <c r="F87" s="319">
        <f t="shared" si="107"/>
        <v>0</v>
      </c>
      <c r="G87" s="317"/>
      <c r="H87" s="320"/>
      <c r="I87" s="319">
        <f t="shared" si="108"/>
        <v>0</v>
      </c>
      <c r="J87" s="317"/>
      <c r="K87" s="320"/>
      <c r="L87" s="319">
        <f t="shared" si="109"/>
        <v>0</v>
      </c>
      <c r="M87" s="317"/>
      <c r="N87" s="320"/>
      <c r="O87" s="319">
        <f t="shared" si="110"/>
        <v>0</v>
      </c>
      <c r="P87" s="322"/>
    </row>
    <row r="88" spans="1:16" ht="12" hidden="1" customHeight="1" x14ac:dyDescent="0.25">
      <c r="A88" s="315">
        <v>2219</v>
      </c>
      <c r="B88" s="353" t="s">
        <v>105</v>
      </c>
      <c r="C88" s="354">
        <f t="shared" si="102"/>
        <v>0</v>
      </c>
      <c r="D88" s="453"/>
      <c r="E88" s="454"/>
      <c r="F88" s="319">
        <f t="shared" si="107"/>
        <v>0</v>
      </c>
      <c r="G88" s="317"/>
      <c r="H88" s="320"/>
      <c r="I88" s="319">
        <f t="shared" si="108"/>
        <v>0</v>
      </c>
      <c r="J88" s="317"/>
      <c r="K88" s="320"/>
      <c r="L88" s="319">
        <f t="shared" si="109"/>
        <v>0</v>
      </c>
      <c r="M88" s="317"/>
      <c r="N88" s="320"/>
      <c r="O88" s="319">
        <f t="shared" si="110"/>
        <v>0</v>
      </c>
      <c r="P88" s="322"/>
    </row>
    <row r="89" spans="1:16" ht="24" hidden="1" x14ac:dyDescent="0.25">
      <c r="A89" s="447">
        <v>2220</v>
      </c>
      <c r="B89" s="353" t="s">
        <v>106</v>
      </c>
      <c r="C89" s="354">
        <f t="shared" si="102"/>
        <v>0</v>
      </c>
      <c r="D89" s="448">
        <f>SUM(D90:D94)</f>
        <v>0</v>
      </c>
      <c r="E89" s="449">
        <f t="shared" ref="E89:F89" si="111">SUM(E90:E94)</f>
        <v>0</v>
      </c>
      <c r="F89" s="319">
        <f t="shared" si="111"/>
        <v>0</v>
      </c>
      <c r="G89" s="448">
        <f>SUM(G90:G94)</f>
        <v>0</v>
      </c>
      <c r="H89" s="449">
        <f t="shared" ref="H89:I89" si="112">SUM(H90:H94)</f>
        <v>0</v>
      </c>
      <c r="I89" s="319">
        <f t="shared" si="112"/>
        <v>0</v>
      </c>
      <c r="J89" s="448">
        <f>SUM(J90:J94)</f>
        <v>0</v>
      </c>
      <c r="K89" s="449">
        <f t="shared" ref="K89:L89" si="113">SUM(K90:K94)</f>
        <v>0</v>
      </c>
      <c r="L89" s="319">
        <f t="shared" si="113"/>
        <v>0</v>
      </c>
      <c r="M89" s="448">
        <f>SUM(M90:M94)</f>
        <v>0</v>
      </c>
      <c r="N89" s="449">
        <f t="shared" ref="N89:O89" si="114">SUM(N90:N94)</f>
        <v>0</v>
      </c>
      <c r="O89" s="319">
        <f t="shared" si="114"/>
        <v>0</v>
      </c>
      <c r="P89" s="322"/>
    </row>
    <row r="90" spans="1:16" ht="24" hidden="1" customHeight="1" x14ac:dyDescent="0.25">
      <c r="A90" s="315">
        <v>2221</v>
      </c>
      <c r="B90" s="353" t="s">
        <v>107</v>
      </c>
      <c r="C90" s="354">
        <f t="shared" si="102"/>
        <v>0</v>
      </c>
      <c r="D90" s="453"/>
      <c r="E90" s="454"/>
      <c r="F90" s="319">
        <f t="shared" ref="F90:F94" si="115">D90+E90</f>
        <v>0</v>
      </c>
      <c r="G90" s="317"/>
      <c r="H90" s="320"/>
      <c r="I90" s="319">
        <f t="shared" ref="I90:I94" si="116">G90+H90</f>
        <v>0</v>
      </c>
      <c r="J90" s="317"/>
      <c r="K90" s="320"/>
      <c r="L90" s="319">
        <f t="shared" ref="L90:L94" si="117">K90+J90</f>
        <v>0</v>
      </c>
      <c r="M90" s="317"/>
      <c r="N90" s="320"/>
      <c r="O90" s="319">
        <f t="shared" ref="O90:O94" si="118">N90+M90</f>
        <v>0</v>
      </c>
      <c r="P90" s="322"/>
    </row>
    <row r="91" spans="1:16" ht="12" hidden="1" customHeight="1" x14ac:dyDescent="0.25">
      <c r="A91" s="315">
        <v>2222</v>
      </c>
      <c r="B91" s="353" t="s">
        <v>108</v>
      </c>
      <c r="C91" s="354">
        <f t="shared" si="102"/>
        <v>0</v>
      </c>
      <c r="D91" s="453"/>
      <c r="E91" s="454"/>
      <c r="F91" s="319">
        <f t="shared" si="115"/>
        <v>0</v>
      </c>
      <c r="G91" s="317"/>
      <c r="H91" s="320"/>
      <c r="I91" s="319">
        <f t="shared" si="116"/>
        <v>0</v>
      </c>
      <c r="J91" s="317"/>
      <c r="K91" s="320"/>
      <c r="L91" s="319">
        <f t="shared" si="117"/>
        <v>0</v>
      </c>
      <c r="M91" s="317"/>
      <c r="N91" s="320"/>
      <c r="O91" s="319">
        <f t="shared" si="118"/>
        <v>0</v>
      </c>
      <c r="P91" s="322"/>
    </row>
    <row r="92" spans="1:16" ht="12" hidden="1" customHeight="1" x14ac:dyDescent="0.25">
      <c r="A92" s="315">
        <v>2223</v>
      </c>
      <c r="B92" s="353" t="s">
        <v>109</v>
      </c>
      <c r="C92" s="354">
        <f t="shared" si="102"/>
        <v>0</v>
      </c>
      <c r="D92" s="453"/>
      <c r="E92" s="454"/>
      <c r="F92" s="319">
        <f t="shared" si="115"/>
        <v>0</v>
      </c>
      <c r="G92" s="317"/>
      <c r="H92" s="320"/>
      <c r="I92" s="319">
        <f t="shared" si="116"/>
        <v>0</v>
      </c>
      <c r="J92" s="317"/>
      <c r="K92" s="320"/>
      <c r="L92" s="319">
        <f t="shared" si="117"/>
        <v>0</v>
      </c>
      <c r="M92" s="317"/>
      <c r="N92" s="320"/>
      <c r="O92" s="319">
        <f t="shared" si="118"/>
        <v>0</v>
      </c>
      <c r="P92" s="322"/>
    </row>
    <row r="93" spans="1:16" ht="48" hidden="1" customHeight="1" x14ac:dyDescent="0.25">
      <c r="A93" s="315">
        <v>2224</v>
      </c>
      <c r="B93" s="353" t="s">
        <v>110</v>
      </c>
      <c r="C93" s="354">
        <f t="shared" si="102"/>
        <v>0</v>
      </c>
      <c r="D93" s="453"/>
      <c r="E93" s="454"/>
      <c r="F93" s="319">
        <f t="shared" si="115"/>
        <v>0</v>
      </c>
      <c r="G93" s="317"/>
      <c r="H93" s="320"/>
      <c r="I93" s="319">
        <f t="shared" si="116"/>
        <v>0</v>
      </c>
      <c r="J93" s="317"/>
      <c r="K93" s="320"/>
      <c r="L93" s="319">
        <f t="shared" si="117"/>
        <v>0</v>
      </c>
      <c r="M93" s="317"/>
      <c r="N93" s="320"/>
      <c r="O93" s="319">
        <f t="shared" si="118"/>
        <v>0</v>
      </c>
      <c r="P93" s="322"/>
    </row>
    <row r="94" spans="1:16" ht="24" hidden="1" customHeight="1" x14ac:dyDescent="0.25">
      <c r="A94" s="315">
        <v>2229</v>
      </c>
      <c r="B94" s="353" t="s">
        <v>111</v>
      </c>
      <c r="C94" s="354">
        <f t="shared" si="102"/>
        <v>0</v>
      </c>
      <c r="D94" s="453"/>
      <c r="E94" s="454"/>
      <c r="F94" s="319">
        <f t="shared" si="115"/>
        <v>0</v>
      </c>
      <c r="G94" s="317"/>
      <c r="H94" s="320"/>
      <c r="I94" s="319">
        <f t="shared" si="116"/>
        <v>0</v>
      </c>
      <c r="J94" s="317"/>
      <c r="K94" s="320"/>
      <c r="L94" s="319">
        <f t="shared" si="117"/>
        <v>0</v>
      </c>
      <c r="M94" s="317"/>
      <c r="N94" s="320"/>
      <c r="O94" s="319">
        <f t="shared" si="118"/>
        <v>0</v>
      </c>
      <c r="P94" s="322"/>
    </row>
    <row r="95" spans="1:16" ht="36" hidden="1" x14ac:dyDescent="0.25">
      <c r="A95" s="447">
        <v>2230</v>
      </c>
      <c r="B95" s="353" t="s">
        <v>112</v>
      </c>
      <c r="C95" s="354">
        <f t="shared" si="102"/>
        <v>0</v>
      </c>
      <c r="D95" s="448">
        <f>SUM(D96:D102)</f>
        <v>0</v>
      </c>
      <c r="E95" s="449">
        <f t="shared" ref="E95:F95" si="119">SUM(E96:E102)</f>
        <v>0</v>
      </c>
      <c r="F95" s="319">
        <f t="shared" si="119"/>
        <v>0</v>
      </c>
      <c r="G95" s="448">
        <f>SUM(G96:G102)</f>
        <v>0</v>
      </c>
      <c r="H95" s="449">
        <f t="shared" ref="H95:I95" si="120">SUM(H96:H102)</f>
        <v>0</v>
      </c>
      <c r="I95" s="319">
        <f t="shared" si="120"/>
        <v>0</v>
      </c>
      <c r="J95" s="448">
        <f>SUM(J96:J102)</f>
        <v>0</v>
      </c>
      <c r="K95" s="449">
        <f t="shared" ref="K95:L95" si="121">SUM(K96:K102)</f>
        <v>0</v>
      </c>
      <c r="L95" s="319">
        <f t="shared" si="121"/>
        <v>0</v>
      </c>
      <c r="M95" s="448">
        <f>SUM(M96:M102)</f>
        <v>0</v>
      </c>
      <c r="N95" s="449">
        <f t="shared" ref="N95:O95" si="122">SUM(N96:N102)</f>
        <v>0</v>
      </c>
      <c r="O95" s="319">
        <f t="shared" si="122"/>
        <v>0</v>
      </c>
      <c r="P95" s="322"/>
    </row>
    <row r="96" spans="1:16" ht="24" hidden="1" customHeight="1" x14ac:dyDescent="0.25">
      <c r="A96" s="315">
        <v>2231</v>
      </c>
      <c r="B96" s="353" t="s">
        <v>113</v>
      </c>
      <c r="C96" s="354">
        <f t="shared" si="102"/>
        <v>0</v>
      </c>
      <c r="D96" s="453"/>
      <c r="E96" s="454"/>
      <c r="F96" s="319">
        <f t="shared" ref="F96:F102" si="123">D96+E96</f>
        <v>0</v>
      </c>
      <c r="G96" s="317"/>
      <c r="H96" s="320"/>
      <c r="I96" s="319">
        <f t="shared" ref="I96:I102" si="124">G96+H96</f>
        <v>0</v>
      </c>
      <c r="J96" s="317"/>
      <c r="K96" s="320"/>
      <c r="L96" s="319">
        <f t="shared" ref="L96:L102" si="125">K96+J96</f>
        <v>0</v>
      </c>
      <c r="M96" s="317"/>
      <c r="N96" s="320"/>
      <c r="O96" s="319">
        <f t="shared" ref="O96:O102" si="126">N96+M96</f>
        <v>0</v>
      </c>
      <c r="P96" s="322"/>
    </row>
    <row r="97" spans="1:16" ht="24.75" hidden="1" customHeight="1" x14ac:dyDescent="0.25">
      <c r="A97" s="315">
        <v>2232</v>
      </c>
      <c r="B97" s="353" t="s">
        <v>114</v>
      </c>
      <c r="C97" s="354">
        <f t="shared" si="102"/>
        <v>0</v>
      </c>
      <c r="D97" s="453"/>
      <c r="E97" s="454"/>
      <c r="F97" s="319">
        <f t="shared" si="123"/>
        <v>0</v>
      </c>
      <c r="G97" s="317"/>
      <c r="H97" s="320"/>
      <c r="I97" s="319">
        <f t="shared" si="124"/>
        <v>0</v>
      </c>
      <c r="J97" s="317"/>
      <c r="K97" s="320"/>
      <c r="L97" s="319">
        <f t="shared" si="125"/>
        <v>0</v>
      </c>
      <c r="M97" s="317"/>
      <c r="N97" s="320"/>
      <c r="O97" s="319">
        <f t="shared" si="126"/>
        <v>0</v>
      </c>
      <c r="P97" s="322"/>
    </row>
    <row r="98" spans="1:16" ht="24" hidden="1" customHeight="1" x14ac:dyDescent="0.25">
      <c r="A98" s="308">
        <v>2233</v>
      </c>
      <c r="B98" s="346" t="s">
        <v>115</v>
      </c>
      <c r="C98" s="347">
        <f t="shared" si="102"/>
        <v>0</v>
      </c>
      <c r="D98" s="455"/>
      <c r="E98" s="456"/>
      <c r="F98" s="398">
        <f t="shared" si="123"/>
        <v>0</v>
      </c>
      <c r="G98" s="310"/>
      <c r="H98" s="311"/>
      <c r="I98" s="398">
        <f t="shared" si="124"/>
        <v>0</v>
      </c>
      <c r="J98" s="310"/>
      <c r="K98" s="311"/>
      <c r="L98" s="398">
        <f t="shared" si="125"/>
        <v>0</v>
      </c>
      <c r="M98" s="310"/>
      <c r="N98" s="311"/>
      <c r="O98" s="398">
        <f t="shared" si="126"/>
        <v>0</v>
      </c>
      <c r="P98" s="313"/>
    </row>
    <row r="99" spans="1:16" ht="36" hidden="1" customHeight="1" x14ac:dyDescent="0.25">
      <c r="A99" s="315">
        <v>2234</v>
      </c>
      <c r="B99" s="353" t="s">
        <v>116</v>
      </c>
      <c r="C99" s="354">
        <f t="shared" si="102"/>
        <v>0</v>
      </c>
      <c r="D99" s="453"/>
      <c r="E99" s="454"/>
      <c r="F99" s="319">
        <f t="shared" si="123"/>
        <v>0</v>
      </c>
      <c r="G99" s="317"/>
      <c r="H99" s="320"/>
      <c r="I99" s="319">
        <f t="shared" si="124"/>
        <v>0</v>
      </c>
      <c r="J99" s="317"/>
      <c r="K99" s="320"/>
      <c r="L99" s="319">
        <f t="shared" si="125"/>
        <v>0</v>
      </c>
      <c r="M99" s="317"/>
      <c r="N99" s="320"/>
      <c r="O99" s="319">
        <f t="shared" si="126"/>
        <v>0</v>
      </c>
      <c r="P99" s="322"/>
    </row>
    <row r="100" spans="1:16" ht="24" hidden="1" customHeight="1" x14ac:dyDescent="0.25">
      <c r="A100" s="315">
        <v>2235</v>
      </c>
      <c r="B100" s="353" t="s">
        <v>117</v>
      </c>
      <c r="C100" s="354">
        <f t="shared" si="102"/>
        <v>0</v>
      </c>
      <c r="D100" s="453"/>
      <c r="E100" s="454"/>
      <c r="F100" s="319">
        <f t="shared" si="123"/>
        <v>0</v>
      </c>
      <c r="G100" s="317"/>
      <c r="H100" s="320"/>
      <c r="I100" s="319">
        <f t="shared" si="124"/>
        <v>0</v>
      </c>
      <c r="J100" s="317"/>
      <c r="K100" s="320"/>
      <c r="L100" s="319">
        <f t="shared" si="125"/>
        <v>0</v>
      </c>
      <c r="M100" s="317"/>
      <c r="N100" s="320"/>
      <c r="O100" s="319">
        <f t="shared" si="126"/>
        <v>0</v>
      </c>
      <c r="P100" s="322"/>
    </row>
    <row r="101" spans="1:16" ht="12" hidden="1" customHeight="1" x14ac:dyDescent="0.25">
      <c r="A101" s="315">
        <v>2236</v>
      </c>
      <c r="B101" s="353" t="s">
        <v>118</v>
      </c>
      <c r="C101" s="354">
        <f t="shared" si="102"/>
        <v>0</v>
      </c>
      <c r="D101" s="453"/>
      <c r="E101" s="454"/>
      <c r="F101" s="319">
        <f t="shared" si="123"/>
        <v>0</v>
      </c>
      <c r="G101" s="317"/>
      <c r="H101" s="320"/>
      <c r="I101" s="319">
        <f t="shared" si="124"/>
        <v>0</v>
      </c>
      <c r="J101" s="317"/>
      <c r="K101" s="320"/>
      <c r="L101" s="319">
        <f t="shared" si="125"/>
        <v>0</v>
      </c>
      <c r="M101" s="317"/>
      <c r="N101" s="320"/>
      <c r="O101" s="319">
        <f t="shared" si="126"/>
        <v>0</v>
      </c>
      <c r="P101" s="322"/>
    </row>
    <row r="102" spans="1:16" ht="24" hidden="1" customHeight="1" x14ac:dyDescent="0.25">
      <c r="A102" s="315">
        <v>2239</v>
      </c>
      <c r="B102" s="353" t="s">
        <v>119</v>
      </c>
      <c r="C102" s="354">
        <f t="shared" si="102"/>
        <v>0</v>
      </c>
      <c r="D102" s="453"/>
      <c r="E102" s="454"/>
      <c r="F102" s="319">
        <f t="shared" si="123"/>
        <v>0</v>
      </c>
      <c r="G102" s="317"/>
      <c r="H102" s="320"/>
      <c r="I102" s="319">
        <f t="shared" si="124"/>
        <v>0</v>
      </c>
      <c r="J102" s="317"/>
      <c r="K102" s="320"/>
      <c r="L102" s="319">
        <f t="shared" si="125"/>
        <v>0</v>
      </c>
      <c r="M102" s="317"/>
      <c r="N102" s="320"/>
      <c r="O102" s="319">
        <f t="shared" si="126"/>
        <v>0</v>
      </c>
      <c r="P102" s="322"/>
    </row>
    <row r="103" spans="1:16" ht="36" hidden="1" x14ac:dyDescent="0.25">
      <c r="A103" s="447">
        <v>2240</v>
      </c>
      <c r="B103" s="353" t="s">
        <v>121</v>
      </c>
      <c r="C103" s="354">
        <f t="shared" si="102"/>
        <v>0</v>
      </c>
      <c r="D103" s="448">
        <f>SUM(D104:D111)</f>
        <v>0</v>
      </c>
      <c r="E103" s="449">
        <f t="shared" ref="E103:F103" si="127">SUM(E104:E111)</f>
        <v>0</v>
      </c>
      <c r="F103" s="319">
        <f t="shared" si="127"/>
        <v>0</v>
      </c>
      <c r="G103" s="448">
        <f>SUM(G104:G111)</f>
        <v>0</v>
      </c>
      <c r="H103" s="449">
        <f t="shared" ref="H103:I103" si="128">SUM(H104:H111)</f>
        <v>0</v>
      </c>
      <c r="I103" s="319">
        <f t="shared" si="128"/>
        <v>0</v>
      </c>
      <c r="J103" s="448">
        <f>SUM(J104:J111)</f>
        <v>0</v>
      </c>
      <c r="K103" s="449">
        <f t="shared" ref="K103:L103" si="129">SUM(K104:K111)</f>
        <v>0</v>
      </c>
      <c r="L103" s="319">
        <f t="shared" si="129"/>
        <v>0</v>
      </c>
      <c r="M103" s="448">
        <f>SUM(M104:M111)</f>
        <v>0</v>
      </c>
      <c r="N103" s="449">
        <f t="shared" ref="N103:O103" si="130">SUM(N104:N111)</f>
        <v>0</v>
      </c>
      <c r="O103" s="319">
        <f t="shared" si="130"/>
        <v>0</v>
      </c>
      <c r="P103" s="322"/>
    </row>
    <row r="104" spans="1:16" ht="12" hidden="1" customHeight="1" x14ac:dyDescent="0.25">
      <c r="A104" s="315">
        <v>2241</v>
      </c>
      <c r="B104" s="353" t="s">
        <v>122</v>
      </c>
      <c r="C104" s="354">
        <f t="shared" si="102"/>
        <v>0</v>
      </c>
      <c r="D104" s="453"/>
      <c r="E104" s="454"/>
      <c r="F104" s="319">
        <f t="shared" ref="F104:F111" si="131">D104+E104</f>
        <v>0</v>
      </c>
      <c r="G104" s="317"/>
      <c r="H104" s="320"/>
      <c r="I104" s="319">
        <f t="shared" ref="I104:I111" si="132">G104+H104</f>
        <v>0</v>
      </c>
      <c r="J104" s="317"/>
      <c r="K104" s="320"/>
      <c r="L104" s="319">
        <f t="shared" ref="L104:L111" si="133">K104+J104</f>
        <v>0</v>
      </c>
      <c r="M104" s="317"/>
      <c r="N104" s="320"/>
      <c r="O104" s="319">
        <f t="shared" ref="O104:O111" si="134">N104+M104</f>
        <v>0</v>
      </c>
      <c r="P104" s="322"/>
    </row>
    <row r="105" spans="1:16" ht="24" hidden="1" customHeight="1" x14ac:dyDescent="0.25">
      <c r="A105" s="315">
        <v>2242</v>
      </c>
      <c r="B105" s="353" t="s">
        <v>124</v>
      </c>
      <c r="C105" s="354">
        <f t="shared" si="102"/>
        <v>0</v>
      </c>
      <c r="D105" s="453"/>
      <c r="E105" s="454"/>
      <c r="F105" s="319">
        <f t="shared" si="131"/>
        <v>0</v>
      </c>
      <c r="G105" s="317"/>
      <c r="H105" s="320"/>
      <c r="I105" s="319">
        <f t="shared" si="132"/>
        <v>0</v>
      </c>
      <c r="J105" s="317"/>
      <c r="K105" s="320"/>
      <c r="L105" s="319">
        <f t="shared" si="133"/>
        <v>0</v>
      </c>
      <c r="M105" s="317"/>
      <c r="N105" s="320"/>
      <c r="O105" s="319">
        <f t="shared" si="134"/>
        <v>0</v>
      </c>
      <c r="P105" s="322"/>
    </row>
    <row r="106" spans="1:16" ht="24" hidden="1" customHeight="1" x14ac:dyDescent="0.25">
      <c r="A106" s="315">
        <v>2243</v>
      </c>
      <c r="B106" s="353" t="s">
        <v>125</v>
      </c>
      <c r="C106" s="354">
        <f t="shared" si="102"/>
        <v>0</v>
      </c>
      <c r="D106" s="453"/>
      <c r="E106" s="454"/>
      <c r="F106" s="319">
        <f t="shared" si="131"/>
        <v>0</v>
      </c>
      <c r="G106" s="317"/>
      <c r="H106" s="320"/>
      <c r="I106" s="319">
        <f t="shared" si="132"/>
        <v>0</v>
      </c>
      <c r="J106" s="317"/>
      <c r="K106" s="320"/>
      <c r="L106" s="319">
        <f t="shared" si="133"/>
        <v>0</v>
      </c>
      <c r="M106" s="317"/>
      <c r="N106" s="320"/>
      <c r="O106" s="319">
        <f t="shared" si="134"/>
        <v>0</v>
      </c>
      <c r="P106" s="322"/>
    </row>
    <row r="107" spans="1:16" ht="12" hidden="1" customHeight="1" x14ac:dyDescent="0.25">
      <c r="A107" s="315">
        <v>2244</v>
      </c>
      <c r="B107" s="353" t="s">
        <v>126</v>
      </c>
      <c r="C107" s="354">
        <f t="shared" si="102"/>
        <v>0</v>
      </c>
      <c r="D107" s="453"/>
      <c r="E107" s="454"/>
      <c r="F107" s="319">
        <f t="shared" si="131"/>
        <v>0</v>
      </c>
      <c r="G107" s="317"/>
      <c r="H107" s="320"/>
      <c r="I107" s="319">
        <f t="shared" si="132"/>
        <v>0</v>
      </c>
      <c r="J107" s="317"/>
      <c r="K107" s="320"/>
      <c r="L107" s="319">
        <f t="shared" si="133"/>
        <v>0</v>
      </c>
      <c r="M107" s="317"/>
      <c r="N107" s="320"/>
      <c r="O107" s="319">
        <f t="shared" si="134"/>
        <v>0</v>
      </c>
      <c r="P107" s="322"/>
    </row>
    <row r="108" spans="1:16" ht="24" hidden="1" customHeight="1" x14ac:dyDescent="0.25">
      <c r="A108" s="315">
        <v>2246</v>
      </c>
      <c r="B108" s="353" t="s">
        <v>127</v>
      </c>
      <c r="C108" s="354">
        <f t="shared" si="102"/>
        <v>0</v>
      </c>
      <c r="D108" s="453"/>
      <c r="E108" s="454"/>
      <c r="F108" s="319">
        <f t="shared" si="131"/>
        <v>0</v>
      </c>
      <c r="G108" s="317"/>
      <c r="H108" s="320"/>
      <c r="I108" s="319">
        <f t="shared" si="132"/>
        <v>0</v>
      </c>
      <c r="J108" s="317"/>
      <c r="K108" s="320"/>
      <c r="L108" s="319">
        <f t="shared" si="133"/>
        <v>0</v>
      </c>
      <c r="M108" s="317"/>
      <c r="N108" s="320"/>
      <c r="O108" s="319">
        <f t="shared" si="134"/>
        <v>0</v>
      </c>
      <c r="P108" s="322"/>
    </row>
    <row r="109" spans="1:16" ht="12" hidden="1" customHeight="1" x14ac:dyDescent="0.25">
      <c r="A109" s="315">
        <v>2247</v>
      </c>
      <c r="B109" s="353" t="s">
        <v>128</v>
      </c>
      <c r="C109" s="354">
        <f t="shared" si="102"/>
        <v>0</v>
      </c>
      <c r="D109" s="453"/>
      <c r="E109" s="454"/>
      <c r="F109" s="319">
        <f t="shared" si="131"/>
        <v>0</v>
      </c>
      <c r="G109" s="317"/>
      <c r="H109" s="320"/>
      <c r="I109" s="319">
        <f t="shared" si="132"/>
        <v>0</v>
      </c>
      <c r="J109" s="317"/>
      <c r="K109" s="320"/>
      <c r="L109" s="319">
        <f t="shared" si="133"/>
        <v>0</v>
      </c>
      <c r="M109" s="317"/>
      <c r="N109" s="320"/>
      <c r="O109" s="319">
        <f t="shared" si="134"/>
        <v>0</v>
      </c>
      <c r="P109" s="322"/>
    </row>
    <row r="110" spans="1:16" ht="24" hidden="1" customHeight="1" x14ac:dyDescent="0.25">
      <c r="A110" s="315">
        <v>2248</v>
      </c>
      <c r="B110" s="353" t="s">
        <v>129</v>
      </c>
      <c r="C110" s="354">
        <f t="shared" si="102"/>
        <v>0</v>
      </c>
      <c r="D110" s="453"/>
      <c r="E110" s="454"/>
      <c r="F110" s="319">
        <f t="shared" si="131"/>
        <v>0</v>
      </c>
      <c r="G110" s="317"/>
      <c r="H110" s="320"/>
      <c r="I110" s="319">
        <f t="shared" si="132"/>
        <v>0</v>
      </c>
      <c r="J110" s="317"/>
      <c r="K110" s="320"/>
      <c r="L110" s="319">
        <f t="shared" si="133"/>
        <v>0</v>
      </c>
      <c r="M110" s="317"/>
      <c r="N110" s="320"/>
      <c r="O110" s="319">
        <f t="shared" si="134"/>
        <v>0</v>
      </c>
      <c r="P110" s="322"/>
    </row>
    <row r="111" spans="1:16" ht="24" hidden="1" customHeight="1" x14ac:dyDescent="0.25">
      <c r="A111" s="315">
        <v>2249</v>
      </c>
      <c r="B111" s="353" t="s">
        <v>130</v>
      </c>
      <c r="C111" s="354">
        <f t="shared" si="102"/>
        <v>0</v>
      </c>
      <c r="D111" s="453"/>
      <c r="E111" s="454"/>
      <c r="F111" s="319">
        <f t="shared" si="131"/>
        <v>0</v>
      </c>
      <c r="G111" s="317"/>
      <c r="H111" s="320"/>
      <c r="I111" s="319">
        <f t="shared" si="132"/>
        <v>0</v>
      </c>
      <c r="J111" s="317"/>
      <c r="K111" s="320"/>
      <c r="L111" s="319">
        <f t="shared" si="133"/>
        <v>0</v>
      </c>
      <c r="M111" s="317"/>
      <c r="N111" s="320"/>
      <c r="O111" s="319">
        <f t="shared" si="134"/>
        <v>0</v>
      </c>
      <c r="P111" s="322"/>
    </row>
    <row r="112" spans="1:16" hidden="1" x14ac:dyDescent="0.25">
      <c r="A112" s="447">
        <v>2250</v>
      </c>
      <c r="B112" s="353" t="s">
        <v>131</v>
      </c>
      <c r="C112" s="354">
        <f t="shared" si="102"/>
        <v>0</v>
      </c>
      <c r="D112" s="448">
        <f>SUM(D113:D115)</f>
        <v>0</v>
      </c>
      <c r="E112" s="449">
        <f t="shared" ref="E112:F112" si="135">SUM(E113:E115)</f>
        <v>0</v>
      </c>
      <c r="F112" s="319">
        <f t="shared" si="135"/>
        <v>0</v>
      </c>
      <c r="G112" s="448">
        <f>SUM(G113:G115)</f>
        <v>0</v>
      </c>
      <c r="H112" s="449">
        <f t="shared" ref="H112:I112" si="136">SUM(H113:H115)</f>
        <v>0</v>
      </c>
      <c r="I112" s="319">
        <f t="shared" si="136"/>
        <v>0</v>
      </c>
      <c r="J112" s="448">
        <f>SUM(J113:J115)</f>
        <v>0</v>
      </c>
      <c r="K112" s="449">
        <f t="shared" ref="K112:L112" si="137">SUM(K113:K115)</f>
        <v>0</v>
      </c>
      <c r="L112" s="319">
        <f t="shared" si="137"/>
        <v>0</v>
      </c>
      <c r="M112" s="448">
        <f>SUM(M113:M115)</f>
        <v>0</v>
      </c>
      <c r="N112" s="449">
        <f t="shared" ref="N112:O112" si="138">SUM(N113:N115)</f>
        <v>0</v>
      </c>
      <c r="O112" s="319">
        <f t="shared" si="138"/>
        <v>0</v>
      </c>
      <c r="P112" s="322"/>
    </row>
    <row r="113" spans="1:16" ht="12" hidden="1" customHeight="1" x14ac:dyDescent="0.25">
      <c r="A113" s="315">
        <v>2251</v>
      </c>
      <c r="B113" s="353" t="s">
        <v>132</v>
      </c>
      <c r="C113" s="354">
        <f t="shared" si="102"/>
        <v>0</v>
      </c>
      <c r="D113" s="453"/>
      <c r="E113" s="454"/>
      <c r="F113" s="319">
        <f t="shared" ref="F113:F115" si="139">D113+E113</f>
        <v>0</v>
      </c>
      <c r="G113" s="317"/>
      <c r="H113" s="320"/>
      <c r="I113" s="319">
        <f t="shared" ref="I113:I115" si="140">G113+H113</f>
        <v>0</v>
      </c>
      <c r="J113" s="317"/>
      <c r="K113" s="320"/>
      <c r="L113" s="319">
        <f t="shared" ref="L113:L115" si="141">K113+J113</f>
        <v>0</v>
      </c>
      <c r="M113" s="317"/>
      <c r="N113" s="320"/>
      <c r="O113" s="319">
        <f t="shared" ref="O113:O115" si="142">N113+M113</f>
        <v>0</v>
      </c>
      <c r="P113" s="322"/>
    </row>
    <row r="114" spans="1:16" ht="24" hidden="1" customHeight="1" x14ac:dyDescent="0.25">
      <c r="A114" s="315">
        <v>2252</v>
      </c>
      <c r="B114" s="353" t="s">
        <v>133</v>
      </c>
      <c r="C114" s="354">
        <f t="shared" si="102"/>
        <v>0</v>
      </c>
      <c r="D114" s="453"/>
      <c r="E114" s="454"/>
      <c r="F114" s="319">
        <f t="shared" si="139"/>
        <v>0</v>
      </c>
      <c r="G114" s="317"/>
      <c r="H114" s="320"/>
      <c r="I114" s="319">
        <f t="shared" si="140"/>
        <v>0</v>
      </c>
      <c r="J114" s="317"/>
      <c r="K114" s="320"/>
      <c r="L114" s="319">
        <f t="shared" si="141"/>
        <v>0</v>
      </c>
      <c r="M114" s="317"/>
      <c r="N114" s="320"/>
      <c r="O114" s="319">
        <f t="shared" si="142"/>
        <v>0</v>
      </c>
      <c r="P114" s="322"/>
    </row>
    <row r="115" spans="1:16" ht="24" hidden="1" customHeight="1" x14ac:dyDescent="0.25">
      <c r="A115" s="315">
        <v>2259</v>
      </c>
      <c r="B115" s="353" t="s">
        <v>134</v>
      </c>
      <c r="C115" s="354">
        <f t="shared" si="102"/>
        <v>0</v>
      </c>
      <c r="D115" s="453"/>
      <c r="E115" s="454"/>
      <c r="F115" s="319">
        <f t="shared" si="139"/>
        <v>0</v>
      </c>
      <c r="G115" s="317"/>
      <c r="H115" s="320"/>
      <c r="I115" s="319">
        <f t="shared" si="140"/>
        <v>0</v>
      </c>
      <c r="J115" s="317"/>
      <c r="K115" s="320"/>
      <c r="L115" s="319">
        <f t="shared" si="141"/>
        <v>0</v>
      </c>
      <c r="M115" s="317"/>
      <c r="N115" s="320"/>
      <c r="O115" s="319">
        <f t="shared" si="142"/>
        <v>0</v>
      </c>
      <c r="P115" s="322"/>
    </row>
    <row r="116" spans="1:16" hidden="1" x14ac:dyDescent="0.25">
      <c r="A116" s="447">
        <v>2260</v>
      </c>
      <c r="B116" s="353" t="s">
        <v>135</v>
      </c>
      <c r="C116" s="354">
        <f t="shared" si="102"/>
        <v>0</v>
      </c>
      <c r="D116" s="448">
        <f>SUM(D117:D121)</f>
        <v>0</v>
      </c>
      <c r="E116" s="449">
        <f t="shared" ref="E116:F116" si="143">SUM(E117:E121)</f>
        <v>0</v>
      </c>
      <c r="F116" s="319">
        <f t="shared" si="143"/>
        <v>0</v>
      </c>
      <c r="G116" s="448">
        <f>SUM(G117:G121)</f>
        <v>0</v>
      </c>
      <c r="H116" s="449">
        <f t="shared" ref="H116:I116" si="144">SUM(H117:H121)</f>
        <v>0</v>
      </c>
      <c r="I116" s="319">
        <f t="shared" si="144"/>
        <v>0</v>
      </c>
      <c r="J116" s="448">
        <f>SUM(J117:J121)</f>
        <v>0</v>
      </c>
      <c r="K116" s="449">
        <f t="shared" ref="K116:L116" si="145">SUM(K117:K121)</f>
        <v>0</v>
      </c>
      <c r="L116" s="319">
        <f t="shared" si="145"/>
        <v>0</v>
      </c>
      <c r="M116" s="448">
        <f>SUM(M117:M121)</f>
        <v>0</v>
      </c>
      <c r="N116" s="449">
        <f t="shared" ref="N116:O116" si="146">SUM(N117:N121)</f>
        <v>0</v>
      </c>
      <c r="O116" s="319">
        <f t="shared" si="146"/>
        <v>0</v>
      </c>
      <c r="P116" s="322"/>
    </row>
    <row r="117" spans="1:16" ht="12" hidden="1" customHeight="1" x14ac:dyDescent="0.25">
      <c r="A117" s="315">
        <v>2261</v>
      </c>
      <c r="B117" s="353" t="s">
        <v>136</v>
      </c>
      <c r="C117" s="354">
        <f t="shared" si="102"/>
        <v>0</v>
      </c>
      <c r="D117" s="453"/>
      <c r="E117" s="454"/>
      <c r="F117" s="319">
        <f t="shared" ref="F117:F121" si="147">D117+E117</f>
        <v>0</v>
      </c>
      <c r="G117" s="317"/>
      <c r="H117" s="320"/>
      <c r="I117" s="319">
        <f t="shared" ref="I117:I121" si="148">G117+H117</f>
        <v>0</v>
      </c>
      <c r="J117" s="317"/>
      <c r="K117" s="320"/>
      <c r="L117" s="319">
        <f t="shared" ref="L117:L121" si="149">K117+J117</f>
        <v>0</v>
      </c>
      <c r="M117" s="317"/>
      <c r="N117" s="320"/>
      <c r="O117" s="319">
        <f t="shared" ref="O117:O121" si="150">N117+M117</f>
        <v>0</v>
      </c>
      <c r="P117" s="322"/>
    </row>
    <row r="118" spans="1:16" ht="12" hidden="1" customHeight="1" x14ac:dyDescent="0.25">
      <c r="A118" s="315">
        <v>2262</v>
      </c>
      <c r="B118" s="353" t="s">
        <v>137</v>
      </c>
      <c r="C118" s="354">
        <f t="shared" si="102"/>
        <v>0</v>
      </c>
      <c r="D118" s="453"/>
      <c r="E118" s="454"/>
      <c r="F118" s="319">
        <f t="shared" si="147"/>
        <v>0</v>
      </c>
      <c r="G118" s="317"/>
      <c r="H118" s="320"/>
      <c r="I118" s="319">
        <f t="shared" si="148"/>
        <v>0</v>
      </c>
      <c r="J118" s="317"/>
      <c r="K118" s="320"/>
      <c r="L118" s="319">
        <f t="shared" si="149"/>
        <v>0</v>
      </c>
      <c r="M118" s="317"/>
      <c r="N118" s="320"/>
      <c r="O118" s="319">
        <f t="shared" si="150"/>
        <v>0</v>
      </c>
      <c r="P118" s="322"/>
    </row>
    <row r="119" spans="1:16" ht="12" hidden="1" customHeight="1" x14ac:dyDescent="0.25">
      <c r="A119" s="315">
        <v>2263</v>
      </c>
      <c r="B119" s="353" t="s">
        <v>138</v>
      </c>
      <c r="C119" s="354">
        <f t="shared" si="102"/>
        <v>0</v>
      </c>
      <c r="D119" s="453"/>
      <c r="E119" s="454"/>
      <c r="F119" s="319">
        <f t="shared" si="147"/>
        <v>0</v>
      </c>
      <c r="G119" s="317"/>
      <c r="H119" s="320"/>
      <c r="I119" s="319">
        <f t="shared" si="148"/>
        <v>0</v>
      </c>
      <c r="J119" s="317"/>
      <c r="K119" s="320"/>
      <c r="L119" s="319">
        <f t="shared" si="149"/>
        <v>0</v>
      </c>
      <c r="M119" s="317"/>
      <c r="N119" s="320"/>
      <c r="O119" s="319">
        <f t="shared" si="150"/>
        <v>0</v>
      </c>
      <c r="P119" s="322"/>
    </row>
    <row r="120" spans="1:16" ht="24" hidden="1" customHeight="1" x14ac:dyDescent="0.25">
      <c r="A120" s="315">
        <v>2264</v>
      </c>
      <c r="B120" s="353" t="s">
        <v>139</v>
      </c>
      <c r="C120" s="354">
        <f t="shared" si="102"/>
        <v>0</v>
      </c>
      <c r="D120" s="453"/>
      <c r="E120" s="454"/>
      <c r="F120" s="319">
        <f t="shared" si="147"/>
        <v>0</v>
      </c>
      <c r="G120" s="317"/>
      <c r="H120" s="320"/>
      <c r="I120" s="319">
        <f t="shared" si="148"/>
        <v>0</v>
      </c>
      <c r="J120" s="317"/>
      <c r="K120" s="320"/>
      <c r="L120" s="319">
        <f t="shared" si="149"/>
        <v>0</v>
      </c>
      <c r="M120" s="317"/>
      <c r="N120" s="320"/>
      <c r="O120" s="319">
        <f t="shared" si="150"/>
        <v>0</v>
      </c>
      <c r="P120" s="322"/>
    </row>
    <row r="121" spans="1:16" ht="12" hidden="1" customHeight="1" x14ac:dyDescent="0.25">
      <c r="A121" s="315">
        <v>2269</v>
      </c>
      <c r="B121" s="353" t="s">
        <v>140</v>
      </c>
      <c r="C121" s="354">
        <f t="shared" si="102"/>
        <v>0</v>
      </c>
      <c r="D121" s="453"/>
      <c r="E121" s="454"/>
      <c r="F121" s="319">
        <f t="shared" si="147"/>
        <v>0</v>
      </c>
      <c r="G121" s="317"/>
      <c r="H121" s="320"/>
      <c r="I121" s="319">
        <f t="shared" si="148"/>
        <v>0</v>
      </c>
      <c r="J121" s="317"/>
      <c r="K121" s="320"/>
      <c r="L121" s="319">
        <f t="shared" si="149"/>
        <v>0</v>
      </c>
      <c r="M121" s="317"/>
      <c r="N121" s="320"/>
      <c r="O121" s="319">
        <f t="shared" si="150"/>
        <v>0</v>
      </c>
      <c r="P121" s="322"/>
    </row>
    <row r="122" spans="1:16" hidden="1" x14ac:dyDescent="0.25">
      <c r="A122" s="447">
        <v>2270</v>
      </c>
      <c r="B122" s="353" t="s">
        <v>141</v>
      </c>
      <c r="C122" s="354">
        <f t="shared" si="102"/>
        <v>0</v>
      </c>
      <c r="D122" s="448">
        <f>SUM(D123:D127)</f>
        <v>0</v>
      </c>
      <c r="E122" s="449">
        <f t="shared" ref="E122:F122" si="151">SUM(E123:E127)</f>
        <v>0</v>
      </c>
      <c r="F122" s="319">
        <f t="shared" si="151"/>
        <v>0</v>
      </c>
      <c r="G122" s="448">
        <f>SUM(G123:G127)</f>
        <v>0</v>
      </c>
      <c r="H122" s="449">
        <f t="shared" ref="H122:I122" si="152">SUM(H123:H127)</f>
        <v>0</v>
      </c>
      <c r="I122" s="319">
        <f t="shared" si="152"/>
        <v>0</v>
      </c>
      <c r="J122" s="448">
        <f>SUM(J123:J127)</f>
        <v>0</v>
      </c>
      <c r="K122" s="449">
        <f t="shared" ref="K122:L122" si="153">SUM(K123:K127)</f>
        <v>0</v>
      </c>
      <c r="L122" s="319">
        <f t="shared" si="153"/>
        <v>0</v>
      </c>
      <c r="M122" s="448">
        <f>SUM(M123:M127)</f>
        <v>0</v>
      </c>
      <c r="N122" s="449">
        <f t="shared" ref="N122:O122" si="154">SUM(N123:N127)</f>
        <v>0</v>
      </c>
      <c r="O122" s="319">
        <f t="shared" si="154"/>
        <v>0</v>
      </c>
      <c r="P122" s="322"/>
    </row>
    <row r="123" spans="1:16" ht="12" hidden="1" customHeight="1" x14ac:dyDescent="0.25">
      <c r="A123" s="315">
        <v>2272</v>
      </c>
      <c r="B123" s="458" t="s">
        <v>142</v>
      </c>
      <c r="C123" s="354">
        <f t="shared" si="102"/>
        <v>0</v>
      </c>
      <c r="D123" s="453"/>
      <c r="E123" s="454"/>
      <c r="F123" s="319">
        <f t="shared" ref="F123:F127" si="155">D123+E123</f>
        <v>0</v>
      </c>
      <c r="G123" s="317"/>
      <c r="H123" s="320"/>
      <c r="I123" s="319">
        <f t="shared" ref="I123:I127" si="156">G123+H123</f>
        <v>0</v>
      </c>
      <c r="J123" s="317"/>
      <c r="K123" s="320"/>
      <c r="L123" s="319">
        <f t="shared" ref="L123:L127" si="157">K123+J123</f>
        <v>0</v>
      </c>
      <c r="M123" s="317"/>
      <c r="N123" s="320"/>
      <c r="O123" s="319">
        <f t="shared" ref="O123:O127" si="158">N123+M123</f>
        <v>0</v>
      </c>
      <c r="P123" s="322"/>
    </row>
    <row r="124" spans="1:16" ht="24" hidden="1" customHeight="1" x14ac:dyDescent="0.25">
      <c r="A124" s="315">
        <v>2274</v>
      </c>
      <c r="B124" s="459" t="s">
        <v>143</v>
      </c>
      <c r="C124" s="354">
        <f t="shared" si="102"/>
        <v>0</v>
      </c>
      <c r="D124" s="453"/>
      <c r="E124" s="454"/>
      <c r="F124" s="319">
        <f t="shared" si="155"/>
        <v>0</v>
      </c>
      <c r="G124" s="317"/>
      <c r="H124" s="320"/>
      <c r="I124" s="319">
        <f t="shared" si="156"/>
        <v>0</v>
      </c>
      <c r="J124" s="317"/>
      <c r="K124" s="320"/>
      <c r="L124" s="319">
        <f t="shared" si="157"/>
        <v>0</v>
      </c>
      <c r="M124" s="317"/>
      <c r="N124" s="320"/>
      <c r="O124" s="319">
        <f t="shared" si="158"/>
        <v>0</v>
      </c>
      <c r="P124" s="322"/>
    </row>
    <row r="125" spans="1:16" ht="24" hidden="1" customHeight="1" x14ac:dyDescent="0.25">
      <c r="A125" s="315">
        <v>2275</v>
      </c>
      <c r="B125" s="353" t="s">
        <v>144</v>
      </c>
      <c r="C125" s="354">
        <f t="shared" si="102"/>
        <v>0</v>
      </c>
      <c r="D125" s="453"/>
      <c r="E125" s="454"/>
      <c r="F125" s="319">
        <f t="shared" si="155"/>
        <v>0</v>
      </c>
      <c r="G125" s="317"/>
      <c r="H125" s="320"/>
      <c r="I125" s="319">
        <f t="shared" si="156"/>
        <v>0</v>
      </c>
      <c r="J125" s="317"/>
      <c r="K125" s="320"/>
      <c r="L125" s="319">
        <f t="shared" si="157"/>
        <v>0</v>
      </c>
      <c r="M125" s="317"/>
      <c r="N125" s="320"/>
      <c r="O125" s="319">
        <f t="shared" si="158"/>
        <v>0</v>
      </c>
      <c r="P125" s="322"/>
    </row>
    <row r="126" spans="1:16" ht="36" hidden="1" customHeight="1" x14ac:dyDescent="0.25">
      <c r="A126" s="315">
        <v>2276</v>
      </c>
      <c r="B126" s="353" t="s">
        <v>145</v>
      </c>
      <c r="C126" s="354">
        <f t="shared" si="102"/>
        <v>0</v>
      </c>
      <c r="D126" s="453"/>
      <c r="E126" s="454"/>
      <c r="F126" s="319">
        <f t="shared" si="155"/>
        <v>0</v>
      </c>
      <c r="G126" s="317"/>
      <c r="H126" s="320"/>
      <c r="I126" s="319">
        <f t="shared" si="156"/>
        <v>0</v>
      </c>
      <c r="J126" s="317"/>
      <c r="K126" s="320"/>
      <c r="L126" s="319">
        <f t="shared" si="157"/>
        <v>0</v>
      </c>
      <c r="M126" s="317"/>
      <c r="N126" s="320"/>
      <c r="O126" s="319">
        <f t="shared" si="158"/>
        <v>0</v>
      </c>
      <c r="P126" s="322"/>
    </row>
    <row r="127" spans="1:16" ht="24" hidden="1" customHeight="1" x14ac:dyDescent="0.25">
      <c r="A127" s="315">
        <v>2279</v>
      </c>
      <c r="B127" s="353" t="s">
        <v>146</v>
      </c>
      <c r="C127" s="354">
        <f t="shared" si="102"/>
        <v>0</v>
      </c>
      <c r="D127" s="453"/>
      <c r="E127" s="454"/>
      <c r="F127" s="319">
        <f t="shared" si="155"/>
        <v>0</v>
      </c>
      <c r="G127" s="317"/>
      <c r="H127" s="320"/>
      <c r="I127" s="319">
        <f t="shared" si="156"/>
        <v>0</v>
      </c>
      <c r="J127" s="317"/>
      <c r="K127" s="320"/>
      <c r="L127" s="319">
        <f t="shared" si="157"/>
        <v>0</v>
      </c>
      <c r="M127" s="317"/>
      <c r="N127" s="320"/>
      <c r="O127" s="319">
        <f t="shared" si="158"/>
        <v>0</v>
      </c>
      <c r="P127" s="322"/>
    </row>
    <row r="128" spans="1:16" ht="48" hidden="1" x14ac:dyDescent="0.25">
      <c r="A128" s="450">
        <v>2280</v>
      </c>
      <c r="B128" s="346" t="s">
        <v>147</v>
      </c>
      <c r="C128" s="347">
        <f t="shared" si="102"/>
        <v>0</v>
      </c>
      <c r="D128" s="451">
        <f t="shared" ref="D128:O128" si="159">SUM(D129)</f>
        <v>0</v>
      </c>
      <c r="E128" s="452">
        <f t="shared" si="159"/>
        <v>0</v>
      </c>
      <c r="F128" s="398">
        <f t="shared" si="159"/>
        <v>0</v>
      </c>
      <c r="G128" s="451">
        <f t="shared" si="159"/>
        <v>0</v>
      </c>
      <c r="H128" s="452">
        <f t="shared" si="159"/>
        <v>0</v>
      </c>
      <c r="I128" s="398">
        <f t="shared" si="159"/>
        <v>0</v>
      </c>
      <c r="J128" s="451">
        <f t="shared" si="159"/>
        <v>0</v>
      </c>
      <c r="K128" s="452">
        <f t="shared" si="159"/>
        <v>0</v>
      </c>
      <c r="L128" s="398">
        <f t="shared" si="159"/>
        <v>0</v>
      </c>
      <c r="M128" s="451">
        <f t="shared" si="159"/>
        <v>0</v>
      </c>
      <c r="N128" s="452">
        <f t="shared" si="159"/>
        <v>0</v>
      </c>
      <c r="O128" s="398">
        <f t="shared" si="159"/>
        <v>0</v>
      </c>
      <c r="P128" s="313"/>
    </row>
    <row r="129" spans="1:16" ht="24" hidden="1" customHeight="1" x14ac:dyDescent="0.25">
      <c r="A129" s="315">
        <v>2283</v>
      </c>
      <c r="B129" s="353" t="s">
        <v>148</v>
      </c>
      <c r="C129" s="354">
        <f t="shared" si="102"/>
        <v>0</v>
      </c>
      <c r="D129" s="453"/>
      <c r="E129" s="454"/>
      <c r="F129" s="319">
        <f>D129+E129</f>
        <v>0</v>
      </c>
      <c r="G129" s="317"/>
      <c r="H129" s="320"/>
      <c r="I129" s="319">
        <f>G129+H129</f>
        <v>0</v>
      </c>
      <c r="J129" s="317"/>
      <c r="K129" s="320"/>
      <c r="L129" s="319">
        <f>K129+J129</f>
        <v>0</v>
      </c>
      <c r="M129" s="317"/>
      <c r="N129" s="320"/>
      <c r="O129" s="319">
        <f>N129+M129</f>
        <v>0</v>
      </c>
      <c r="P129" s="322"/>
    </row>
    <row r="130" spans="1:16" ht="38.25" hidden="1" customHeight="1" x14ac:dyDescent="0.25">
      <c r="A130" s="333">
        <v>2300</v>
      </c>
      <c r="B130" s="441" t="s">
        <v>149</v>
      </c>
      <c r="C130" s="334">
        <f t="shared" si="102"/>
        <v>0</v>
      </c>
      <c r="D130" s="442">
        <f>SUM(D131,D136,D140,D141,D144,D151,D159,D160,D163)</f>
        <v>0</v>
      </c>
      <c r="E130" s="443">
        <f t="shared" ref="E130:F130" si="160">SUM(E131,E136,E140,E141,E144,E151,E159,E160,E163)</f>
        <v>0</v>
      </c>
      <c r="F130" s="337">
        <f t="shared" si="160"/>
        <v>0</v>
      </c>
      <c r="G130" s="442">
        <f>SUM(G131,G136,G140,G141,G144,G151,G159,G160,G163)</f>
        <v>0</v>
      </c>
      <c r="H130" s="443">
        <f t="shared" ref="H130:I130" si="161">SUM(H131,H136,H140,H141,H144,H151,H159,H160,H163)</f>
        <v>0</v>
      </c>
      <c r="I130" s="337">
        <f t="shared" si="161"/>
        <v>0</v>
      </c>
      <c r="J130" s="442">
        <f>SUM(J131,J136,J140,J141,J144,J151,J159,J160,J163)</f>
        <v>0</v>
      </c>
      <c r="K130" s="443">
        <f t="shared" ref="K130:L130" si="162">SUM(K131,K136,K140,K141,K144,K151,K159,K160,K163)</f>
        <v>0</v>
      </c>
      <c r="L130" s="337">
        <f t="shared" si="162"/>
        <v>0</v>
      </c>
      <c r="M130" s="442">
        <f>SUM(M131,M136,M140,M141,M144,M151,M159,M160,M163)</f>
        <v>0</v>
      </c>
      <c r="N130" s="443">
        <f t="shared" ref="N130:O130" si="163">SUM(N131,N136,N140,N141,N144,N151,N159,N160,N163)</f>
        <v>0</v>
      </c>
      <c r="O130" s="337">
        <f t="shared" si="163"/>
        <v>0</v>
      </c>
      <c r="P130" s="341"/>
    </row>
    <row r="131" spans="1:16" ht="24" hidden="1" x14ac:dyDescent="0.25">
      <c r="A131" s="450">
        <v>2310</v>
      </c>
      <c r="B131" s="346" t="s">
        <v>150</v>
      </c>
      <c r="C131" s="347">
        <f t="shared" si="102"/>
        <v>0</v>
      </c>
      <c r="D131" s="451">
        <f t="shared" ref="D131:O131" si="164">SUM(D132:D135)</f>
        <v>0</v>
      </c>
      <c r="E131" s="452">
        <f t="shared" si="164"/>
        <v>0</v>
      </c>
      <c r="F131" s="398">
        <f t="shared" si="164"/>
        <v>0</v>
      </c>
      <c r="G131" s="451">
        <f t="shared" si="164"/>
        <v>0</v>
      </c>
      <c r="H131" s="452">
        <f t="shared" si="164"/>
        <v>0</v>
      </c>
      <c r="I131" s="398">
        <f t="shared" si="164"/>
        <v>0</v>
      </c>
      <c r="J131" s="451">
        <f t="shared" si="164"/>
        <v>0</v>
      </c>
      <c r="K131" s="452">
        <f t="shared" si="164"/>
        <v>0</v>
      </c>
      <c r="L131" s="398">
        <f t="shared" si="164"/>
        <v>0</v>
      </c>
      <c r="M131" s="451">
        <f t="shared" si="164"/>
        <v>0</v>
      </c>
      <c r="N131" s="452">
        <f t="shared" si="164"/>
        <v>0</v>
      </c>
      <c r="O131" s="398">
        <f t="shared" si="164"/>
        <v>0</v>
      </c>
      <c r="P131" s="313"/>
    </row>
    <row r="132" spans="1:16" ht="12" hidden="1" customHeight="1" x14ac:dyDescent="0.25">
      <c r="A132" s="315">
        <v>2311</v>
      </c>
      <c r="B132" s="353" t="s">
        <v>151</v>
      </c>
      <c r="C132" s="354">
        <f t="shared" si="102"/>
        <v>0</v>
      </c>
      <c r="D132" s="453"/>
      <c r="E132" s="454"/>
      <c r="F132" s="319">
        <f t="shared" ref="F132:F135" si="165">D132+E132</f>
        <v>0</v>
      </c>
      <c r="G132" s="317"/>
      <c r="H132" s="320"/>
      <c r="I132" s="319">
        <f t="shared" ref="I132:I135" si="166">G132+H132</f>
        <v>0</v>
      </c>
      <c r="J132" s="317"/>
      <c r="K132" s="320"/>
      <c r="L132" s="319">
        <f t="shared" ref="L132:L135" si="167">K132+J132</f>
        <v>0</v>
      </c>
      <c r="M132" s="317"/>
      <c r="N132" s="320"/>
      <c r="O132" s="319">
        <f t="shared" ref="O132:O135" si="168">N132+M132</f>
        <v>0</v>
      </c>
      <c r="P132" s="322"/>
    </row>
    <row r="133" spans="1:16" ht="12" hidden="1" customHeight="1" x14ac:dyDescent="0.25">
      <c r="A133" s="315">
        <v>2312</v>
      </c>
      <c r="B133" s="353" t="s">
        <v>152</v>
      </c>
      <c r="C133" s="354">
        <f t="shared" si="102"/>
        <v>0</v>
      </c>
      <c r="D133" s="453"/>
      <c r="E133" s="454"/>
      <c r="F133" s="319">
        <f t="shared" si="165"/>
        <v>0</v>
      </c>
      <c r="G133" s="317"/>
      <c r="H133" s="320"/>
      <c r="I133" s="319">
        <f t="shared" si="166"/>
        <v>0</v>
      </c>
      <c r="J133" s="317"/>
      <c r="K133" s="320"/>
      <c r="L133" s="319">
        <f t="shared" si="167"/>
        <v>0</v>
      </c>
      <c r="M133" s="317"/>
      <c r="N133" s="320"/>
      <c r="O133" s="319">
        <f t="shared" si="168"/>
        <v>0</v>
      </c>
      <c r="P133" s="322"/>
    </row>
    <row r="134" spans="1:16" ht="12" hidden="1" customHeight="1" x14ac:dyDescent="0.25">
      <c r="A134" s="315">
        <v>2313</v>
      </c>
      <c r="B134" s="353" t="s">
        <v>153</v>
      </c>
      <c r="C134" s="354">
        <f t="shared" si="102"/>
        <v>0</v>
      </c>
      <c r="D134" s="453"/>
      <c r="E134" s="454"/>
      <c r="F134" s="319">
        <f t="shared" si="165"/>
        <v>0</v>
      </c>
      <c r="G134" s="317"/>
      <c r="H134" s="320"/>
      <c r="I134" s="319">
        <f t="shared" si="166"/>
        <v>0</v>
      </c>
      <c r="J134" s="317"/>
      <c r="K134" s="320"/>
      <c r="L134" s="319">
        <f t="shared" si="167"/>
        <v>0</v>
      </c>
      <c r="M134" s="317"/>
      <c r="N134" s="320"/>
      <c r="O134" s="319">
        <f t="shared" si="168"/>
        <v>0</v>
      </c>
      <c r="P134" s="322"/>
    </row>
    <row r="135" spans="1:16" ht="36" hidden="1" customHeight="1" x14ac:dyDescent="0.25">
      <c r="A135" s="315">
        <v>2314</v>
      </c>
      <c r="B135" s="353" t="s">
        <v>154</v>
      </c>
      <c r="C135" s="354">
        <f t="shared" si="102"/>
        <v>0</v>
      </c>
      <c r="D135" s="453"/>
      <c r="E135" s="454"/>
      <c r="F135" s="319">
        <f t="shared" si="165"/>
        <v>0</v>
      </c>
      <c r="G135" s="317"/>
      <c r="H135" s="320"/>
      <c r="I135" s="319">
        <f t="shared" si="166"/>
        <v>0</v>
      </c>
      <c r="J135" s="317"/>
      <c r="K135" s="320"/>
      <c r="L135" s="319">
        <f t="shared" si="167"/>
        <v>0</v>
      </c>
      <c r="M135" s="317"/>
      <c r="N135" s="320"/>
      <c r="O135" s="319">
        <f t="shared" si="168"/>
        <v>0</v>
      </c>
      <c r="P135" s="322"/>
    </row>
    <row r="136" spans="1:16" hidden="1" x14ac:dyDescent="0.25">
      <c r="A136" s="447">
        <v>2320</v>
      </c>
      <c r="B136" s="353" t="s">
        <v>155</v>
      </c>
      <c r="C136" s="354">
        <f t="shared" si="102"/>
        <v>0</v>
      </c>
      <c r="D136" s="448">
        <f>SUM(D137:D139)</f>
        <v>0</v>
      </c>
      <c r="E136" s="449">
        <f t="shared" ref="E136:F136" si="169">SUM(E137:E139)</f>
        <v>0</v>
      </c>
      <c r="F136" s="319">
        <f t="shared" si="169"/>
        <v>0</v>
      </c>
      <c r="G136" s="448">
        <f>SUM(G137:G139)</f>
        <v>0</v>
      </c>
      <c r="H136" s="449">
        <f t="shared" ref="H136:I136" si="170">SUM(H137:H139)</f>
        <v>0</v>
      </c>
      <c r="I136" s="319">
        <f t="shared" si="170"/>
        <v>0</v>
      </c>
      <c r="J136" s="448">
        <f>SUM(J137:J139)</f>
        <v>0</v>
      </c>
      <c r="K136" s="449">
        <f t="shared" ref="K136:L136" si="171">SUM(K137:K139)</f>
        <v>0</v>
      </c>
      <c r="L136" s="319">
        <f t="shared" si="171"/>
        <v>0</v>
      </c>
      <c r="M136" s="448">
        <f>SUM(M137:M139)</f>
        <v>0</v>
      </c>
      <c r="N136" s="449">
        <f t="shared" ref="N136:O136" si="172">SUM(N137:N139)</f>
        <v>0</v>
      </c>
      <c r="O136" s="319">
        <f t="shared" si="172"/>
        <v>0</v>
      </c>
      <c r="P136" s="322"/>
    </row>
    <row r="137" spans="1:16" ht="12" hidden="1" customHeight="1" x14ac:dyDescent="0.25">
      <c r="A137" s="315">
        <v>2321</v>
      </c>
      <c r="B137" s="353" t="s">
        <v>156</v>
      </c>
      <c r="C137" s="354">
        <f t="shared" si="102"/>
        <v>0</v>
      </c>
      <c r="D137" s="453"/>
      <c r="E137" s="454"/>
      <c r="F137" s="319">
        <f t="shared" ref="F137:F140" si="173">D137+E137</f>
        <v>0</v>
      </c>
      <c r="G137" s="317"/>
      <c r="H137" s="320"/>
      <c r="I137" s="319">
        <f t="shared" ref="I137:I140" si="174">G137+H137</f>
        <v>0</v>
      </c>
      <c r="J137" s="317"/>
      <c r="K137" s="320"/>
      <c r="L137" s="319">
        <f t="shared" ref="L137:L140" si="175">K137+J137</f>
        <v>0</v>
      </c>
      <c r="M137" s="317"/>
      <c r="N137" s="320"/>
      <c r="O137" s="319">
        <f t="shared" ref="O137:O140" si="176">N137+M137</f>
        <v>0</v>
      </c>
      <c r="P137" s="322"/>
    </row>
    <row r="138" spans="1:16" ht="12" hidden="1" customHeight="1" x14ac:dyDescent="0.25">
      <c r="A138" s="315">
        <v>2322</v>
      </c>
      <c r="B138" s="353" t="s">
        <v>157</v>
      </c>
      <c r="C138" s="354">
        <f t="shared" si="102"/>
        <v>0</v>
      </c>
      <c r="D138" s="453"/>
      <c r="E138" s="454"/>
      <c r="F138" s="319">
        <f t="shared" si="173"/>
        <v>0</v>
      </c>
      <c r="G138" s="317"/>
      <c r="H138" s="320"/>
      <c r="I138" s="319">
        <f t="shared" si="174"/>
        <v>0</v>
      </c>
      <c r="J138" s="317"/>
      <c r="K138" s="320"/>
      <c r="L138" s="319">
        <f t="shared" si="175"/>
        <v>0</v>
      </c>
      <c r="M138" s="317"/>
      <c r="N138" s="320"/>
      <c r="O138" s="319">
        <f t="shared" si="176"/>
        <v>0</v>
      </c>
      <c r="P138" s="322"/>
    </row>
    <row r="139" spans="1:16" ht="10.5" hidden="1" customHeight="1" x14ac:dyDescent="0.25">
      <c r="A139" s="315">
        <v>2329</v>
      </c>
      <c r="B139" s="353" t="s">
        <v>158</v>
      </c>
      <c r="C139" s="354">
        <f t="shared" si="102"/>
        <v>0</v>
      </c>
      <c r="D139" s="453"/>
      <c r="E139" s="454"/>
      <c r="F139" s="319">
        <f t="shared" si="173"/>
        <v>0</v>
      </c>
      <c r="G139" s="317"/>
      <c r="H139" s="320"/>
      <c r="I139" s="319">
        <f t="shared" si="174"/>
        <v>0</v>
      </c>
      <c r="J139" s="317"/>
      <c r="K139" s="320"/>
      <c r="L139" s="319">
        <f t="shared" si="175"/>
        <v>0</v>
      </c>
      <c r="M139" s="317"/>
      <c r="N139" s="320"/>
      <c r="O139" s="319">
        <f t="shared" si="176"/>
        <v>0</v>
      </c>
      <c r="P139" s="322"/>
    </row>
    <row r="140" spans="1:16" ht="12" hidden="1" customHeight="1" x14ac:dyDescent="0.25">
      <c r="A140" s="447">
        <v>2330</v>
      </c>
      <c r="B140" s="353" t="s">
        <v>159</v>
      </c>
      <c r="C140" s="354">
        <f t="shared" si="102"/>
        <v>0</v>
      </c>
      <c r="D140" s="453"/>
      <c r="E140" s="454"/>
      <c r="F140" s="319">
        <f t="shared" si="173"/>
        <v>0</v>
      </c>
      <c r="G140" s="317"/>
      <c r="H140" s="320"/>
      <c r="I140" s="319">
        <f t="shared" si="174"/>
        <v>0</v>
      </c>
      <c r="J140" s="317"/>
      <c r="K140" s="320"/>
      <c r="L140" s="319">
        <f t="shared" si="175"/>
        <v>0</v>
      </c>
      <c r="M140" s="317"/>
      <c r="N140" s="320"/>
      <c r="O140" s="319">
        <f t="shared" si="176"/>
        <v>0</v>
      </c>
      <c r="P140" s="322"/>
    </row>
    <row r="141" spans="1:16" ht="48" hidden="1" x14ac:dyDescent="0.25">
      <c r="A141" s="447">
        <v>2340</v>
      </c>
      <c r="B141" s="353" t="s">
        <v>160</v>
      </c>
      <c r="C141" s="354">
        <f t="shared" si="102"/>
        <v>0</v>
      </c>
      <c r="D141" s="448">
        <f>SUM(D142:D143)</f>
        <v>0</v>
      </c>
      <c r="E141" s="449">
        <f t="shared" ref="E141:F141" si="177">SUM(E142:E143)</f>
        <v>0</v>
      </c>
      <c r="F141" s="319">
        <f t="shared" si="177"/>
        <v>0</v>
      </c>
      <c r="G141" s="448">
        <f>SUM(G142:G143)</f>
        <v>0</v>
      </c>
      <c r="H141" s="449">
        <f t="shared" ref="H141:I141" si="178">SUM(H142:H143)</f>
        <v>0</v>
      </c>
      <c r="I141" s="319">
        <f t="shared" si="178"/>
        <v>0</v>
      </c>
      <c r="J141" s="448">
        <f>SUM(J142:J143)</f>
        <v>0</v>
      </c>
      <c r="K141" s="449">
        <f t="shared" ref="K141:L141" si="179">SUM(K142:K143)</f>
        <v>0</v>
      </c>
      <c r="L141" s="319">
        <f t="shared" si="179"/>
        <v>0</v>
      </c>
      <c r="M141" s="448">
        <f>SUM(M142:M143)</f>
        <v>0</v>
      </c>
      <c r="N141" s="449">
        <f t="shared" ref="N141:O141" si="180">SUM(N142:N143)</f>
        <v>0</v>
      </c>
      <c r="O141" s="319">
        <f t="shared" si="180"/>
        <v>0</v>
      </c>
      <c r="P141" s="322"/>
    </row>
    <row r="142" spans="1:16" ht="12" hidden="1" customHeight="1" x14ac:dyDescent="0.25">
      <c r="A142" s="315">
        <v>2341</v>
      </c>
      <c r="B142" s="353" t="s">
        <v>161</v>
      </c>
      <c r="C142" s="354">
        <f t="shared" si="102"/>
        <v>0</v>
      </c>
      <c r="D142" s="453"/>
      <c r="E142" s="454"/>
      <c r="F142" s="319">
        <f t="shared" ref="F142:F143" si="181">D142+E142</f>
        <v>0</v>
      </c>
      <c r="G142" s="317"/>
      <c r="H142" s="320"/>
      <c r="I142" s="319">
        <f t="shared" ref="I142:I143" si="182">G142+H142</f>
        <v>0</v>
      </c>
      <c r="J142" s="317"/>
      <c r="K142" s="320"/>
      <c r="L142" s="319">
        <f t="shared" ref="L142:L143" si="183">K142+J142</f>
        <v>0</v>
      </c>
      <c r="M142" s="317"/>
      <c r="N142" s="320"/>
      <c r="O142" s="319">
        <f t="shared" ref="O142:O143" si="184">N142+M142</f>
        <v>0</v>
      </c>
      <c r="P142" s="322"/>
    </row>
    <row r="143" spans="1:16" ht="24" hidden="1" customHeight="1" x14ac:dyDescent="0.25">
      <c r="A143" s="315">
        <v>2344</v>
      </c>
      <c r="B143" s="353" t="s">
        <v>162</v>
      </c>
      <c r="C143" s="354">
        <f t="shared" si="102"/>
        <v>0</v>
      </c>
      <c r="D143" s="453"/>
      <c r="E143" s="454"/>
      <c r="F143" s="319">
        <f t="shared" si="181"/>
        <v>0</v>
      </c>
      <c r="G143" s="317"/>
      <c r="H143" s="320"/>
      <c r="I143" s="319">
        <f t="shared" si="182"/>
        <v>0</v>
      </c>
      <c r="J143" s="317"/>
      <c r="K143" s="320"/>
      <c r="L143" s="319">
        <f t="shared" si="183"/>
        <v>0</v>
      </c>
      <c r="M143" s="317"/>
      <c r="N143" s="320"/>
      <c r="O143" s="319">
        <f t="shared" si="184"/>
        <v>0</v>
      </c>
      <c r="P143" s="322"/>
    </row>
    <row r="144" spans="1:16" ht="24" hidden="1" x14ac:dyDescent="0.25">
      <c r="A144" s="444">
        <v>2350</v>
      </c>
      <c r="B144" s="402" t="s">
        <v>163</v>
      </c>
      <c r="C144" s="407">
        <f t="shared" si="102"/>
        <v>0</v>
      </c>
      <c r="D144" s="445">
        <f>SUM(D145:D150)</f>
        <v>0</v>
      </c>
      <c r="E144" s="446">
        <f t="shared" ref="E144:F144" si="185">SUM(E145:E150)</f>
        <v>0</v>
      </c>
      <c r="F144" s="405">
        <f t="shared" si="185"/>
        <v>0</v>
      </c>
      <c r="G144" s="445">
        <f>SUM(G145:G150)</f>
        <v>0</v>
      </c>
      <c r="H144" s="446">
        <f t="shared" ref="H144:I144" si="186">SUM(H145:H150)</f>
        <v>0</v>
      </c>
      <c r="I144" s="405">
        <f t="shared" si="186"/>
        <v>0</v>
      </c>
      <c r="J144" s="445">
        <f>SUM(J145:J150)</f>
        <v>0</v>
      </c>
      <c r="K144" s="446">
        <f t="shared" ref="K144:L144" si="187">SUM(K145:K150)</f>
        <v>0</v>
      </c>
      <c r="L144" s="405">
        <f t="shared" si="187"/>
        <v>0</v>
      </c>
      <c r="M144" s="445">
        <f>SUM(M145:M150)</f>
        <v>0</v>
      </c>
      <c r="N144" s="446">
        <f t="shared" ref="N144:O144" si="188">SUM(N145:N150)</f>
        <v>0</v>
      </c>
      <c r="O144" s="405">
        <f t="shared" si="188"/>
        <v>0</v>
      </c>
      <c r="P144" s="393"/>
    </row>
    <row r="145" spans="1:16" ht="12" hidden="1" customHeight="1" x14ac:dyDescent="0.25">
      <c r="A145" s="308">
        <v>2351</v>
      </c>
      <c r="B145" s="346" t="s">
        <v>164</v>
      </c>
      <c r="C145" s="347">
        <f t="shared" si="102"/>
        <v>0</v>
      </c>
      <c r="D145" s="455"/>
      <c r="E145" s="456"/>
      <c r="F145" s="398">
        <f t="shared" ref="F145:F150" si="189">D145+E145</f>
        <v>0</v>
      </c>
      <c r="G145" s="310"/>
      <c r="H145" s="311"/>
      <c r="I145" s="398">
        <f t="shared" ref="I145:I150" si="190">G145+H145</f>
        <v>0</v>
      </c>
      <c r="J145" s="310"/>
      <c r="K145" s="311"/>
      <c r="L145" s="398">
        <f t="shared" ref="L145:L150" si="191">K145+J145</f>
        <v>0</v>
      </c>
      <c r="M145" s="310"/>
      <c r="N145" s="311"/>
      <c r="O145" s="398">
        <f t="shared" ref="O145:O150" si="192">N145+M145</f>
        <v>0</v>
      </c>
      <c r="P145" s="313"/>
    </row>
    <row r="146" spans="1:16" ht="12" hidden="1" customHeight="1" x14ac:dyDescent="0.25">
      <c r="A146" s="315">
        <v>2352</v>
      </c>
      <c r="B146" s="353" t="s">
        <v>166</v>
      </c>
      <c r="C146" s="354">
        <f t="shared" si="102"/>
        <v>0</v>
      </c>
      <c r="D146" s="453"/>
      <c r="E146" s="454"/>
      <c r="F146" s="319">
        <f t="shared" si="189"/>
        <v>0</v>
      </c>
      <c r="G146" s="317"/>
      <c r="H146" s="320"/>
      <c r="I146" s="319">
        <f t="shared" si="190"/>
        <v>0</v>
      </c>
      <c r="J146" s="317"/>
      <c r="K146" s="320"/>
      <c r="L146" s="319">
        <f t="shared" si="191"/>
        <v>0</v>
      </c>
      <c r="M146" s="317"/>
      <c r="N146" s="320"/>
      <c r="O146" s="319">
        <f t="shared" si="192"/>
        <v>0</v>
      </c>
      <c r="P146" s="322"/>
    </row>
    <row r="147" spans="1:16" ht="24" hidden="1" customHeight="1" x14ac:dyDescent="0.25">
      <c r="A147" s="315">
        <v>2353</v>
      </c>
      <c r="B147" s="353" t="s">
        <v>167</v>
      </c>
      <c r="C147" s="354">
        <f t="shared" si="102"/>
        <v>0</v>
      </c>
      <c r="D147" s="453"/>
      <c r="E147" s="454"/>
      <c r="F147" s="319">
        <f t="shared" si="189"/>
        <v>0</v>
      </c>
      <c r="G147" s="317"/>
      <c r="H147" s="320"/>
      <c r="I147" s="319">
        <f t="shared" si="190"/>
        <v>0</v>
      </c>
      <c r="J147" s="317"/>
      <c r="K147" s="320"/>
      <c r="L147" s="319">
        <f t="shared" si="191"/>
        <v>0</v>
      </c>
      <c r="M147" s="317"/>
      <c r="N147" s="320"/>
      <c r="O147" s="319">
        <f t="shared" si="192"/>
        <v>0</v>
      </c>
      <c r="P147" s="322"/>
    </row>
    <row r="148" spans="1:16" ht="24" hidden="1" customHeight="1" x14ac:dyDescent="0.25">
      <c r="A148" s="315">
        <v>2354</v>
      </c>
      <c r="B148" s="353" t="s">
        <v>168</v>
      </c>
      <c r="C148" s="354">
        <f t="shared" ref="C148:C211" si="193">F148+I148+L148+O148</f>
        <v>0</v>
      </c>
      <c r="D148" s="453"/>
      <c r="E148" s="454"/>
      <c r="F148" s="319">
        <f t="shared" si="189"/>
        <v>0</v>
      </c>
      <c r="G148" s="317"/>
      <c r="H148" s="320"/>
      <c r="I148" s="319">
        <f t="shared" si="190"/>
        <v>0</v>
      </c>
      <c r="J148" s="317"/>
      <c r="K148" s="320"/>
      <c r="L148" s="319">
        <f t="shared" si="191"/>
        <v>0</v>
      </c>
      <c r="M148" s="317"/>
      <c r="N148" s="320"/>
      <c r="O148" s="319">
        <f t="shared" si="192"/>
        <v>0</v>
      </c>
      <c r="P148" s="322"/>
    </row>
    <row r="149" spans="1:16" ht="24" hidden="1" customHeight="1" x14ac:dyDescent="0.25">
      <c r="A149" s="315">
        <v>2355</v>
      </c>
      <c r="B149" s="353" t="s">
        <v>169</v>
      </c>
      <c r="C149" s="354">
        <f t="shared" si="193"/>
        <v>0</v>
      </c>
      <c r="D149" s="453"/>
      <c r="E149" s="454"/>
      <c r="F149" s="319">
        <f t="shared" si="189"/>
        <v>0</v>
      </c>
      <c r="G149" s="317"/>
      <c r="H149" s="320"/>
      <c r="I149" s="319">
        <f t="shared" si="190"/>
        <v>0</v>
      </c>
      <c r="J149" s="317"/>
      <c r="K149" s="320"/>
      <c r="L149" s="319">
        <f t="shared" si="191"/>
        <v>0</v>
      </c>
      <c r="M149" s="317"/>
      <c r="N149" s="320"/>
      <c r="O149" s="319">
        <f t="shared" si="192"/>
        <v>0</v>
      </c>
      <c r="P149" s="322"/>
    </row>
    <row r="150" spans="1:16" ht="24" hidden="1" customHeight="1" x14ac:dyDescent="0.25">
      <c r="A150" s="315">
        <v>2359</v>
      </c>
      <c r="B150" s="353" t="s">
        <v>170</v>
      </c>
      <c r="C150" s="354">
        <f t="shared" si="193"/>
        <v>0</v>
      </c>
      <c r="D150" s="453"/>
      <c r="E150" s="454"/>
      <c r="F150" s="319">
        <f t="shared" si="189"/>
        <v>0</v>
      </c>
      <c r="G150" s="317"/>
      <c r="H150" s="320"/>
      <c r="I150" s="319">
        <f t="shared" si="190"/>
        <v>0</v>
      </c>
      <c r="J150" s="317"/>
      <c r="K150" s="320"/>
      <c r="L150" s="319">
        <f t="shared" si="191"/>
        <v>0</v>
      </c>
      <c r="M150" s="317"/>
      <c r="N150" s="320"/>
      <c r="O150" s="319">
        <f t="shared" si="192"/>
        <v>0</v>
      </c>
      <c r="P150" s="322"/>
    </row>
    <row r="151" spans="1:16" ht="24.75" hidden="1" customHeight="1" x14ac:dyDescent="0.25">
      <c r="A151" s="447">
        <v>2360</v>
      </c>
      <c r="B151" s="353" t="s">
        <v>171</v>
      </c>
      <c r="C151" s="354">
        <f t="shared" si="193"/>
        <v>0</v>
      </c>
      <c r="D151" s="448">
        <f>SUM(D152:D158)</f>
        <v>0</v>
      </c>
      <c r="E151" s="449">
        <f t="shared" ref="E151:F151" si="194">SUM(E152:E158)</f>
        <v>0</v>
      </c>
      <c r="F151" s="319">
        <f t="shared" si="194"/>
        <v>0</v>
      </c>
      <c r="G151" s="448">
        <f>SUM(G152:G158)</f>
        <v>0</v>
      </c>
      <c r="H151" s="449">
        <f t="shared" ref="H151:I151" si="195">SUM(H152:H158)</f>
        <v>0</v>
      </c>
      <c r="I151" s="319">
        <f t="shared" si="195"/>
        <v>0</v>
      </c>
      <c r="J151" s="448">
        <f>SUM(J152:J158)</f>
        <v>0</v>
      </c>
      <c r="K151" s="449">
        <f t="shared" ref="K151:L151" si="196">SUM(K152:K158)</f>
        <v>0</v>
      </c>
      <c r="L151" s="319">
        <f t="shared" si="196"/>
        <v>0</v>
      </c>
      <c r="M151" s="448">
        <f>SUM(M152:M158)</f>
        <v>0</v>
      </c>
      <c r="N151" s="449">
        <f t="shared" ref="N151:O151" si="197">SUM(N152:N158)</f>
        <v>0</v>
      </c>
      <c r="O151" s="319">
        <f t="shared" si="197"/>
        <v>0</v>
      </c>
      <c r="P151" s="322"/>
    </row>
    <row r="152" spans="1:16" ht="12" hidden="1" customHeight="1" x14ac:dyDescent="0.25">
      <c r="A152" s="314">
        <v>2361</v>
      </c>
      <c r="B152" s="353" t="s">
        <v>172</v>
      </c>
      <c r="C152" s="354">
        <f t="shared" si="193"/>
        <v>0</v>
      </c>
      <c r="D152" s="453"/>
      <c r="E152" s="454"/>
      <c r="F152" s="319">
        <f t="shared" ref="F152:F159" si="198">D152+E152</f>
        <v>0</v>
      </c>
      <c r="G152" s="317"/>
      <c r="H152" s="320"/>
      <c r="I152" s="319">
        <f t="shared" ref="I152:I159" si="199">G152+H152</f>
        <v>0</v>
      </c>
      <c r="J152" s="317"/>
      <c r="K152" s="320"/>
      <c r="L152" s="319">
        <f t="shared" ref="L152:L159" si="200">K152+J152</f>
        <v>0</v>
      </c>
      <c r="M152" s="317"/>
      <c r="N152" s="320"/>
      <c r="O152" s="319">
        <f t="shared" ref="O152:O159" si="201">N152+M152</f>
        <v>0</v>
      </c>
      <c r="P152" s="322"/>
    </row>
    <row r="153" spans="1:16" ht="24" hidden="1" customHeight="1" x14ac:dyDescent="0.25">
      <c r="A153" s="314">
        <v>2362</v>
      </c>
      <c r="B153" s="353" t="s">
        <v>173</v>
      </c>
      <c r="C153" s="354">
        <f t="shared" si="193"/>
        <v>0</v>
      </c>
      <c r="D153" s="453"/>
      <c r="E153" s="454"/>
      <c r="F153" s="319">
        <f t="shared" si="198"/>
        <v>0</v>
      </c>
      <c r="G153" s="317"/>
      <c r="H153" s="320"/>
      <c r="I153" s="319">
        <f t="shared" si="199"/>
        <v>0</v>
      </c>
      <c r="J153" s="317"/>
      <c r="K153" s="320"/>
      <c r="L153" s="319">
        <f t="shared" si="200"/>
        <v>0</v>
      </c>
      <c r="M153" s="317"/>
      <c r="N153" s="320"/>
      <c r="O153" s="319">
        <f t="shared" si="201"/>
        <v>0</v>
      </c>
      <c r="P153" s="322"/>
    </row>
    <row r="154" spans="1:16" ht="12" hidden="1" customHeight="1" x14ac:dyDescent="0.25">
      <c r="A154" s="314">
        <v>2363</v>
      </c>
      <c r="B154" s="353" t="s">
        <v>174</v>
      </c>
      <c r="C154" s="354">
        <f t="shared" si="193"/>
        <v>0</v>
      </c>
      <c r="D154" s="453"/>
      <c r="E154" s="454"/>
      <c r="F154" s="319">
        <f t="shared" si="198"/>
        <v>0</v>
      </c>
      <c r="G154" s="317"/>
      <c r="H154" s="320"/>
      <c r="I154" s="319">
        <f t="shared" si="199"/>
        <v>0</v>
      </c>
      <c r="J154" s="317"/>
      <c r="K154" s="320"/>
      <c r="L154" s="319">
        <f t="shared" si="200"/>
        <v>0</v>
      </c>
      <c r="M154" s="317"/>
      <c r="N154" s="320"/>
      <c r="O154" s="319">
        <f t="shared" si="201"/>
        <v>0</v>
      </c>
      <c r="P154" s="322"/>
    </row>
    <row r="155" spans="1:16" ht="12" hidden="1" customHeight="1" x14ac:dyDescent="0.25">
      <c r="A155" s="314">
        <v>2364</v>
      </c>
      <c r="B155" s="353" t="s">
        <v>175</v>
      </c>
      <c r="C155" s="354">
        <f t="shared" si="193"/>
        <v>0</v>
      </c>
      <c r="D155" s="453"/>
      <c r="E155" s="454"/>
      <c r="F155" s="319">
        <f t="shared" si="198"/>
        <v>0</v>
      </c>
      <c r="G155" s="317"/>
      <c r="H155" s="320"/>
      <c r="I155" s="319">
        <f t="shared" si="199"/>
        <v>0</v>
      </c>
      <c r="J155" s="317"/>
      <c r="K155" s="320"/>
      <c r="L155" s="319">
        <f t="shared" si="200"/>
        <v>0</v>
      </c>
      <c r="M155" s="317"/>
      <c r="N155" s="320"/>
      <c r="O155" s="319">
        <f t="shared" si="201"/>
        <v>0</v>
      </c>
      <c r="P155" s="322"/>
    </row>
    <row r="156" spans="1:16" ht="12.75" hidden="1" customHeight="1" x14ac:dyDescent="0.25">
      <c r="A156" s="314">
        <v>2365</v>
      </c>
      <c r="B156" s="353" t="s">
        <v>176</v>
      </c>
      <c r="C156" s="354">
        <f t="shared" si="193"/>
        <v>0</v>
      </c>
      <c r="D156" s="453"/>
      <c r="E156" s="454"/>
      <c r="F156" s="319">
        <f t="shared" si="198"/>
        <v>0</v>
      </c>
      <c r="G156" s="317"/>
      <c r="H156" s="320"/>
      <c r="I156" s="319">
        <f t="shared" si="199"/>
        <v>0</v>
      </c>
      <c r="J156" s="317"/>
      <c r="K156" s="320"/>
      <c r="L156" s="319">
        <f t="shared" si="200"/>
        <v>0</v>
      </c>
      <c r="M156" s="317"/>
      <c r="N156" s="320"/>
      <c r="O156" s="319">
        <f t="shared" si="201"/>
        <v>0</v>
      </c>
      <c r="P156" s="322"/>
    </row>
    <row r="157" spans="1:16" ht="36" hidden="1" customHeight="1" x14ac:dyDescent="0.25">
      <c r="A157" s="314">
        <v>2366</v>
      </c>
      <c r="B157" s="353" t="s">
        <v>177</v>
      </c>
      <c r="C157" s="354">
        <f t="shared" si="193"/>
        <v>0</v>
      </c>
      <c r="D157" s="453"/>
      <c r="E157" s="454"/>
      <c r="F157" s="319">
        <f t="shared" si="198"/>
        <v>0</v>
      </c>
      <c r="G157" s="317"/>
      <c r="H157" s="320"/>
      <c r="I157" s="319">
        <f t="shared" si="199"/>
        <v>0</v>
      </c>
      <c r="J157" s="317"/>
      <c r="K157" s="320"/>
      <c r="L157" s="319">
        <f t="shared" si="200"/>
        <v>0</v>
      </c>
      <c r="M157" s="317"/>
      <c r="N157" s="320"/>
      <c r="O157" s="319">
        <f t="shared" si="201"/>
        <v>0</v>
      </c>
      <c r="P157" s="322"/>
    </row>
    <row r="158" spans="1:16" ht="48" hidden="1" customHeight="1" x14ac:dyDescent="0.25">
      <c r="A158" s="314">
        <v>2369</v>
      </c>
      <c r="B158" s="353" t="s">
        <v>178</v>
      </c>
      <c r="C158" s="354">
        <f t="shared" si="193"/>
        <v>0</v>
      </c>
      <c r="D158" s="453"/>
      <c r="E158" s="454"/>
      <c r="F158" s="319">
        <f t="shared" si="198"/>
        <v>0</v>
      </c>
      <c r="G158" s="317"/>
      <c r="H158" s="320"/>
      <c r="I158" s="319">
        <f t="shared" si="199"/>
        <v>0</v>
      </c>
      <c r="J158" s="317"/>
      <c r="K158" s="320"/>
      <c r="L158" s="319">
        <f t="shared" si="200"/>
        <v>0</v>
      </c>
      <c r="M158" s="317"/>
      <c r="N158" s="320"/>
      <c r="O158" s="319">
        <f t="shared" si="201"/>
        <v>0</v>
      </c>
      <c r="P158" s="322"/>
    </row>
    <row r="159" spans="1:16" ht="12" hidden="1" customHeight="1" x14ac:dyDescent="0.25">
      <c r="A159" s="444">
        <v>2370</v>
      </c>
      <c r="B159" s="402" t="s">
        <v>179</v>
      </c>
      <c r="C159" s="407">
        <f t="shared" si="193"/>
        <v>0</v>
      </c>
      <c r="D159" s="460"/>
      <c r="E159" s="461"/>
      <c r="F159" s="405">
        <f t="shared" si="198"/>
        <v>0</v>
      </c>
      <c r="G159" s="408"/>
      <c r="H159" s="409"/>
      <c r="I159" s="405">
        <f t="shared" si="199"/>
        <v>0</v>
      </c>
      <c r="J159" s="408"/>
      <c r="K159" s="409"/>
      <c r="L159" s="405">
        <f t="shared" si="200"/>
        <v>0</v>
      </c>
      <c r="M159" s="408"/>
      <c r="N159" s="409"/>
      <c r="O159" s="405">
        <f t="shared" si="201"/>
        <v>0</v>
      </c>
      <c r="P159" s="393"/>
    </row>
    <row r="160" spans="1:16" hidden="1" x14ac:dyDescent="0.25">
      <c r="A160" s="444">
        <v>2380</v>
      </c>
      <c r="B160" s="402" t="s">
        <v>180</v>
      </c>
      <c r="C160" s="407">
        <f t="shared" si="193"/>
        <v>0</v>
      </c>
      <c r="D160" s="445">
        <f>SUM(D161:D162)</f>
        <v>0</v>
      </c>
      <c r="E160" s="446">
        <f t="shared" ref="E160:F160" si="202">SUM(E161:E162)</f>
        <v>0</v>
      </c>
      <c r="F160" s="405">
        <f t="shared" si="202"/>
        <v>0</v>
      </c>
      <c r="G160" s="445">
        <f>SUM(G161:G162)</f>
        <v>0</v>
      </c>
      <c r="H160" s="446">
        <f t="shared" ref="H160:I160" si="203">SUM(H161:H162)</f>
        <v>0</v>
      </c>
      <c r="I160" s="405">
        <f t="shared" si="203"/>
        <v>0</v>
      </c>
      <c r="J160" s="445">
        <f>SUM(J161:J162)</f>
        <v>0</v>
      </c>
      <c r="K160" s="446">
        <f t="shared" ref="K160:L160" si="204">SUM(K161:K162)</f>
        <v>0</v>
      </c>
      <c r="L160" s="405">
        <f t="shared" si="204"/>
        <v>0</v>
      </c>
      <c r="M160" s="445">
        <f>SUM(M161:M162)</f>
        <v>0</v>
      </c>
      <c r="N160" s="446">
        <f t="shared" ref="N160:O160" si="205">SUM(N161:N162)</f>
        <v>0</v>
      </c>
      <c r="O160" s="405">
        <f t="shared" si="205"/>
        <v>0</v>
      </c>
      <c r="P160" s="393"/>
    </row>
    <row r="161" spans="1:16" ht="12" hidden="1" customHeight="1" x14ac:dyDescent="0.25">
      <c r="A161" s="307">
        <v>2381</v>
      </c>
      <c r="B161" s="346" t="s">
        <v>181</v>
      </c>
      <c r="C161" s="347">
        <f t="shared" si="193"/>
        <v>0</v>
      </c>
      <c r="D161" s="455"/>
      <c r="E161" s="456"/>
      <c r="F161" s="398">
        <f t="shared" ref="F161:F164" si="206">D161+E161</f>
        <v>0</v>
      </c>
      <c r="G161" s="310"/>
      <c r="H161" s="311"/>
      <c r="I161" s="398">
        <f t="shared" ref="I161:I164" si="207">G161+H161</f>
        <v>0</v>
      </c>
      <c r="J161" s="310"/>
      <c r="K161" s="311"/>
      <c r="L161" s="398">
        <f t="shared" ref="L161:L164" si="208">K161+J161</f>
        <v>0</v>
      </c>
      <c r="M161" s="310"/>
      <c r="N161" s="311"/>
      <c r="O161" s="398">
        <f t="shared" ref="O161:O164" si="209">N161+M161</f>
        <v>0</v>
      </c>
      <c r="P161" s="313"/>
    </row>
    <row r="162" spans="1:16" ht="24" hidden="1" customHeight="1" x14ac:dyDescent="0.25">
      <c r="A162" s="314">
        <v>2389</v>
      </c>
      <c r="B162" s="353" t="s">
        <v>182</v>
      </c>
      <c r="C162" s="354">
        <f t="shared" si="193"/>
        <v>0</v>
      </c>
      <c r="D162" s="453"/>
      <c r="E162" s="454"/>
      <c r="F162" s="319">
        <f t="shared" si="206"/>
        <v>0</v>
      </c>
      <c r="G162" s="317"/>
      <c r="H162" s="320"/>
      <c r="I162" s="319">
        <f t="shared" si="207"/>
        <v>0</v>
      </c>
      <c r="J162" s="317"/>
      <c r="K162" s="320"/>
      <c r="L162" s="319">
        <f t="shared" si="208"/>
        <v>0</v>
      </c>
      <c r="M162" s="317"/>
      <c r="N162" s="320"/>
      <c r="O162" s="319">
        <f t="shared" si="209"/>
        <v>0</v>
      </c>
      <c r="P162" s="322"/>
    </row>
    <row r="163" spans="1:16" ht="12" hidden="1" customHeight="1" x14ac:dyDescent="0.25">
      <c r="A163" s="444">
        <v>2390</v>
      </c>
      <c r="B163" s="402" t="s">
        <v>183</v>
      </c>
      <c r="C163" s="407">
        <f t="shared" si="193"/>
        <v>0</v>
      </c>
      <c r="D163" s="460"/>
      <c r="E163" s="461"/>
      <c r="F163" s="405">
        <f t="shared" si="206"/>
        <v>0</v>
      </c>
      <c r="G163" s="408"/>
      <c r="H163" s="409"/>
      <c r="I163" s="405">
        <f t="shared" si="207"/>
        <v>0</v>
      </c>
      <c r="J163" s="408"/>
      <c r="K163" s="409"/>
      <c r="L163" s="405">
        <f t="shared" si="208"/>
        <v>0</v>
      </c>
      <c r="M163" s="408"/>
      <c r="N163" s="409"/>
      <c r="O163" s="405">
        <f t="shared" si="209"/>
        <v>0</v>
      </c>
      <c r="P163" s="393"/>
    </row>
    <row r="164" spans="1:16" ht="12" hidden="1" customHeight="1" x14ac:dyDescent="0.25">
      <c r="A164" s="333">
        <v>2400</v>
      </c>
      <c r="B164" s="441" t="s">
        <v>184</v>
      </c>
      <c r="C164" s="334">
        <f t="shared" si="193"/>
        <v>0</v>
      </c>
      <c r="D164" s="462"/>
      <c r="E164" s="463"/>
      <c r="F164" s="337">
        <f t="shared" si="206"/>
        <v>0</v>
      </c>
      <c r="G164" s="335"/>
      <c r="H164" s="336"/>
      <c r="I164" s="337">
        <f t="shared" si="207"/>
        <v>0</v>
      </c>
      <c r="J164" s="335"/>
      <c r="K164" s="336"/>
      <c r="L164" s="337">
        <f t="shared" si="208"/>
        <v>0</v>
      </c>
      <c r="M164" s="335"/>
      <c r="N164" s="336"/>
      <c r="O164" s="337">
        <f t="shared" si="209"/>
        <v>0</v>
      </c>
      <c r="P164" s="341"/>
    </row>
    <row r="165" spans="1:16" ht="24" hidden="1" x14ac:dyDescent="0.25">
      <c r="A165" s="333">
        <v>2500</v>
      </c>
      <c r="B165" s="441" t="s">
        <v>185</v>
      </c>
      <c r="C165" s="334">
        <f t="shared" si="193"/>
        <v>0</v>
      </c>
      <c r="D165" s="442">
        <f>SUM(D166,D171)</f>
        <v>0</v>
      </c>
      <c r="E165" s="443">
        <f t="shared" ref="E165:O165" si="210">SUM(E166,E171)</f>
        <v>0</v>
      </c>
      <c r="F165" s="337">
        <f t="shared" si="210"/>
        <v>0</v>
      </c>
      <c r="G165" s="442">
        <f t="shared" si="210"/>
        <v>0</v>
      </c>
      <c r="H165" s="443">
        <f t="shared" si="210"/>
        <v>0</v>
      </c>
      <c r="I165" s="337">
        <f t="shared" si="210"/>
        <v>0</v>
      </c>
      <c r="J165" s="442">
        <f t="shared" si="210"/>
        <v>0</v>
      </c>
      <c r="K165" s="443">
        <f t="shared" si="210"/>
        <v>0</v>
      </c>
      <c r="L165" s="337">
        <f t="shared" si="210"/>
        <v>0</v>
      </c>
      <c r="M165" s="442">
        <f t="shared" si="210"/>
        <v>0</v>
      </c>
      <c r="N165" s="443">
        <f t="shared" si="210"/>
        <v>0</v>
      </c>
      <c r="O165" s="337">
        <f t="shared" si="210"/>
        <v>0</v>
      </c>
      <c r="P165" s="341"/>
    </row>
    <row r="166" spans="1:16" ht="16.5" hidden="1" customHeight="1" x14ac:dyDescent="0.25">
      <c r="A166" s="450">
        <v>2510</v>
      </c>
      <c r="B166" s="346" t="s">
        <v>186</v>
      </c>
      <c r="C166" s="347">
        <f t="shared" si="193"/>
        <v>0</v>
      </c>
      <c r="D166" s="451">
        <f>SUM(D167:D170)</f>
        <v>0</v>
      </c>
      <c r="E166" s="452">
        <f t="shared" ref="E166:O166" si="211">SUM(E167:E170)</f>
        <v>0</v>
      </c>
      <c r="F166" s="398">
        <f t="shared" si="211"/>
        <v>0</v>
      </c>
      <c r="G166" s="451">
        <f t="shared" si="211"/>
        <v>0</v>
      </c>
      <c r="H166" s="452">
        <f t="shared" si="211"/>
        <v>0</v>
      </c>
      <c r="I166" s="398">
        <f t="shared" si="211"/>
        <v>0</v>
      </c>
      <c r="J166" s="451">
        <f t="shared" si="211"/>
        <v>0</v>
      </c>
      <c r="K166" s="452">
        <f t="shared" si="211"/>
        <v>0</v>
      </c>
      <c r="L166" s="398">
        <f t="shared" si="211"/>
        <v>0</v>
      </c>
      <c r="M166" s="451">
        <f t="shared" si="211"/>
        <v>0</v>
      </c>
      <c r="N166" s="452">
        <f t="shared" si="211"/>
        <v>0</v>
      </c>
      <c r="O166" s="398">
        <f t="shared" si="211"/>
        <v>0</v>
      </c>
      <c r="P166" s="313"/>
    </row>
    <row r="167" spans="1:16" ht="24" hidden="1" customHeight="1" x14ac:dyDescent="0.25">
      <c r="A167" s="315">
        <v>2512</v>
      </c>
      <c r="B167" s="353" t="s">
        <v>187</v>
      </c>
      <c r="C167" s="354">
        <f t="shared" si="193"/>
        <v>0</v>
      </c>
      <c r="D167" s="453"/>
      <c r="E167" s="454"/>
      <c r="F167" s="319">
        <f t="shared" ref="F167:F172" si="212">D167+E167</f>
        <v>0</v>
      </c>
      <c r="G167" s="317"/>
      <c r="H167" s="320"/>
      <c r="I167" s="319">
        <f t="shared" ref="I167:I172" si="213">G167+H167</f>
        <v>0</v>
      </c>
      <c r="J167" s="317"/>
      <c r="K167" s="320"/>
      <c r="L167" s="319">
        <f t="shared" ref="L167:L172" si="214">K167+J167</f>
        <v>0</v>
      </c>
      <c r="M167" s="317"/>
      <c r="N167" s="320"/>
      <c r="O167" s="319">
        <f t="shared" ref="O167:O172" si="215">N167+M167</f>
        <v>0</v>
      </c>
      <c r="P167" s="322"/>
    </row>
    <row r="168" spans="1:16" ht="36" hidden="1" customHeight="1" x14ac:dyDescent="0.25">
      <c r="A168" s="315">
        <v>2513</v>
      </c>
      <c r="B168" s="353" t="s">
        <v>188</v>
      </c>
      <c r="C168" s="354">
        <f t="shared" si="193"/>
        <v>0</v>
      </c>
      <c r="D168" s="453"/>
      <c r="E168" s="454"/>
      <c r="F168" s="319">
        <f t="shared" si="212"/>
        <v>0</v>
      </c>
      <c r="G168" s="317"/>
      <c r="H168" s="320"/>
      <c r="I168" s="319">
        <f t="shared" si="213"/>
        <v>0</v>
      </c>
      <c r="J168" s="317"/>
      <c r="K168" s="320"/>
      <c r="L168" s="319">
        <f t="shared" si="214"/>
        <v>0</v>
      </c>
      <c r="M168" s="317"/>
      <c r="N168" s="320"/>
      <c r="O168" s="319">
        <f t="shared" si="215"/>
        <v>0</v>
      </c>
      <c r="P168" s="322"/>
    </row>
    <row r="169" spans="1:16" ht="24" hidden="1" customHeight="1" x14ac:dyDescent="0.25">
      <c r="A169" s="315">
        <v>2515</v>
      </c>
      <c r="B169" s="353" t="s">
        <v>189</v>
      </c>
      <c r="C169" s="354">
        <f t="shared" si="193"/>
        <v>0</v>
      </c>
      <c r="D169" s="453"/>
      <c r="E169" s="454"/>
      <c r="F169" s="319">
        <f t="shared" si="212"/>
        <v>0</v>
      </c>
      <c r="G169" s="317"/>
      <c r="H169" s="320"/>
      <c r="I169" s="319">
        <f t="shared" si="213"/>
        <v>0</v>
      </c>
      <c r="J169" s="317"/>
      <c r="K169" s="320"/>
      <c r="L169" s="319">
        <f t="shared" si="214"/>
        <v>0</v>
      </c>
      <c r="M169" s="317"/>
      <c r="N169" s="320"/>
      <c r="O169" s="319">
        <f t="shared" si="215"/>
        <v>0</v>
      </c>
      <c r="P169" s="322"/>
    </row>
    <row r="170" spans="1:16" ht="24" hidden="1" customHeight="1" x14ac:dyDescent="0.25">
      <c r="A170" s="315">
        <v>2519</v>
      </c>
      <c r="B170" s="353" t="s">
        <v>190</v>
      </c>
      <c r="C170" s="354">
        <f t="shared" si="193"/>
        <v>0</v>
      </c>
      <c r="D170" s="453"/>
      <c r="E170" s="454"/>
      <c r="F170" s="319">
        <f t="shared" si="212"/>
        <v>0</v>
      </c>
      <c r="G170" s="317"/>
      <c r="H170" s="320"/>
      <c r="I170" s="319">
        <f t="shared" si="213"/>
        <v>0</v>
      </c>
      <c r="J170" s="317"/>
      <c r="K170" s="320"/>
      <c r="L170" s="319">
        <f t="shared" si="214"/>
        <v>0</v>
      </c>
      <c r="M170" s="317"/>
      <c r="N170" s="320"/>
      <c r="O170" s="319">
        <f t="shared" si="215"/>
        <v>0</v>
      </c>
      <c r="P170" s="322"/>
    </row>
    <row r="171" spans="1:16" ht="24" hidden="1" customHeight="1" x14ac:dyDescent="0.25">
      <c r="A171" s="447">
        <v>2520</v>
      </c>
      <c r="B171" s="353" t="s">
        <v>191</v>
      </c>
      <c r="C171" s="354">
        <f t="shared" si="193"/>
        <v>0</v>
      </c>
      <c r="D171" s="453"/>
      <c r="E171" s="454"/>
      <c r="F171" s="319">
        <f t="shared" si="212"/>
        <v>0</v>
      </c>
      <c r="G171" s="317"/>
      <c r="H171" s="320"/>
      <c r="I171" s="319">
        <f t="shared" si="213"/>
        <v>0</v>
      </c>
      <c r="J171" s="317"/>
      <c r="K171" s="320"/>
      <c r="L171" s="319">
        <f t="shared" si="214"/>
        <v>0</v>
      </c>
      <c r="M171" s="317"/>
      <c r="N171" s="320"/>
      <c r="O171" s="319">
        <f t="shared" si="215"/>
        <v>0</v>
      </c>
      <c r="P171" s="322"/>
    </row>
    <row r="172" spans="1:16" s="464" customFormat="1" ht="36" hidden="1" customHeight="1" x14ac:dyDescent="0.25">
      <c r="A172" s="287">
        <v>2800</v>
      </c>
      <c r="B172" s="346" t="s">
        <v>192</v>
      </c>
      <c r="C172" s="347">
        <f t="shared" si="193"/>
        <v>0</v>
      </c>
      <c r="D172" s="310"/>
      <c r="E172" s="311"/>
      <c r="F172" s="398">
        <f t="shared" si="212"/>
        <v>0</v>
      </c>
      <c r="G172" s="310"/>
      <c r="H172" s="311"/>
      <c r="I172" s="398">
        <f t="shared" si="213"/>
        <v>0</v>
      </c>
      <c r="J172" s="310"/>
      <c r="K172" s="311"/>
      <c r="L172" s="398">
        <f t="shared" si="214"/>
        <v>0</v>
      </c>
      <c r="M172" s="310"/>
      <c r="N172" s="311"/>
      <c r="O172" s="398">
        <f t="shared" si="215"/>
        <v>0</v>
      </c>
      <c r="P172" s="313"/>
    </row>
    <row r="173" spans="1:16" hidden="1" x14ac:dyDescent="0.25">
      <c r="A173" s="436">
        <v>3000</v>
      </c>
      <c r="B173" s="436" t="s">
        <v>193</v>
      </c>
      <c r="C173" s="437">
        <f t="shared" si="193"/>
        <v>0</v>
      </c>
      <c r="D173" s="438">
        <f>SUM(D174,D184)</f>
        <v>0</v>
      </c>
      <c r="E173" s="439">
        <f t="shared" ref="E173:F173" si="216">SUM(E174,E184)</f>
        <v>0</v>
      </c>
      <c r="F173" s="440">
        <f t="shared" si="216"/>
        <v>0</v>
      </c>
      <c r="G173" s="438">
        <f>SUM(G174,G184)</f>
        <v>0</v>
      </c>
      <c r="H173" s="439">
        <f t="shared" ref="H173:I173" si="217">SUM(H174,H184)</f>
        <v>0</v>
      </c>
      <c r="I173" s="440">
        <f t="shared" si="217"/>
        <v>0</v>
      </c>
      <c r="J173" s="438">
        <f>SUM(J174,J184)</f>
        <v>0</v>
      </c>
      <c r="K173" s="439">
        <f t="shared" ref="K173:L173" si="218">SUM(K174,K184)</f>
        <v>0</v>
      </c>
      <c r="L173" s="440">
        <f t="shared" si="218"/>
        <v>0</v>
      </c>
      <c r="M173" s="438">
        <f>SUM(M174,M184)</f>
        <v>0</v>
      </c>
      <c r="N173" s="439">
        <f t="shared" ref="N173:O173" si="219">SUM(N174,N184)</f>
        <v>0</v>
      </c>
      <c r="O173" s="440">
        <f t="shared" si="219"/>
        <v>0</v>
      </c>
      <c r="P173" s="163"/>
    </row>
    <row r="174" spans="1:16" ht="24" hidden="1" x14ac:dyDescent="0.25">
      <c r="A174" s="333">
        <v>3200</v>
      </c>
      <c r="B174" s="465" t="s">
        <v>194</v>
      </c>
      <c r="C174" s="334">
        <f t="shared" si="193"/>
        <v>0</v>
      </c>
      <c r="D174" s="442">
        <f>SUM(D175,D179)</f>
        <v>0</v>
      </c>
      <c r="E174" s="443">
        <f t="shared" ref="E174:O174" si="220">SUM(E175,E179)</f>
        <v>0</v>
      </c>
      <c r="F174" s="337">
        <f t="shared" si="220"/>
        <v>0</v>
      </c>
      <c r="G174" s="442">
        <f t="shared" si="220"/>
        <v>0</v>
      </c>
      <c r="H174" s="443">
        <f t="shared" si="220"/>
        <v>0</v>
      </c>
      <c r="I174" s="337">
        <f t="shared" si="220"/>
        <v>0</v>
      </c>
      <c r="J174" s="442">
        <f t="shared" si="220"/>
        <v>0</v>
      </c>
      <c r="K174" s="443">
        <f t="shared" si="220"/>
        <v>0</v>
      </c>
      <c r="L174" s="337">
        <f t="shared" si="220"/>
        <v>0</v>
      </c>
      <c r="M174" s="442">
        <f t="shared" si="220"/>
        <v>0</v>
      </c>
      <c r="N174" s="443">
        <f t="shared" si="220"/>
        <v>0</v>
      </c>
      <c r="O174" s="337">
        <f t="shared" si="220"/>
        <v>0</v>
      </c>
      <c r="P174" s="341"/>
    </row>
    <row r="175" spans="1:16" ht="36" hidden="1" x14ac:dyDescent="0.25">
      <c r="A175" s="450">
        <v>3260</v>
      </c>
      <c r="B175" s="346" t="s">
        <v>195</v>
      </c>
      <c r="C175" s="347">
        <f t="shared" si="193"/>
        <v>0</v>
      </c>
      <c r="D175" s="451">
        <f>SUM(D176:D178)</f>
        <v>0</v>
      </c>
      <c r="E175" s="452">
        <f t="shared" ref="E175:F175" si="221">SUM(E176:E178)</f>
        <v>0</v>
      </c>
      <c r="F175" s="398">
        <f t="shared" si="221"/>
        <v>0</v>
      </c>
      <c r="G175" s="451">
        <f>SUM(G176:G178)</f>
        <v>0</v>
      </c>
      <c r="H175" s="452">
        <f t="shared" ref="H175:I175" si="222">SUM(H176:H178)</f>
        <v>0</v>
      </c>
      <c r="I175" s="398">
        <f t="shared" si="222"/>
        <v>0</v>
      </c>
      <c r="J175" s="451">
        <f>SUM(J176:J178)</f>
        <v>0</v>
      </c>
      <c r="K175" s="452">
        <f t="shared" ref="K175:L175" si="223">SUM(K176:K178)</f>
        <v>0</v>
      </c>
      <c r="L175" s="398">
        <f t="shared" si="223"/>
        <v>0</v>
      </c>
      <c r="M175" s="451">
        <f>SUM(M176:M178)</f>
        <v>0</v>
      </c>
      <c r="N175" s="452">
        <f t="shared" ref="N175:O175" si="224">SUM(N176:N178)</f>
        <v>0</v>
      </c>
      <c r="O175" s="398">
        <f t="shared" si="224"/>
        <v>0</v>
      </c>
      <c r="P175" s="313"/>
    </row>
    <row r="176" spans="1:16" ht="24" hidden="1" customHeight="1" x14ac:dyDescent="0.25">
      <c r="A176" s="315">
        <v>3261</v>
      </c>
      <c r="B176" s="353" t="s">
        <v>196</v>
      </c>
      <c r="C176" s="354">
        <f t="shared" si="193"/>
        <v>0</v>
      </c>
      <c r="D176" s="453"/>
      <c r="E176" s="454"/>
      <c r="F176" s="319">
        <f t="shared" ref="F176:F178" si="225">D176+E176</f>
        <v>0</v>
      </c>
      <c r="G176" s="317"/>
      <c r="H176" s="320"/>
      <c r="I176" s="319">
        <f t="shared" ref="I176:I178" si="226">G176+H176</f>
        <v>0</v>
      </c>
      <c r="J176" s="317"/>
      <c r="K176" s="320"/>
      <c r="L176" s="319">
        <f t="shared" ref="L176:L178" si="227">K176+J176</f>
        <v>0</v>
      </c>
      <c r="M176" s="317"/>
      <c r="N176" s="320"/>
      <c r="O176" s="319">
        <f t="shared" ref="O176:O178" si="228">N176+M176</f>
        <v>0</v>
      </c>
      <c r="P176" s="322"/>
    </row>
    <row r="177" spans="1:16" ht="36" hidden="1" customHeight="1" x14ac:dyDescent="0.25">
      <c r="A177" s="315">
        <v>3262</v>
      </c>
      <c r="B177" s="353" t="s">
        <v>197</v>
      </c>
      <c r="C177" s="354">
        <f t="shared" si="193"/>
        <v>0</v>
      </c>
      <c r="D177" s="453"/>
      <c r="E177" s="454"/>
      <c r="F177" s="319">
        <f t="shared" si="225"/>
        <v>0</v>
      </c>
      <c r="G177" s="317"/>
      <c r="H177" s="320"/>
      <c r="I177" s="319">
        <f t="shared" si="226"/>
        <v>0</v>
      </c>
      <c r="J177" s="317"/>
      <c r="K177" s="320"/>
      <c r="L177" s="319">
        <f t="shared" si="227"/>
        <v>0</v>
      </c>
      <c r="M177" s="317"/>
      <c r="N177" s="320"/>
      <c r="O177" s="319">
        <f t="shared" si="228"/>
        <v>0</v>
      </c>
      <c r="P177" s="322"/>
    </row>
    <row r="178" spans="1:16" ht="24" hidden="1" customHeight="1" x14ac:dyDescent="0.25">
      <c r="A178" s="315">
        <v>3263</v>
      </c>
      <c r="B178" s="353" t="s">
        <v>198</v>
      </c>
      <c r="C178" s="354">
        <f t="shared" si="193"/>
        <v>0</v>
      </c>
      <c r="D178" s="453"/>
      <c r="E178" s="454"/>
      <c r="F178" s="319">
        <f t="shared" si="225"/>
        <v>0</v>
      </c>
      <c r="G178" s="317"/>
      <c r="H178" s="320"/>
      <c r="I178" s="319">
        <f t="shared" si="226"/>
        <v>0</v>
      </c>
      <c r="J178" s="317"/>
      <c r="K178" s="320"/>
      <c r="L178" s="319">
        <f t="shared" si="227"/>
        <v>0</v>
      </c>
      <c r="M178" s="317"/>
      <c r="N178" s="320"/>
      <c r="O178" s="319">
        <f t="shared" si="228"/>
        <v>0</v>
      </c>
      <c r="P178" s="322"/>
    </row>
    <row r="179" spans="1:16" ht="84" hidden="1" x14ac:dyDescent="0.25">
      <c r="A179" s="450">
        <v>3290</v>
      </c>
      <c r="B179" s="346" t="s">
        <v>199</v>
      </c>
      <c r="C179" s="466">
        <f t="shared" si="193"/>
        <v>0</v>
      </c>
      <c r="D179" s="451">
        <f>SUM(D180:D183)</f>
        <v>0</v>
      </c>
      <c r="E179" s="452">
        <f t="shared" ref="E179:O179" si="229">SUM(E180:E183)</f>
        <v>0</v>
      </c>
      <c r="F179" s="398">
        <f t="shared" si="229"/>
        <v>0</v>
      </c>
      <c r="G179" s="451">
        <f t="shared" si="229"/>
        <v>0</v>
      </c>
      <c r="H179" s="452">
        <f t="shared" si="229"/>
        <v>0</v>
      </c>
      <c r="I179" s="398">
        <f t="shared" si="229"/>
        <v>0</v>
      </c>
      <c r="J179" s="451">
        <f t="shared" si="229"/>
        <v>0</v>
      </c>
      <c r="K179" s="452">
        <f t="shared" si="229"/>
        <v>0</v>
      </c>
      <c r="L179" s="398">
        <f t="shared" si="229"/>
        <v>0</v>
      </c>
      <c r="M179" s="451">
        <f t="shared" si="229"/>
        <v>0</v>
      </c>
      <c r="N179" s="452">
        <f t="shared" si="229"/>
        <v>0</v>
      </c>
      <c r="O179" s="398">
        <f t="shared" si="229"/>
        <v>0</v>
      </c>
      <c r="P179" s="313"/>
    </row>
    <row r="180" spans="1:16" ht="72" hidden="1" customHeight="1" x14ac:dyDescent="0.25">
      <c r="A180" s="315">
        <v>3291</v>
      </c>
      <c r="B180" s="353" t="s">
        <v>200</v>
      </c>
      <c r="C180" s="354">
        <f t="shared" si="193"/>
        <v>0</v>
      </c>
      <c r="D180" s="453"/>
      <c r="E180" s="454"/>
      <c r="F180" s="319">
        <f t="shared" ref="F180:F183" si="230">D180+E180</f>
        <v>0</v>
      </c>
      <c r="G180" s="317"/>
      <c r="H180" s="320"/>
      <c r="I180" s="319">
        <f t="shared" ref="I180:I183" si="231">G180+H180</f>
        <v>0</v>
      </c>
      <c r="J180" s="317"/>
      <c r="K180" s="320"/>
      <c r="L180" s="319">
        <f t="shared" ref="L180:L183" si="232">K180+J180</f>
        <v>0</v>
      </c>
      <c r="M180" s="317"/>
      <c r="N180" s="320"/>
      <c r="O180" s="319">
        <f t="shared" ref="O180:O183" si="233">N180+M180</f>
        <v>0</v>
      </c>
      <c r="P180" s="322"/>
    </row>
    <row r="181" spans="1:16" ht="72" hidden="1" customHeight="1" x14ac:dyDescent="0.25">
      <c r="A181" s="315">
        <v>3292</v>
      </c>
      <c r="B181" s="353" t="s">
        <v>201</v>
      </c>
      <c r="C181" s="354">
        <f t="shared" si="193"/>
        <v>0</v>
      </c>
      <c r="D181" s="453"/>
      <c r="E181" s="454"/>
      <c r="F181" s="319">
        <f t="shared" si="230"/>
        <v>0</v>
      </c>
      <c r="G181" s="317"/>
      <c r="H181" s="320"/>
      <c r="I181" s="319">
        <f t="shared" si="231"/>
        <v>0</v>
      </c>
      <c r="J181" s="317"/>
      <c r="K181" s="320"/>
      <c r="L181" s="319">
        <f t="shared" si="232"/>
        <v>0</v>
      </c>
      <c r="M181" s="317"/>
      <c r="N181" s="320"/>
      <c r="O181" s="319">
        <f t="shared" si="233"/>
        <v>0</v>
      </c>
      <c r="P181" s="322"/>
    </row>
    <row r="182" spans="1:16" ht="72" hidden="1" customHeight="1" x14ac:dyDescent="0.25">
      <c r="A182" s="315">
        <v>3293</v>
      </c>
      <c r="B182" s="353" t="s">
        <v>202</v>
      </c>
      <c r="C182" s="354">
        <f t="shared" si="193"/>
        <v>0</v>
      </c>
      <c r="D182" s="453"/>
      <c r="E182" s="454"/>
      <c r="F182" s="319">
        <f t="shared" si="230"/>
        <v>0</v>
      </c>
      <c r="G182" s="317"/>
      <c r="H182" s="320"/>
      <c r="I182" s="319">
        <f t="shared" si="231"/>
        <v>0</v>
      </c>
      <c r="J182" s="317"/>
      <c r="K182" s="320"/>
      <c r="L182" s="319">
        <f t="shared" si="232"/>
        <v>0</v>
      </c>
      <c r="M182" s="317"/>
      <c r="N182" s="320"/>
      <c r="O182" s="319">
        <f t="shared" si="233"/>
        <v>0</v>
      </c>
      <c r="P182" s="322"/>
    </row>
    <row r="183" spans="1:16" ht="60" hidden="1" customHeight="1" x14ac:dyDescent="0.25">
      <c r="A183" s="467">
        <v>3294</v>
      </c>
      <c r="B183" s="353" t="s">
        <v>203</v>
      </c>
      <c r="C183" s="466">
        <f t="shared" si="193"/>
        <v>0</v>
      </c>
      <c r="D183" s="468"/>
      <c r="E183" s="469"/>
      <c r="F183" s="470">
        <f t="shared" si="230"/>
        <v>0</v>
      </c>
      <c r="G183" s="471"/>
      <c r="H183" s="472"/>
      <c r="I183" s="470">
        <f t="shared" si="231"/>
        <v>0</v>
      </c>
      <c r="J183" s="471"/>
      <c r="K183" s="472"/>
      <c r="L183" s="470">
        <f t="shared" si="232"/>
        <v>0</v>
      </c>
      <c r="M183" s="471"/>
      <c r="N183" s="472"/>
      <c r="O183" s="470">
        <f t="shared" si="233"/>
        <v>0</v>
      </c>
      <c r="P183" s="473"/>
    </row>
    <row r="184" spans="1:16" ht="48" hidden="1" x14ac:dyDescent="0.25">
      <c r="A184" s="474">
        <v>3300</v>
      </c>
      <c r="B184" s="465" t="s">
        <v>204</v>
      </c>
      <c r="C184" s="475">
        <f t="shared" si="193"/>
        <v>0</v>
      </c>
      <c r="D184" s="476">
        <f>SUM(D185:D186)</f>
        <v>0</v>
      </c>
      <c r="E184" s="477">
        <f t="shared" ref="E184:O184" si="234">SUM(E185:E186)</f>
        <v>0</v>
      </c>
      <c r="F184" s="478">
        <f t="shared" si="234"/>
        <v>0</v>
      </c>
      <c r="G184" s="476">
        <f t="shared" si="234"/>
        <v>0</v>
      </c>
      <c r="H184" s="477">
        <f t="shared" si="234"/>
        <v>0</v>
      </c>
      <c r="I184" s="478">
        <f t="shared" si="234"/>
        <v>0</v>
      </c>
      <c r="J184" s="476">
        <f t="shared" si="234"/>
        <v>0</v>
      </c>
      <c r="K184" s="477">
        <f t="shared" si="234"/>
        <v>0</v>
      </c>
      <c r="L184" s="478">
        <f t="shared" si="234"/>
        <v>0</v>
      </c>
      <c r="M184" s="476">
        <f t="shared" si="234"/>
        <v>0</v>
      </c>
      <c r="N184" s="477">
        <f t="shared" si="234"/>
        <v>0</v>
      </c>
      <c r="O184" s="478">
        <f t="shared" si="234"/>
        <v>0</v>
      </c>
      <c r="P184" s="479"/>
    </row>
    <row r="185" spans="1:16" ht="48" hidden="1" customHeight="1" x14ac:dyDescent="0.25">
      <c r="A185" s="401">
        <v>3310</v>
      </c>
      <c r="B185" s="402" t="s">
        <v>205</v>
      </c>
      <c r="C185" s="407">
        <f t="shared" si="193"/>
        <v>0</v>
      </c>
      <c r="D185" s="460"/>
      <c r="E185" s="461"/>
      <c r="F185" s="405">
        <f t="shared" ref="F185:F186" si="235">D185+E185</f>
        <v>0</v>
      </c>
      <c r="G185" s="408"/>
      <c r="H185" s="409"/>
      <c r="I185" s="405">
        <f t="shared" ref="I185:I186" si="236">G185+H185</f>
        <v>0</v>
      </c>
      <c r="J185" s="408"/>
      <c r="K185" s="409"/>
      <c r="L185" s="405">
        <f t="shared" ref="L185:L186" si="237">K185+J185</f>
        <v>0</v>
      </c>
      <c r="M185" s="408"/>
      <c r="N185" s="409"/>
      <c r="O185" s="405">
        <f t="shared" ref="O185:O186" si="238">N185+M185</f>
        <v>0</v>
      </c>
      <c r="P185" s="393"/>
    </row>
    <row r="186" spans="1:16" ht="48.75" hidden="1" customHeight="1" x14ac:dyDescent="0.25">
      <c r="A186" s="308">
        <v>3320</v>
      </c>
      <c r="B186" s="346" t="s">
        <v>206</v>
      </c>
      <c r="C186" s="347">
        <f t="shared" si="193"/>
        <v>0</v>
      </c>
      <c r="D186" s="455"/>
      <c r="E186" s="456"/>
      <c r="F186" s="398">
        <f t="shared" si="235"/>
        <v>0</v>
      </c>
      <c r="G186" s="310"/>
      <c r="H186" s="311"/>
      <c r="I186" s="398">
        <f t="shared" si="236"/>
        <v>0</v>
      </c>
      <c r="J186" s="310"/>
      <c r="K186" s="311"/>
      <c r="L186" s="398">
        <f t="shared" si="237"/>
        <v>0</v>
      </c>
      <c r="M186" s="310"/>
      <c r="N186" s="311"/>
      <c r="O186" s="398">
        <f t="shared" si="238"/>
        <v>0</v>
      </c>
      <c r="P186" s="313"/>
    </row>
    <row r="187" spans="1:16" hidden="1" x14ac:dyDescent="0.25">
      <c r="A187" s="480">
        <v>4000</v>
      </c>
      <c r="B187" s="436" t="s">
        <v>207</v>
      </c>
      <c r="C187" s="437">
        <f t="shared" si="193"/>
        <v>0</v>
      </c>
      <c r="D187" s="438">
        <f>SUM(D188,D191)</f>
        <v>0</v>
      </c>
      <c r="E187" s="439">
        <f t="shared" ref="E187:F187" si="239">SUM(E188,E191)</f>
        <v>0</v>
      </c>
      <c r="F187" s="440">
        <f t="shared" si="239"/>
        <v>0</v>
      </c>
      <c r="G187" s="438">
        <f>SUM(G188,G191)</f>
        <v>0</v>
      </c>
      <c r="H187" s="439">
        <f t="shared" ref="H187:I187" si="240">SUM(H188,H191)</f>
        <v>0</v>
      </c>
      <c r="I187" s="440">
        <f t="shared" si="240"/>
        <v>0</v>
      </c>
      <c r="J187" s="438">
        <f>SUM(J188,J191)</f>
        <v>0</v>
      </c>
      <c r="K187" s="439">
        <f t="shared" ref="K187:L187" si="241">SUM(K188,K191)</f>
        <v>0</v>
      </c>
      <c r="L187" s="440">
        <f t="shared" si="241"/>
        <v>0</v>
      </c>
      <c r="M187" s="438">
        <f>SUM(M188,M191)</f>
        <v>0</v>
      </c>
      <c r="N187" s="439">
        <f t="shared" ref="N187:O187" si="242">SUM(N188,N191)</f>
        <v>0</v>
      </c>
      <c r="O187" s="440">
        <f t="shared" si="242"/>
        <v>0</v>
      </c>
      <c r="P187" s="163"/>
    </row>
    <row r="188" spans="1:16" ht="24" hidden="1" x14ac:dyDescent="0.25">
      <c r="A188" s="481">
        <v>4200</v>
      </c>
      <c r="B188" s="441" t="s">
        <v>208</v>
      </c>
      <c r="C188" s="334">
        <f t="shared" si="193"/>
        <v>0</v>
      </c>
      <c r="D188" s="442">
        <f>SUM(D189,D190)</f>
        <v>0</v>
      </c>
      <c r="E188" s="443">
        <f t="shared" ref="E188:F188" si="243">SUM(E189,E190)</f>
        <v>0</v>
      </c>
      <c r="F188" s="337">
        <f t="shared" si="243"/>
        <v>0</v>
      </c>
      <c r="G188" s="442">
        <f>SUM(G189,G190)</f>
        <v>0</v>
      </c>
      <c r="H188" s="443">
        <f t="shared" ref="H188:I188" si="244">SUM(H189,H190)</f>
        <v>0</v>
      </c>
      <c r="I188" s="337">
        <f t="shared" si="244"/>
        <v>0</v>
      </c>
      <c r="J188" s="442">
        <f>SUM(J189,J190)</f>
        <v>0</v>
      </c>
      <c r="K188" s="443">
        <f t="shared" ref="K188:L188" si="245">SUM(K189,K190)</f>
        <v>0</v>
      </c>
      <c r="L188" s="337">
        <f t="shared" si="245"/>
        <v>0</v>
      </c>
      <c r="M188" s="442">
        <f>SUM(M189,M190)</f>
        <v>0</v>
      </c>
      <c r="N188" s="443">
        <f t="shared" ref="N188:O188" si="246">SUM(N189,N190)</f>
        <v>0</v>
      </c>
      <c r="O188" s="337">
        <f t="shared" si="246"/>
        <v>0</v>
      </c>
      <c r="P188" s="341"/>
    </row>
    <row r="189" spans="1:16" ht="36" hidden="1" customHeight="1" x14ac:dyDescent="0.25">
      <c r="A189" s="450">
        <v>4240</v>
      </c>
      <c r="B189" s="346" t="s">
        <v>209</v>
      </c>
      <c r="C189" s="347">
        <f t="shared" si="193"/>
        <v>0</v>
      </c>
      <c r="D189" s="455"/>
      <c r="E189" s="456"/>
      <c r="F189" s="398">
        <f t="shared" ref="F189:F190" si="247">D189+E189</f>
        <v>0</v>
      </c>
      <c r="G189" s="310"/>
      <c r="H189" s="311"/>
      <c r="I189" s="398">
        <f t="shared" ref="I189:I190" si="248">G189+H189</f>
        <v>0</v>
      </c>
      <c r="J189" s="310"/>
      <c r="K189" s="311"/>
      <c r="L189" s="398">
        <f t="shared" ref="L189:L190" si="249">K189+J189</f>
        <v>0</v>
      </c>
      <c r="M189" s="310"/>
      <c r="N189" s="311"/>
      <c r="O189" s="398">
        <f t="shared" ref="O189:O190" si="250">N189+M189</f>
        <v>0</v>
      </c>
      <c r="P189" s="313"/>
    </row>
    <row r="190" spans="1:16" ht="24" hidden="1" customHeight="1" x14ac:dyDescent="0.25">
      <c r="A190" s="447">
        <v>4250</v>
      </c>
      <c r="B190" s="353" t="s">
        <v>210</v>
      </c>
      <c r="C190" s="354">
        <f t="shared" si="193"/>
        <v>0</v>
      </c>
      <c r="D190" s="453"/>
      <c r="E190" s="454"/>
      <c r="F190" s="319">
        <f t="shared" si="247"/>
        <v>0</v>
      </c>
      <c r="G190" s="317"/>
      <c r="H190" s="320"/>
      <c r="I190" s="319">
        <f t="shared" si="248"/>
        <v>0</v>
      </c>
      <c r="J190" s="317"/>
      <c r="K190" s="320"/>
      <c r="L190" s="319">
        <f t="shared" si="249"/>
        <v>0</v>
      </c>
      <c r="M190" s="317"/>
      <c r="N190" s="320"/>
      <c r="O190" s="319">
        <f t="shared" si="250"/>
        <v>0</v>
      </c>
      <c r="P190" s="322"/>
    </row>
    <row r="191" spans="1:16" hidden="1" x14ac:dyDescent="0.25">
      <c r="A191" s="333">
        <v>4300</v>
      </c>
      <c r="B191" s="441" t="s">
        <v>211</v>
      </c>
      <c r="C191" s="334">
        <f t="shared" si="193"/>
        <v>0</v>
      </c>
      <c r="D191" s="442">
        <f>SUM(D192)</f>
        <v>0</v>
      </c>
      <c r="E191" s="443">
        <f t="shared" ref="E191:F191" si="251">SUM(E192)</f>
        <v>0</v>
      </c>
      <c r="F191" s="337">
        <f t="shared" si="251"/>
        <v>0</v>
      </c>
      <c r="G191" s="442">
        <f>SUM(G192)</f>
        <v>0</v>
      </c>
      <c r="H191" s="443">
        <f t="shared" ref="H191:I191" si="252">SUM(H192)</f>
        <v>0</v>
      </c>
      <c r="I191" s="337">
        <f t="shared" si="252"/>
        <v>0</v>
      </c>
      <c r="J191" s="442">
        <f>SUM(J192)</f>
        <v>0</v>
      </c>
      <c r="K191" s="443">
        <f t="shared" ref="K191:L191" si="253">SUM(K192)</f>
        <v>0</v>
      </c>
      <c r="L191" s="337">
        <f t="shared" si="253"/>
        <v>0</v>
      </c>
      <c r="M191" s="442">
        <f>SUM(M192)</f>
        <v>0</v>
      </c>
      <c r="N191" s="443">
        <f t="shared" ref="N191:O191" si="254">SUM(N192)</f>
        <v>0</v>
      </c>
      <c r="O191" s="337">
        <f t="shared" si="254"/>
        <v>0</v>
      </c>
      <c r="P191" s="341"/>
    </row>
    <row r="192" spans="1:16" ht="24" hidden="1" x14ac:dyDescent="0.25">
      <c r="A192" s="450">
        <v>4310</v>
      </c>
      <c r="B192" s="346" t="s">
        <v>212</v>
      </c>
      <c r="C192" s="347">
        <f t="shared" si="193"/>
        <v>0</v>
      </c>
      <c r="D192" s="451">
        <f>SUM(D193:D193)</f>
        <v>0</v>
      </c>
      <c r="E192" s="452">
        <f t="shared" ref="E192:F192" si="255">SUM(E193:E193)</f>
        <v>0</v>
      </c>
      <c r="F192" s="398">
        <f t="shared" si="255"/>
        <v>0</v>
      </c>
      <c r="G192" s="451">
        <f>SUM(G193:G193)</f>
        <v>0</v>
      </c>
      <c r="H192" s="452">
        <f t="shared" ref="H192:I192" si="256">SUM(H193:H193)</f>
        <v>0</v>
      </c>
      <c r="I192" s="398">
        <f t="shared" si="256"/>
        <v>0</v>
      </c>
      <c r="J192" s="451">
        <f>SUM(J193:J193)</f>
        <v>0</v>
      </c>
      <c r="K192" s="452">
        <f t="shared" ref="K192:L192" si="257">SUM(K193:K193)</f>
        <v>0</v>
      </c>
      <c r="L192" s="398">
        <f t="shared" si="257"/>
        <v>0</v>
      </c>
      <c r="M192" s="451">
        <f>SUM(M193:M193)</f>
        <v>0</v>
      </c>
      <c r="N192" s="452">
        <f t="shared" ref="N192:O192" si="258">SUM(N193:N193)</f>
        <v>0</v>
      </c>
      <c r="O192" s="398">
        <f t="shared" si="258"/>
        <v>0</v>
      </c>
      <c r="P192" s="313"/>
    </row>
    <row r="193" spans="1:16" ht="36" hidden="1" customHeight="1" x14ac:dyDescent="0.25">
      <c r="A193" s="315">
        <v>4311</v>
      </c>
      <c r="B193" s="353" t="s">
        <v>213</v>
      </c>
      <c r="C193" s="354">
        <f t="shared" si="193"/>
        <v>0</v>
      </c>
      <c r="D193" s="453"/>
      <c r="E193" s="454"/>
      <c r="F193" s="319">
        <f>D193+E193</f>
        <v>0</v>
      </c>
      <c r="G193" s="317"/>
      <c r="H193" s="320"/>
      <c r="I193" s="319">
        <f>G193+H193</f>
        <v>0</v>
      </c>
      <c r="J193" s="317"/>
      <c r="K193" s="320"/>
      <c r="L193" s="319">
        <f>K193+J193</f>
        <v>0</v>
      </c>
      <c r="M193" s="317"/>
      <c r="N193" s="320"/>
      <c r="O193" s="319">
        <f>N193+M193</f>
        <v>0</v>
      </c>
      <c r="P193" s="322"/>
    </row>
    <row r="194" spans="1:16" s="292" customFormat="1" ht="24" x14ac:dyDescent="0.25">
      <c r="A194" s="482"/>
      <c r="B194" s="287" t="s">
        <v>214</v>
      </c>
      <c r="C194" s="431">
        <f t="shared" si="193"/>
        <v>1050</v>
      </c>
      <c r="D194" s="432">
        <f t="shared" ref="D194:O194" si="259">SUM(D195,D230,D269,D283)</f>
        <v>0</v>
      </c>
      <c r="E194" s="433">
        <f t="shared" si="259"/>
        <v>1050</v>
      </c>
      <c r="F194" s="434">
        <f t="shared" si="259"/>
        <v>1050</v>
      </c>
      <c r="G194" s="432">
        <f t="shared" si="259"/>
        <v>0</v>
      </c>
      <c r="H194" s="433">
        <f t="shared" si="259"/>
        <v>0</v>
      </c>
      <c r="I194" s="434">
        <f t="shared" si="259"/>
        <v>0</v>
      </c>
      <c r="J194" s="432">
        <f t="shared" si="259"/>
        <v>0</v>
      </c>
      <c r="K194" s="433">
        <f t="shared" si="259"/>
        <v>0</v>
      </c>
      <c r="L194" s="434">
        <f t="shared" si="259"/>
        <v>0</v>
      </c>
      <c r="M194" s="432">
        <f t="shared" si="259"/>
        <v>0</v>
      </c>
      <c r="N194" s="433">
        <f t="shared" si="259"/>
        <v>0</v>
      </c>
      <c r="O194" s="434">
        <f t="shared" si="259"/>
        <v>0</v>
      </c>
      <c r="P194" s="435"/>
    </row>
    <row r="195" spans="1:16" x14ac:dyDescent="0.25">
      <c r="A195" s="436">
        <v>5000</v>
      </c>
      <c r="B195" s="436" t="s">
        <v>215</v>
      </c>
      <c r="C195" s="437">
        <f t="shared" si="193"/>
        <v>1050</v>
      </c>
      <c r="D195" s="438">
        <f>D196+D204</f>
        <v>0</v>
      </c>
      <c r="E195" s="439">
        <f t="shared" ref="E195:F195" si="260">E196+E204</f>
        <v>1050</v>
      </c>
      <c r="F195" s="440">
        <f t="shared" si="260"/>
        <v>1050</v>
      </c>
      <c r="G195" s="438">
        <f>G196+G204</f>
        <v>0</v>
      </c>
      <c r="H195" s="439">
        <f t="shared" ref="H195:I195" si="261">H196+H204</f>
        <v>0</v>
      </c>
      <c r="I195" s="440">
        <f t="shared" si="261"/>
        <v>0</v>
      </c>
      <c r="J195" s="438">
        <f>J196+J204</f>
        <v>0</v>
      </c>
      <c r="K195" s="439">
        <f t="shared" ref="K195:L195" si="262">K196+K204</f>
        <v>0</v>
      </c>
      <c r="L195" s="440">
        <f t="shared" si="262"/>
        <v>0</v>
      </c>
      <c r="M195" s="438">
        <f>M196+M204</f>
        <v>0</v>
      </c>
      <c r="N195" s="439">
        <f t="shared" ref="N195:O195" si="263">N196+N204</f>
        <v>0</v>
      </c>
      <c r="O195" s="440">
        <f t="shared" si="263"/>
        <v>0</v>
      </c>
      <c r="P195" s="163"/>
    </row>
    <row r="196" spans="1:16" hidden="1" x14ac:dyDescent="0.25">
      <c r="A196" s="333">
        <v>5100</v>
      </c>
      <c r="B196" s="441" t="s">
        <v>216</v>
      </c>
      <c r="C196" s="334">
        <f t="shared" si="193"/>
        <v>0</v>
      </c>
      <c r="D196" s="442">
        <f>D197+D198+D201+D202+D203</f>
        <v>0</v>
      </c>
      <c r="E196" s="443">
        <f t="shared" ref="E196:F196" si="264">E197+E198+E201+E202+E203</f>
        <v>0</v>
      </c>
      <c r="F196" s="337">
        <f t="shared" si="264"/>
        <v>0</v>
      </c>
      <c r="G196" s="442">
        <f>G197+G198+G201+G202+G203</f>
        <v>0</v>
      </c>
      <c r="H196" s="443">
        <f t="shared" ref="H196:I196" si="265">H197+H198+H201+H202+H203</f>
        <v>0</v>
      </c>
      <c r="I196" s="337">
        <f t="shared" si="265"/>
        <v>0</v>
      </c>
      <c r="J196" s="442">
        <f>J197+J198+J201+J202+J203</f>
        <v>0</v>
      </c>
      <c r="K196" s="443">
        <f t="shared" ref="K196:L196" si="266">K197+K198+K201+K202+K203</f>
        <v>0</v>
      </c>
      <c r="L196" s="337">
        <f t="shared" si="266"/>
        <v>0</v>
      </c>
      <c r="M196" s="442">
        <f>M197+M198+M201+M202+M203</f>
        <v>0</v>
      </c>
      <c r="N196" s="443">
        <f t="shared" ref="N196:O196" si="267">N197+N198+N201+N202+N203</f>
        <v>0</v>
      </c>
      <c r="O196" s="337">
        <f t="shared" si="267"/>
        <v>0</v>
      </c>
      <c r="P196" s="341"/>
    </row>
    <row r="197" spans="1:16" ht="12" hidden="1" customHeight="1" x14ac:dyDescent="0.25">
      <c r="A197" s="450">
        <v>5110</v>
      </c>
      <c r="B197" s="346" t="s">
        <v>217</v>
      </c>
      <c r="C197" s="347">
        <f t="shared" si="193"/>
        <v>0</v>
      </c>
      <c r="D197" s="455"/>
      <c r="E197" s="456"/>
      <c r="F197" s="398">
        <f>D197+E197</f>
        <v>0</v>
      </c>
      <c r="G197" s="310"/>
      <c r="H197" s="311"/>
      <c r="I197" s="398">
        <f>G197+H197</f>
        <v>0</v>
      </c>
      <c r="J197" s="310"/>
      <c r="K197" s="311"/>
      <c r="L197" s="398">
        <f>K197+J197</f>
        <v>0</v>
      </c>
      <c r="M197" s="310"/>
      <c r="N197" s="311"/>
      <c r="O197" s="398">
        <f>N197+M197</f>
        <v>0</v>
      </c>
      <c r="P197" s="313"/>
    </row>
    <row r="198" spans="1:16" ht="24" hidden="1" x14ac:dyDescent="0.25">
      <c r="A198" s="447">
        <v>5120</v>
      </c>
      <c r="B198" s="353" t="s">
        <v>218</v>
      </c>
      <c r="C198" s="354">
        <f t="shared" si="193"/>
        <v>0</v>
      </c>
      <c r="D198" s="448">
        <f>D199+D200</f>
        <v>0</v>
      </c>
      <c r="E198" s="449">
        <f t="shared" ref="E198:F198" si="268">E199+E200</f>
        <v>0</v>
      </c>
      <c r="F198" s="319">
        <f t="shared" si="268"/>
        <v>0</v>
      </c>
      <c r="G198" s="448">
        <f>G199+G200</f>
        <v>0</v>
      </c>
      <c r="H198" s="449">
        <f t="shared" ref="H198:I198" si="269">H199+H200</f>
        <v>0</v>
      </c>
      <c r="I198" s="319">
        <f t="shared" si="269"/>
        <v>0</v>
      </c>
      <c r="J198" s="448">
        <f>J199+J200</f>
        <v>0</v>
      </c>
      <c r="K198" s="449">
        <f t="shared" ref="K198:L198" si="270">K199+K200</f>
        <v>0</v>
      </c>
      <c r="L198" s="319">
        <f t="shared" si="270"/>
        <v>0</v>
      </c>
      <c r="M198" s="448">
        <f>M199+M200</f>
        <v>0</v>
      </c>
      <c r="N198" s="449">
        <f t="shared" ref="N198:O198" si="271">N199+N200</f>
        <v>0</v>
      </c>
      <c r="O198" s="319">
        <f t="shared" si="271"/>
        <v>0</v>
      </c>
      <c r="P198" s="322"/>
    </row>
    <row r="199" spans="1:16" ht="12" hidden="1" customHeight="1" x14ac:dyDescent="0.25">
      <c r="A199" s="315">
        <v>5121</v>
      </c>
      <c r="B199" s="353" t="s">
        <v>219</v>
      </c>
      <c r="C199" s="354">
        <f t="shared" si="193"/>
        <v>0</v>
      </c>
      <c r="D199" s="453"/>
      <c r="E199" s="454"/>
      <c r="F199" s="319">
        <f t="shared" ref="F199:F203" si="272">D199+E199</f>
        <v>0</v>
      </c>
      <c r="G199" s="317"/>
      <c r="H199" s="320"/>
      <c r="I199" s="319">
        <f t="shared" ref="I199:I203" si="273">G199+H199</f>
        <v>0</v>
      </c>
      <c r="J199" s="317"/>
      <c r="K199" s="320"/>
      <c r="L199" s="319">
        <f t="shared" ref="L199:L203" si="274">K199+J199</f>
        <v>0</v>
      </c>
      <c r="M199" s="317"/>
      <c r="N199" s="320"/>
      <c r="O199" s="319">
        <f t="shared" ref="O199:O203" si="275">N199+M199</f>
        <v>0</v>
      </c>
      <c r="P199" s="322"/>
    </row>
    <row r="200" spans="1:16" ht="24" hidden="1" customHeight="1" x14ac:dyDescent="0.25">
      <c r="A200" s="315">
        <v>5129</v>
      </c>
      <c r="B200" s="353" t="s">
        <v>220</v>
      </c>
      <c r="C200" s="354">
        <f t="shared" si="193"/>
        <v>0</v>
      </c>
      <c r="D200" s="453"/>
      <c r="E200" s="454"/>
      <c r="F200" s="319">
        <f t="shared" si="272"/>
        <v>0</v>
      </c>
      <c r="G200" s="317"/>
      <c r="H200" s="320"/>
      <c r="I200" s="319">
        <f t="shared" si="273"/>
        <v>0</v>
      </c>
      <c r="J200" s="317"/>
      <c r="K200" s="320"/>
      <c r="L200" s="319">
        <f t="shared" si="274"/>
        <v>0</v>
      </c>
      <c r="M200" s="317"/>
      <c r="N200" s="320"/>
      <c r="O200" s="319">
        <f t="shared" si="275"/>
        <v>0</v>
      </c>
      <c r="P200" s="322"/>
    </row>
    <row r="201" spans="1:16" ht="12" hidden="1" customHeight="1" x14ac:dyDescent="0.25">
      <c r="A201" s="447">
        <v>5130</v>
      </c>
      <c r="B201" s="353" t="s">
        <v>221</v>
      </c>
      <c r="C201" s="354">
        <f t="shared" si="193"/>
        <v>0</v>
      </c>
      <c r="D201" s="453"/>
      <c r="E201" s="454"/>
      <c r="F201" s="319">
        <f t="shared" si="272"/>
        <v>0</v>
      </c>
      <c r="G201" s="317"/>
      <c r="H201" s="320"/>
      <c r="I201" s="319">
        <f t="shared" si="273"/>
        <v>0</v>
      </c>
      <c r="J201" s="317"/>
      <c r="K201" s="320"/>
      <c r="L201" s="319">
        <f t="shared" si="274"/>
        <v>0</v>
      </c>
      <c r="M201" s="317"/>
      <c r="N201" s="320"/>
      <c r="O201" s="319">
        <f t="shared" si="275"/>
        <v>0</v>
      </c>
      <c r="P201" s="322"/>
    </row>
    <row r="202" spans="1:16" ht="12" hidden="1" customHeight="1" x14ac:dyDescent="0.25">
      <c r="A202" s="447">
        <v>5140</v>
      </c>
      <c r="B202" s="353" t="s">
        <v>222</v>
      </c>
      <c r="C202" s="354">
        <f t="shared" si="193"/>
        <v>0</v>
      </c>
      <c r="D202" s="453"/>
      <c r="E202" s="454"/>
      <c r="F202" s="319">
        <f t="shared" si="272"/>
        <v>0</v>
      </c>
      <c r="G202" s="317"/>
      <c r="H202" s="320"/>
      <c r="I202" s="319">
        <f t="shared" si="273"/>
        <v>0</v>
      </c>
      <c r="J202" s="317"/>
      <c r="K202" s="320"/>
      <c r="L202" s="319">
        <f t="shared" si="274"/>
        <v>0</v>
      </c>
      <c r="M202" s="317"/>
      <c r="N202" s="320"/>
      <c r="O202" s="319">
        <f t="shared" si="275"/>
        <v>0</v>
      </c>
      <c r="P202" s="322"/>
    </row>
    <row r="203" spans="1:16" ht="24" hidden="1" customHeight="1" x14ac:dyDescent="0.25">
      <c r="A203" s="447">
        <v>5170</v>
      </c>
      <c r="B203" s="353" t="s">
        <v>223</v>
      </c>
      <c r="C203" s="354">
        <f t="shared" si="193"/>
        <v>0</v>
      </c>
      <c r="D203" s="453"/>
      <c r="E203" s="454"/>
      <c r="F203" s="319">
        <f t="shared" si="272"/>
        <v>0</v>
      </c>
      <c r="G203" s="317"/>
      <c r="H203" s="320"/>
      <c r="I203" s="319">
        <f t="shared" si="273"/>
        <v>0</v>
      </c>
      <c r="J203" s="317"/>
      <c r="K203" s="320"/>
      <c r="L203" s="319">
        <f t="shared" si="274"/>
        <v>0</v>
      </c>
      <c r="M203" s="317"/>
      <c r="N203" s="320"/>
      <c r="O203" s="319">
        <f t="shared" si="275"/>
        <v>0</v>
      </c>
      <c r="P203" s="322"/>
    </row>
    <row r="204" spans="1:16" x14ac:dyDescent="0.25">
      <c r="A204" s="333">
        <v>5200</v>
      </c>
      <c r="B204" s="441" t="s">
        <v>224</v>
      </c>
      <c r="C204" s="334">
        <f t="shared" si="193"/>
        <v>1050</v>
      </c>
      <c r="D204" s="442">
        <f>D205+D215+D216+D225+D226+D227+D229</f>
        <v>0</v>
      </c>
      <c r="E204" s="443">
        <f t="shared" ref="E204:F204" si="276">E205+E215+E216+E225+E226+E227+E229</f>
        <v>1050</v>
      </c>
      <c r="F204" s="337">
        <f t="shared" si="276"/>
        <v>1050</v>
      </c>
      <c r="G204" s="442">
        <f>G205+G215+G216+G225+G226+G227+G229</f>
        <v>0</v>
      </c>
      <c r="H204" s="443">
        <f t="shared" ref="H204:I204" si="277">H205+H215+H216+H225+H226+H227+H229</f>
        <v>0</v>
      </c>
      <c r="I204" s="337">
        <f t="shared" si="277"/>
        <v>0</v>
      </c>
      <c r="J204" s="442">
        <f>J205+J215+J216+J225+J226+J227+J229</f>
        <v>0</v>
      </c>
      <c r="K204" s="443">
        <f t="shared" ref="K204:L204" si="278">K205+K215+K216+K225+K226+K227+K229</f>
        <v>0</v>
      </c>
      <c r="L204" s="337">
        <f t="shared" si="278"/>
        <v>0</v>
      </c>
      <c r="M204" s="442">
        <f>M205+M215+M216+M225+M226+M227+M229</f>
        <v>0</v>
      </c>
      <c r="N204" s="443">
        <f t="shared" ref="N204:O204" si="279">N205+N215+N216+N225+N226+N227+N229</f>
        <v>0</v>
      </c>
      <c r="O204" s="337">
        <f t="shared" si="279"/>
        <v>0</v>
      </c>
      <c r="P204" s="341"/>
    </row>
    <row r="205" spans="1:16" hidden="1" x14ac:dyDescent="0.25">
      <c r="A205" s="444">
        <v>5210</v>
      </c>
      <c r="B205" s="402" t="s">
        <v>225</v>
      </c>
      <c r="C205" s="407">
        <f t="shared" si="193"/>
        <v>0</v>
      </c>
      <c r="D205" s="445">
        <f>SUM(D206:D214)</f>
        <v>0</v>
      </c>
      <c r="E205" s="446">
        <f t="shared" ref="E205:F205" si="280">SUM(E206:E214)</f>
        <v>0</v>
      </c>
      <c r="F205" s="405">
        <f t="shared" si="280"/>
        <v>0</v>
      </c>
      <c r="G205" s="445">
        <f>SUM(G206:G214)</f>
        <v>0</v>
      </c>
      <c r="H205" s="446">
        <f t="shared" ref="H205:I205" si="281">SUM(H206:H214)</f>
        <v>0</v>
      </c>
      <c r="I205" s="405">
        <f t="shared" si="281"/>
        <v>0</v>
      </c>
      <c r="J205" s="445">
        <f>SUM(J206:J214)</f>
        <v>0</v>
      </c>
      <c r="K205" s="446">
        <f t="shared" ref="K205:L205" si="282">SUM(K206:K214)</f>
        <v>0</v>
      </c>
      <c r="L205" s="405">
        <f t="shared" si="282"/>
        <v>0</v>
      </c>
      <c r="M205" s="445">
        <f>SUM(M206:M214)</f>
        <v>0</v>
      </c>
      <c r="N205" s="446">
        <f t="shared" ref="N205:O205" si="283">SUM(N206:N214)</f>
        <v>0</v>
      </c>
      <c r="O205" s="405">
        <f t="shared" si="283"/>
        <v>0</v>
      </c>
      <c r="P205" s="393"/>
    </row>
    <row r="206" spans="1:16" ht="12" hidden="1" customHeight="1" x14ac:dyDescent="0.25">
      <c r="A206" s="308">
        <v>5211</v>
      </c>
      <c r="B206" s="346" t="s">
        <v>226</v>
      </c>
      <c r="C206" s="347">
        <f t="shared" si="193"/>
        <v>0</v>
      </c>
      <c r="D206" s="455"/>
      <c r="E206" s="456"/>
      <c r="F206" s="398">
        <f t="shared" ref="F206:F215" si="284">D206+E206</f>
        <v>0</v>
      </c>
      <c r="G206" s="310"/>
      <c r="H206" s="311"/>
      <c r="I206" s="398">
        <f t="shared" ref="I206:I215" si="285">G206+H206</f>
        <v>0</v>
      </c>
      <c r="J206" s="310"/>
      <c r="K206" s="311"/>
      <c r="L206" s="398">
        <f t="shared" ref="L206:L215" si="286">K206+J206</f>
        <v>0</v>
      </c>
      <c r="M206" s="310"/>
      <c r="N206" s="311"/>
      <c r="O206" s="398">
        <f t="shared" ref="O206:O215" si="287">N206+M206</f>
        <v>0</v>
      </c>
      <c r="P206" s="313"/>
    </row>
    <row r="207" spans="1:16" ht="12" hidden="1" customHeight="1" x14ac:dyDescent="0.25">
      <c r="A207" s="315">
        <v>5212</v>
      </c>
      <c r="B207" s="353" t="s">
        <v>227</v>
      </c>
      <c r="C207" s="354">
        <f t="shared" si="193"/>
        <v>0</v>
      </c>
      <c r="D207" s="453"/>
      <c r="E207" s="454"/>
      <c r="F207" s="319">
        <f t="shared" si="284"/>
        <v>0</v>
      </c>
      <c r="G207" s="317"/>
      <c r="H207" s="320"/>
      <c r="I207" s="319">
        <f t="shared" si="285"/>
        <v>0</v>
      </c>
      <c r="J207" s="317"/>
      <c r="K207" s="320"/>
      <c r="L207" s="319">
        <f t="shared" si="286"/>
        <v>0</v>
      </c>
      <c r="M207" s="317"/>
      <c r="N207" s="320"/>
      <c r="O207" s="319">
        <f t="shared" si="287"/>
        <v>0</v>
      </c>
      <c r="P207" s="322"/>
    </row>
    <row r="208" spans="1:16" ht="12" hidden="1" customHeight="1" x14ac:dyDescent="0.25">
      <c r="A208" s="315">
        <v>5213</v>
      </c>
      <c r="B208" s="353" t="s">
        <v>228</v>
      </c>
      <c r="C208" s="354">
        <f t="shared" si="193"/>
        <v>0</v>
      </c>
      <c r="D208" s="453"/>
      <c r="E208" s="454"/>
      <c r="F208" s="319">
        <f t="shared" si="284"/>
        <v>0</v>
      </c>
      <c r="G208" s="317"/>
      <c r="H208" s="320"/>
      <c r="I208" s="319">
        <f t="shared" si="285"/>
        <v>0</v>
      </c>
      <c r="J208" s="317"/>
      <c r="K208" s="320"/>
      <c r="L208" s="319">
        <f t="shared" si="286"/>
        <v>0</v>
      </c>
      <c r="M208" s="317"/>
      <c r="N208" s="320"/>
      <c r="O208" s="319">
        <f t="shared" si="287"/>
        <v>0</v>
      </c>
      <c r="P208" s="322"/>
    </row>
    <row r="209" spans="1:16" ht="12" hidden="1" customHeight="1" x14ac:dyDescent="0.25">
      <c r="A209" s="315">
        <v>5214</v>
      </c>
      <c r="B209" s="353" t="s">
        <v>229</v>
      </c>
      <c r="C209" s="354">
        <f t="shared" si="193"/>
        <v>0</v>
      </c>
      <c r="D209" s="453"/>
      <c r="E209" s="454"/>
      <c r="F209" s="319">
        <f t="shared" si="284"/>
        <v>0</v>
      </c>
      <c r="G209" s="317"/>
      <c r="H209" s="320"/>
      <c r="I209" s="319">
        <f t="shared" si="285"/>
        <v>0</v>
      </c>
      <c r="J209" s="317"/>
      <c r="K209" s="320"/>
      <c r="L209" s="319">
        <f t="shared" si="286"/>
        <v>0</v>
      </c>
      <c r="M209" s="317"/>
      <c r="N209" s="320"/>
      <c r="O209" s="319">
        <f t="shared" si="287"/>
        <v>0</v>
      </c>
      <c r="P209" s="322"/>
    </row>
    <row r="210" spans="1:16" ht="12" hidden="1" customHeight="1" x14ac:dyDescent="0.25">
      <c r="A210" s="315">
        <v>5215</v>
      </c>
      <c r="B210" s="353" t="s">
        <v>230</v>
      </c>
      <c r="C210" s="354">
        <f t="shared" si="193"/>
        <v>0</v>
      </c>
      <c r="D210" s="453"/>
      <c r="E210" s="454"/>
      <c r="F210" s="319">
        <f t="shared" si="284"/>
        <v>0</v>
      </c>
      <c r="G210" s="317"/>
      <c r="H210" s="320"/>
      <c r="I210" s="319">
        <f t="shared" si="285"/>
        <v>0</v>
      </c>
      <c r="J210" s="317"/>
      <c r="K210" s="320"/>
      <c r="L210" s="319">
        <f t="shared" si="286"/>
        <v>0</v>
      </c>
      <c r="M210" s="317"/>
      <c r="N210" s="320"/>
      <c r="O210" s="319">
        <f t="shared" si="287"/>
        <v>0</v>
      </c>
      <c r="P210" s="322"/>
    </row>
    <row r="211" spans="1:16" ht="14.25" hidden="1" customHeight="1" x14ac:dyDescent="0.25">
      <c r="A211" s="315">
        <v>5216</v>
      </c>
      <c r="B211" s="353" t="s">
        <v>231</v>
      </c>
      <c r="C211" s="354">
        <f t="shared" si="193"/>
        <v>0</v>
      </c>
      <c r="D211" s="453"/>
      <c r="E211" s="454"/>
      <c r="F211" s="319">
        <f t="shared" si="284"/>
        <v>0</v>
      </c>
      <c r="G211" s="317"/>
      <c r="H211" s="320"/>
      <c r="I211" s="319">
        <f t="shared" si="285"/>
        <v>0</v>
      </c>
      <c r="J211" s="317"/>
      <c r="K211" s="320"/>
      <c r="L211" s="319">
        <f t="shared" si="286"/>
        <v>0</v>
      </c>
      <c r="M211" s="317"/>
      <c r="N211" s="320"/>
      <c r="O211" s="319">
        <f t="shared" si="287"/>
        <v>0</v>
      </c>
      <c r="P211" s="322"/>
    </row>
    <row r="212" spans="1:16" ht="12" hidden="1" customHeight="1" x14ac:dyDescent="0.25">
      <c r="A212" s="315">
        <v>5217</v>
      </c>
      <c r="B212" s="353" t="s">
        <v>232</v>
      </c>
      <c r="C212" s="354">
        <f t="shared" ref="C212:C275" si="288">F212+I212+L212+O212</f>
        <v>0</v>
      </c>
      <c r="D212" s="453"/>
      <c r="E212" s="454"/>
      <c r="F212" s="319">
        <f t="shared" si="284"/>
        <v>0</v>
      </c>
      <c r="G212" s="317"/>
      <c r="H212" s="320"/>
      <c r="I212" s="319">
        <f t="shared" si="285"/>
        <v>0</v>
      </c>
      <c r="J212" s="317"/>
      <c r="K212" s="320"/>
      <c r="L212" s="319">
        <f t="shared" si="286"/>
        <v>0</v>
      </c>
      <c r="M212" s="317"/>
      <c r="N212" s="320"/>
      <c r="O212" s="319">
        <f t="shared" si="287"/>
        <v>0</v>
      </c>
      <c r="P212" s="322"/>
    </row>
    <row r="213" spans="1:16" ht="12" hidden="1" customHeight="1" x14ac:dyDescent="0.25">
      <c r="A213" s="315">
        <v>5218</v>
      </c>
      <c r="B213" s="353" t="s">
        <v>233</v>
      </c>
      <c r="C213" s="354">
        <f t="shared" si="288"/>
        <v>0</v>
      </c>
      <c r="D213" s="453"/>
      <c r="E213" s="454"/>
      <c r="F213" s="319">
        <f t="shared" si="284"/>
        <v>0</v>
      </c>
      <c r="G213" s="317"/>
      <c r="H213" s="320"/>
      <c r="I213" s="319">
        <f t="shared" si="285"/>
        <v>0</v>
      </c>
      <c r="J213" s="317"/>
      <c r="K213" s="320"/>
      <c r="L213" s="319">
        <f t="shared" si="286"/>
        <v>0</v>
      </c>
      <c r="M213" s="317"/>
      <c r="N213" s="320"/>
      <c r="O213" s="319">
        <f t="shared" si="287"/>
        <v>0</v>
      </c>
      <c r="P213" s="322"/>
    </row>
    <row r="214" spans="1:16" ht="12" hidden="1" customHeight="1" x14ac:dyDescent="0.25">
      <c r="A214" s="315">
        <v>5219</v>
      </c>
      <c r="B214" s="353" t="s">
        <v>234</v>
      </c>
      <c r="C214" s="354">
        <f t="shared" si="288"/>
        <v>0</v>
      </c>
      <c r="D214" s="453"/>
      <c r="E214" s="454"/>
      <c r="F214" s="319">
        <f t="shared" si="284"/>
        <v>0</v>
      </c>
      <c r="G214" s="317"/>
      <c r="H214" s="320"/>
      <c r="I214" s="319">
        <f t="shared" si="285"/>
        <v>0</v>
      </c>
      <c r="J214" s="317"/>
      <c r="K214" s="320"/>
      <c r="L214" s="319">
        <f t="shared" si="286"/>
        <v>0</v>
      </c>
      <c r="M214" s="317"/>
      <c r="N214" s="320"/>
      <c r="O214" s="319">
        <f t="shared" si="287"/>
        <v>0</v>
      </c>
      <c r="P214" s="322"/>
    </row>
    <row r="215" spans="1:16" ht="13.5" hidden="1" customHeight="1" x14ac:dyDescent="0.25">
      <c r="A215" s="447">
        <v>5220</v>
      </c>
      <c r="B215" s="353" t="s">
        <v>235</v>
      </c>
      <c r="C215" s="354">
        <f t="shared" si="288"/>
        <v>0</v>
      </c>
      <c r="D215" s="453"/>
      <c r="E215" s="454"/>
      <c r="F215" s="319">
        <f t="shared" si="284"/>
        <v>0</v>
      </c>
      <c r="G215" s="317"/>
      <c r="H215" s="320"/>
      <c r="I215" s="319">
        <f t="shared" si="285"/>
        <v>0</v>
      </c>
      <c r="J215" s="317"/>
      <c r="K215" s="320"/>
      <c r="L215" s="319">
        <f t="shared" si="286"/>
        <v>0</v>
      </c>
      <c r="M215" s="317"/>
      <c r="N215" s="320"/>
      <c r="O215" s="319">
        <f t="shared" si="287"/>
        <v>0</v>
      </c>
      <c r="P215" s="322"/>
    </row>
    <row r="216" spans="1:16" x14ac:dyDescent="0.25">
      <c r="A216" s="447">
        <v>5230</v>
      </c>
      <c r="B216" s="353" t="s">
        <v>236</v>
      </c>
      <c r="C216" s="354">
        <f t="shared" si="288"/>
        <v>1050</v>
      </c>
      <c r="D216" s="448">
        <f>SUM(D217:D224)</f>
        <v>0</v>
      </c>
      <c r="E216" s="449">
        <f t="shared" ref="E216:F216" si="289">SUM(E217:E224)</f>
        <v>1050</v>
      </c>
      <c r="F216" s="319">
        <f t="shared" si="289"/>
        <v>1050</v>
      </c>
      <c r="G216" s="448">
        <f>SUM(G217:G224)</f>
        <v>0</v>
      </c>
      <c r="H216" s="449">
        <f t="shared" ref="H216:I216" si="290">SUM(H217:H224)</f>
        <v>0</v>
      </c>
      <c r="I216" s="319">
        <f t="shared" si="290"/>
        <v>0</v>
      </c>
      <c r="J216" s="448">
        <f>SUM(J217:J224)</f>
        <v>0</v>
      </c>
      <c r="K216" s="449">
        <f t="shared" ref="K216:L216" si="291">SUM(K217:K224)</f>
        <v>0</v>
      </c>
      <c r="L216" s="319">
        <f t="shared" si="291"/>
        <v>0</v>
      </c>
      <c r="M216" s="448">
        <f>SUM(M217:M224)</f>
        <v>0</v>
      </c>
      <c r="N216" s="449">
        <f t="shared" ref="N216:O216" si="292">SUM(N217:N224)</f>
        <v>0</v>
      </c>
      <c r="O216" s="319">
        <f t="shared" si="292"/>
        <v>0</v>
      </c>
      <c r="P216" s="322"/>
    </row>
    <row r="217" spans="1:16" ht="12" hidden="1" customHeight="1" x14ac:dyDescent="0.25">
      <c r="A217" s="315">
        <v>5231</v>
      </c>
      <c r="B217" s="353" t="s">
        <v>237</v>
      </c>
      <c r="C217" s="354">
        <f t="shared" si="288"/>
        <v>0</v>
      </c>
      <c r="D217" s="453"/>
      <c r="E217" s="454"/>
      <c r="F217" s="319">
        <f t="shared" ref="F217:F226" si="293">D217+E217</f>
        <v>0</v>
      </c>
      <c r="G217" s="317"/>
      <c r="H217" s="320"/>
      <c r="I217" s="319">
        <f t="shared" ref="I217:I226" si="294">G217+H217</f>
        <v>0</v>
      </c>
      <c r="J217" s="317"/>
      <c r="K217" s="320"/>
      <c r="L217" s="319">
        <f t="shared" ref="L217:L226" si="295">K217+J217</f>
        <v>0</v>
      </c>
      <c r="M217" s="317"/>
      <c r="N217" s="320"/>
      <c r="O217" s="319">
        <f t="shared" ref="O217:O226" si="296">N217+M217</f>
        <v>0</v>
      </c>
      <c r="P217" s="322"/>
    </row>
    <row r="218" spans="1:16" ht="12" hidden="1" customHeight="1" x14ac:dyDescent="0.25">
      <c r="A218" s="315">
        <v>5232</v>
      </c>
      <c r="B218" s="353" t="s">
        <v>238</v>
      </c>
      <c r="C218" s="354">
        <f t="shared" si="288"/>
        <v>0</v>
      </c>
      <c r="D218" s="453"/>
      <c r="E218" s="454"/>
      <c r="F218" s="319">
        <f t="shared" si="293"/>
        <v>0</v>
      </c>
      <c r="G218" s="317"/>
      <c r="H218" s="320"/>
      <c r="I218" s="319">
        <f t="shared" si="294"/>
        <v>0</v>
      </c>
      <c r="J218" s="317"/>
      <c r="K218" s="320"/>
      <c r="L218" s="319">
        <f t="shared" si="295"/>
        <v>0</v>
      </c>
      <c r="M218" s="317"/>
      <c r="N218" s="320"/>
      <c r="O218" s="319">
        <f t="shared" si="296"/>
        <v>0</v>
      </c>
      <c r="P218" s="322"/>
    </row>
    <row r="219" spans="1:16" ht="12" hidden="1" customHeight="1" x14ac:dyDescent="0.25">
      <c r="A219" s="315">
        <v>5233</v>
      </c>
      <c r="B219" s="353" t="s">
        <v>239</v>
      </c>
      <c r="C219" s="354">
        <f t="shared" si="288"/>
        <v>0</v>
      </c>
      <c r="D219" s="453"/>
      <c r="E219" s="454"/>
      <c r="F219" s="319">
        <f t="shared" si="293"/>
        <v>0</v>
      </c>
      <c r="G219" s="317"/>
      <c r="H219" s="320"/>
      <c r="I219" s="319">
        <f t="shared" si="294"/>
        <v>0</v>
      </c>
      <c r="J219" s="317"/>
      <c r="K219" s="320"/>
      <c r="L219" s="319">
        <f t="shared" si="295"/>
        <v>0</v>
      </c>
      <c r="M219" s="317"/>
      <c r="N219" s="320"/>
      <c r="O219" s="319">
        <f t="shared" si="296"/>
        <v>0</v>
      </c>
      <c r="P219" s="322"/>
    </row>
    <row r="220" spans="1:16" ht="24" hidden="1" customHeight="1" x14ac:dyDescent="0.25">
      <c r="A220" s="315">
        <v>5234</v>
      </c>
      <c r="B220" s="353" t="s">
        <v>240</v>
      </c>
      <c r="C220" s="354">
        <f t="shared" si="288"/>
        <v>0</v>
      </c>
      <c r="D220" s="453"/>
      <c r="E220" s="454"/>
      <c r="F220" s="319">
        <f t="shared" si="293"/>
        <v>0</v>
      </c>
      <c r="G220" s="317"/>
      <c r="H220" s="320"/>
      <c r="I220" s="319">
        <f t="shared" si="294"/>
        <v>0</v>
      </c>
      <c r="J220" s="317"/>
      <c r="K220" s="320"/>
      <c r="L220" s="319">
        <f t="shared" si="295"/>
        <v>0</v>
      </c>
      <c r="M220" s="317"/>
      <c r="N220" s="320"/>
      <c r="O220" s="319">
        <f t="shared" si="296"/>
        <v>0</v>
      </c>
      <c r="P220" s="322"/>
    </row>
    <row r="221" spans="1:16" ht="14.25" hidden="1" customHeight="1" x14ac:dyDescent="0.25">
      <c r="A221" s="315">
        <v>5236</v>
      </c>
      <c r="B221" s="353" t="s">
        <v>241</v>
      </c>
      <c r="C221" s="354">
        <f t="shared" si="288"/>
        <v>0</v>
      </c>
      <c r="D221" s="453"/>
      <c r="E221" s="454"/>
      <c r="F221" s="319">
        <f t="shared" si="293"/>
        <v>0</v>
      </c>
      <c r="G221" s="317"/>
      <c r="H221" s="320"/>
      <c r="I221" s="319">
        <f t="shared" si="294"/>
        <v>0</v>
      </c>
      <c r="J221" s="317"/>
      <c r="K221" s="320"/>
      <c r="L221" s="319">
        <f t="shared" si="295"/>
        <v>0</v>
      </c>
      <c r="M221" s="317"/>
      <c r="N221" s="320"/>
      <c r="O221" s="319">
        <f t="shared" si="296"/>
        <v>0</v>
      </c>
      <c r="P221" s="322"/>
    </row>
    <row r="222" spans="1:16" ht="14.25" hidden="1" customHeight="1" x14ac:dyDescent="0.25">
      <c r="A222" s="315">
        <v>5237</v>
      </c>
      <c r="B222" s="353" t="s">
        <v>242</v>
      </c>
      <c r="C222" s="354">
        <f t="shared" si="288"/>
        <v>0</v>
      </c>
      <c r="D222" s="453"/>
      <c r="E222" s="454"/>
      <c r="F222" s="319">
        <f t="shared" si="293"/>
        <v>0</v>
      </c>
      <c r="G222" s="317"/>
      <c r="H222" s="320"/>
      <c r="I222" s="319">
        <f t="shared" si="294"/>
        <v>0</v>
      </c>
      <c r="J222" s="317"/>
      <c r="K222" s="320"/>
      <c r="L222" s="319">
        <f t="shared" si="295"/>
        <v>0</v>
      </c>
      <c r="M222" s="317"/>
      <c r="N222" s="320"/>
      <c r="O222" s="319">
        <f t="shared" si="296"/>
        <v>0</v>
      </c>
      <c r="P222" s="322"/>
    </row>
    <row r="223" spans="1:16" ht="24" hidden="1" customHeight="1" x14ac:dyDescent="0.25">
      <c r="A223" s="315">
        <v>5238</v>
      </c>
      <c r="B223" s="353" t="s">
        <v>243</v>
      </c>
      <c r="C223" s="354">
        <f t="shared" si="288"/>
        <v>0</v>
      </c>
      <c r="D223" s="453"/>
      <c r="E223" s="454"/>
      <c r="F223" s="319">
        <f t="shared" si="293"/>
        <v>0</v>
      </c>
      <c r="G223" s="317"/>
      <c r="H223" s="320"/>
      <c r="I223" s="319">
        <f t="shared" si="294"/>
        <v>0</v>
      </c>
      <c r="J223" s="317"/>
      <c r="K223" s="320"/>
      <c r="L223" s="319">
        <f t="shared" si="295"/>
        <v>0</v>
      </c>
      <c r="M223" s="317"/>
      <c r="N223" s="320"/>
      <c r="O223" s="319">
        <f t="shared" si="296"/>
        <v>0</v>
      </c>
      <c r="P223" s="322"/>
    </row>
    <row r="224" spans="1:16" ht="38.25" customHeight="1" x14ac:dyDescent="0.25">
      <c r="A224" s="315">
        <v>5239</v>
      </c>
      <c r="B224" s="353" t="s">
        <v>244</v>
      </c>
      <c r="C224" s="354">
        <f t="shared" si="288"/>
        <v>1050</v>
      </c>
      <c r="D224" s="453"/>
      <c r="E224" s="454">
        <v>1050</v>
      </c>
      <c r="F224" s="319">
        <f t="shared" si="293"/>
        <v>1050</v>
      </c>
      <c r="G224" s="317"/>
      <c r="H224" s="320"/>
      <c r="I224" s="319">
        <f t="shared" si="294"/>
        <v>0</v>
      </c>
      <c r="J224" s="317"/>
      <c r="K224" s="320"/>
      <c r="L224" s="319">
        <f t="shared" si="295"/>
        <v>0</v>
      </c>
      <c r="M224" s="317"/>
      <c r="N224" s="320"/>
      <c r="O224" s="319">
        <f t="shared" si="296"/>
        <v>0</v>
      </c>
      <c r="P224" s="536" t="s">
        <v>357</v>
      </c>
    </row>
    <row r="225" spans="1:16" ht="24" hidden="1" customHeight="1" x14ac:dyDescent="0.25">
      <c r="A225" s="447">
        <v>5240</v>
      </c>
      <c r="B225" s="353" t="s">
        <v>245</v>
      </c>
      <c r="C225" s="354">
        <f t="shared" si="288"/>
        <v>0</v>
      </c>
      <c r="D225" s="453"/>
      <c r="E225" s="454"/>
      <c r="F225" s="319">
        <f t="shared" si="293"/>
        <v>0</v>
      </c>
      <c r="G225" s="317"/>
      <c r="H225" s="320"/>
      <c r="I225" s="319">
        <f t="shared" si="294"/>
        <v>0</v>
      </c>
      <c r="J225" s="317"/>
      <c r="K225" s="320"/>
      <c r="L225" s="319">
        <f t="shared" si="295"/>
        <v>0</v>
      </c>
      <c r="M225" s="317"/>
      <c r="N225" s="320"/>
      <c r="O225" s="319">
        <f t="shared" si="296"/>
        <v>0</v>
      </c>
      <c r="P225" s="322"/>
    </row>
    <row r="226" spans="1:16" ht="12" hidden="1" customHeight="1" x14ac:dyDescent="0.25">
      <c r="A226" s="447">
        <v>5250</v>
      </c>
      <c r="B226" s="353" t="s">
        <v>246</v>
      </c>
      <c r="C226" s="354">
        <f t="shared" si="288"/>
        <v>0</v>
      </c>
      <c r="D226" s="453"/>
      <c r="E226" s="454"/>
      <c r="F226" s="319">
        <f t="shared" si="293"/>
        <v>0</v>
      </c>
      <c r="G226" s="317"/>
      <c r="H226" s="320"/>
      <c r="I226" s="319">
        <f t="shared" si="294"/>
        <v>0</v>
      </c>
      <c r="J226" s="317"/>
      <c r="K226" s="320"/>
      <c r="L226" s="319">
        <f t="shared" si="295"/>
        <v>0</v>
      </c>
      <c r="M226" s="317"/>
      <c r="N226" s="320"/>
      <c r="O226" s="319">
        <f t="shared" si="296"/>
        <v>0</v>
      </c>
      <c r="P226" s="322"/>
    </row>
    <row r="227" spans="1:16" hidden="1" x14ac:dyDescent="0.25">
      <c r="A227" s="447">
        <v>5260</v>
      </c>
      <c r="B227" s="353" t="s">
        <v>247</v>
      </c>
      <c r="C227" s="354">
        <f t="shared" si="288"/>
        <v>0</v>
      </c>
      <c r="D227" s="448">
        <f>SUM(D228)</f>
        <v>0</v>
      </c>
      <c r="E227" s="449">
        <f t="shared" ref="E227:F227" si="297">SUM(E228)</f>
        <v>0</v>
      </c>
      <c r="F227" s="319">
        <f t="shared" si="297"/>
        <v>0</v>
      </c>
      <c r="G227" s="448">
        <f>SUM(G228)</f>
        <v>0</v>
      </c>
      <c r="H227" s="449">
        <f t="shared" ref="H227:I227" si="298">SUM(H228)</f>
        <v>0</v>
      </c>
      <c r="I227" s="319">
        <f t="shared" si="298"/>
        <v>0</v>
      </c>
      <c r="J227" s="448">
        <f>SUM(J228)</f>
        <v>0</v>
      </c>
      <c r="K227" s="449">
        <f t="shared" ref="K227:L227" si="299">SUM(K228)</f>
        <v>0</v>
      </c>
      <c r="L227" s="319">
        <f t="shared" si="299"/>
        <v>0</v>
      </c>
      <c r="M227" s="448">
        <f>SUM(M228)</f>
        <v>0</v>
      </c>
      <c r="N227" s="449">
        <f t="shared" ref="N227:O227" si="300">SUM(N228)</f>
        <v>0</v>
      </c>
      <c r="O227" s="319">
        <f t="shared" si="300"/>
        <v>0</v>
      </c>
      <c r="P227" s="322"/>
    </row>
    <row r="228" spans="1:16" ht="24" hidden="1" customHeight="1" x14ac:dyDescent="0.25">
      <c r="A228" s="315">
        <v>5269</v>
      </c>
      <c r="B228" s="353" t="s">
        <v>248</v>
      </c>
      <c r="C228" s="354">
        <f t="shared" si="288"/>
        <v>0</v>
      </c>
      <c r="D228" s="453"/>
      <c r="E228" s="454"/>
      <c r="F228" s="319">
        <f t="shared" ref="F228:F229" si="301">D228+E228</f>
        <v>0</v>
      </c>
      <c r="G228" s="317"/>
      <c r="H228" s="320"/>
      <c r="I228" s="319">
        <f t="shared" ref="I228:I229" si="302">G228+H228</f>
        <v>0</v>
      </c>
      <c r="J228" s="317"/>
      <c r="K228" s="320"/>
      <c r="L228" s="319">
        <f t="shared" ref="L228:L229" si="303">K228+J228</f>
        <v>0</v>
      </c>
      <c r="M228" s="317"/>
      <c r="N228" s="320"/>
      <c r="O228" s="319">
        <f t="shared" ref="O228:O229" si="304">N228+M228</f>
        <v>0</v>
      </c>
      <c r="P228" s="322"/>
    </row>
    <row r="229" spans="1:16" ht="24" hidden="1" customHeight="1" x14ac:dyDescent="0.25">
      <c r="A229" s="444">
        <v>5270</v>
      </c>
      <c r="B229" s="402" t="s">
        <v>249</v>
      </c>
      <c r="C229" s="407">
        <f t="shared" si="288"/>
        <v>0</v>
      </c>
      <c r="D229" s="460"/>
      <c r="E229" s="461"/>
      <c r="F229" s="405">
        <f t="shared" si="301"/>
        <v>0</v>
      </c>
      <c r="G229" s="408"/>
      <c r="H229" s="409"/>
      <c r="I229" s="405">
        <f t="shared" si="302"/>
        <v>0</v>
      </c>
      <c r="J229" s="408"/>
      <c r="K229" s="409"/>
      <c r="L229" s="405">
        <f t="shared" si="303"/>
        <v>0</v>
      </c>
      <c r="M229" s="408"/>
      <c r="N229" s="409"/>
      <c r="O229" s="405">
        <f t="shared" si="304"/>
        <v>0</v>
      </c>
      <c r="P229" s="393"/>
    </row>
    <row r="230" spans="1:16" hidden="1" x14ac:dyDescent="0.25">
      <c r="A230" s="436">
        <v>6000</v>
      </c>
      <c r="B230" s="436" t="s">
        <v>250</v>
      </c>
      <c r="C230" s="437">
        <f t="shared" si="288"/>
        <v>0</v>
      </c>
      <c r="D230" s="438">
        <f>D231+D251+D259</f>
        <v>0</v>
      </c>
      <c r="E230" s="439">
        <f t="shared" ref="E230:F230" si="305">E231+E251+E259</f>
        <v>0</v>
      </c>
      <c r="F230" s="440">
        <f t="shared" si="305"/>
        <v>0</v>
      </c>
      <c r="G230" s="438">
        <f>G231+G251+G259</f>
        <v>0</v>
      </c>
      <c r="H230" s="439">
        <f t="shared" ref="H230:I230" si="306">H231+H251+H259</f>
        <v>0</v>
      </c>
      <c r="I230" s="440">
        <f t="shared" si="306"/>
        <v>0</v>
      </c>
      <c r="J230" s="438">
        <f>J231+J251+J259</f>
        <v>0</v>
      </c>
      <c r="K230" s="439">
        <f t="shared" ref="K230:L230" si="307">K231+K251+K259</f>
        <v>0</v>
      </c>
      <c r="L230" s="440">
        <f t="shared" si="307"/>
        <v>0</v>
      </c>
      <c r="M230" s="438">
        <f>M231+M251+M259</f>
        <v>0</v>
      </c>
      <c r="N230" s="439">
        <f t="shared" ref="N230:O230" si="308">N231+N251+N259</f>
        <v>0</v>
      </c>
      <c r="O230" s="440">
        <f t="shared" si="308"/>
        <v>0</v>
      </c>
      <c r="P230" s="163"/>
    </row>
    <row r="231" spans="1:16" ht="14.25" hidden="1" customHeight="1" x14ac:dyDescent="0.25">
      <c r="A231" s="474">
        <v>6200</v>
      </c>
      <c r="B231" s="465" t="s">
        <v>251</v>
      </c>
      <c r="C231" s="475">
        <f t="shared" si="288"/>
        <v>0</v>
      </c>
      <c r="D231" s="476">
        <f>SUM(D232,D233,D235,D238,D244,D245,D246)</f>
        <v>0</v>
      </c>
      <c r="E231" s="477">
        <f t="shared" ref="E231:F231" si="309">SUM(E232,E233,E235,E238,E244,E245,E246)</f>
        <v>0</v>
      </c>
      <c r="F231" s="478">
        <f t="shared" si="309"/>
        <v>0</v>
      </c>
      <c r="G231" s="476">
        <f>SUM(G232,G233,G235,G238,G244,G245,G246)</f>
        <v>0</v>
      </c>
      <c r="H231" s="477">
        <f t="shared" ref="H231:I231" si="310">SUM(H232,H233,H235,H238,H244,H245,H246)</f>
        <v>0</v>
      </c>
      <c r="I231" s="478">
        <f t="shared" si="310"/>
        <v>0</v>
      </c>
      <c r="J231" s="476">
        <f>SUM(J232,J233,J235,J238,J244,J245,J246)</f>
        <v>0</v>
      </c>
      <c r="K231" s="477">
        <f t="shared" ref="K231:L231" si="311">SUM(K232,K233,K235,K238,K244,K245,K246)</f>
        <v>0</v>
      </c>
      <c r="L231" s="478">
        <f t="shared" si="311"/>
        <v>0</v>
      </c>
      <c r="M231" s="476">
        <f>SUM(M232,M233,M235,M238,M244,M245,M246)</f>
        <v>0</v>
      </c>
      <c r="N231" s="477">
        <f t="shared" ref="N231:O231" si="312">SUM(N232,N233,N235,N238,N244,N245,N246)</f>
        <v>0</v>
      </c>
      <c r="O231" s="478">
        <f t="shared" si="312"/>
        <v>0</v>
      </c>
      <c r="P231" s="479"/>
    </row>
    <row r="232" spans="1:16" ht="24" hidden="1" customHeight="1" x14ac:dyDescent="0.25">
      <c r="A232" s="450">
        <v>6220</v>
      </c>
      <c r="B232" s="346" t="s">
        <v>252</v>
      </c>
      <c r="C232" s="347">
        <f t="shared" si="288"/>
        <v>0</v>
      </c>
      <c r="D232" s="455"/>
      <c r="E232" s="456"/>
      <c r="F232" s="398">
        <f>D232+E232</f>
        <v>0</v>
      </c>
      <c r="G232" s="310"/>
      <c r="H232" s="311"/>
      <c r="I232" s="398">
        <f>G232+H232</f>
        <v>0</v>
      </c>
      <c r="J232" s="310"/>
      <c r="K232" s="311"/>
      <c r="L232" s="398">
        <f>K232+J232</f>
        <v>0</v>
      </c>
      <c r="M232" s="310"/>
      <c r="N232" s="311"/>
      <c r="O232" s="398">
        <f>N232+M232</f>
        <v>0</v>
      </c>
      <c r="P232" s="313"/>
    </row>
    <row r="233" spans="1:16" hidden="1" x14ac:dyDescent="0.25">
      <c r="A233" s="447">
        <v>6230</v>
      </c>
      <c r="B233" s="353" t="s">
        <v>253</v>
      </c>
      <c r="C233" s="354">
        <f t="shared" si="288"/>
        <v>0</v>
      </c>
      <c r="D233" s="448">
        <f t="shared" ref="D233:O233" si="313">SUM(D234)</f>
        <v>0</v>
      </c>
      <c r="E233" s="449">
        <f t="shared" si="313"/>
        <v>0</v>
      </c>
      <c r="F233" s="319">
        <f t="shared" si="313"/>
        <v>0</v>
      </c>
      <c r="G233" s="448">
        <f t="shared" si="313"/>
        <v>0</v>
      </c>
      <c r="H233" s="449">
        <f t="shared" si="313"/>
        <v>0</v>
      </c>
      <c r="I233" s="319">
        <f t="shared" si="313"/>
        <v>0</v>
      </c>
      <c r="J233" s="448">
        <f t="shared" si="313"/>
        <v>0</v>
      </c>
      <c r="K233" s="449">
        <f t="shared" si="313"/>
        <v>0</v>
      </c>
      <c r="L233" s="319">
        <f t="shared" si="313"/>
        <v>0</v>
      </c>
      <c r="M233" s="448">
        <f t="shared" si="313"/>
        <v>0</v>
      </c>
      <c r="N233" s="449">
        <f t="shared" si="313"/>
        <v>0</v>
      </c>
      <c r="O233" s="319">
        <f t="shared" si="313"/>
        <v>0</v>
      </c>
      <c r="P233" s="322"/>
    </row>
    <row r="234" spans="1:16" ht="24" hidden="1" customHeight="1" x14ac:dyDescent="0.25">
      <c r="A234" s="315">
        <v>6239</v>
      </c>
      <c r="B234" s="346" t="s">
        <v>254</v>
      </c>
      <c r="C234" s="354">
        <f t="shared" si="288"/>
        <v>0</v>
      </c>
      <c r="D234" s="455"/>
      <c r="E234" s="456"/>
      <c r="F234" s="398">
        <f>D234+E234</f>
        <v>0</v>
      </c>
      <c r="G234" s="310"/>
      <c r="H234" s="311"/>
      <c r="I234" s="398">
        <f>G234+H234</f>
        <v>0</v>
      </c>
      <c r="J234" s="310"/>
      <c r="K234" s="311"/>
      <c r="L234" s="398">
        <f>K234+J234</f>
        <v>0</v>
      </c>
      <c r="M234" s="310"/>
      <c r="N234" s="311"/>
      <c r="O234" s="398">
        <f>N234+M234</f>
        <v>0</v>
      </c>
      <c r="P234" s="313"/>
    </row>
    <row r="235" spans="1:16" ht="24" hidden="1" x14ac:dyDescent="0.25">
      <c r="A235" s="447">
        <v>6240</v>
      </c>
      <c r="B235" s="353" t="s">
        <v>255</v>
      </c>
      <c r="C235" s="354">
        <f t="shared" si="288"/>
        <v>0</v>
      </c>
      <c r="D235" s="448">
        <f>SUM(D236:D237)</f>
        <v>0</v>
      </c>
      <c r="E235" s="449">
        <f t="shared" ref="E235:F235" si="314">SUM(E236:E237)</f>
        <v>0</v>
      </c>
      <c r="F235" s="319">
        <f t="shared" si="314"/>
        <v>0</v>
      </c>
      <c r="G235" s="448">
        <f>SUM(G236:G237)</f>
        <v>0</v>
      </c>
      <c r="H235" s="449">
        <f t="shared" ref="H235:I235" si="315">SUM(H236:H237)</f>
        <v>0</v>
      </c>
      <c r="I235" s="319">
        <f t="shared" si="315"/>
        <v>0</v>
      </c>
      <c r="J235" s="448">
        <f>SUM(J236:J237)</f>
        <v>0</v>
      </c>
      <c r="K235" s="449">
        <f t="shared" ref="K235:L235" si="316">SUM(K236:K237)</f>
        <v>0</v>
      </c>
      <c r="L235" s="319">
        <f t="shared" si="316"/>
        <v>0</v>
      </c>
      <c r="M235" s="448">
        <f>SUM(M236:M237)</f>
        <v>0</v>
      </c>
      <c r="N235" s="449">
        <f t="shared" ref="N235:O235" si="317">SUM(N236:N237)</f>
        <v>0</v>
      </c>
      <c r="O235" s="319">
        <f t="shared" si="317"/>
        <v>0</v>
      </c>
      <c r="P235" s="322"/>
    </row>
    <row r="236" spans="1:16" ht="12" hidden="1" customHeight="1" x14ac:dyDescent="0.25">
      <c r="A236" s="315">
        <v>6241</v>
      </c>
      <c r="B236" s="353" t="s">
        <v>256</v>
      </c>
      <c r="C236" s="354">
        <f t="shared" si="288"/>
        <v>0</v>
      </c>
      <c r="D236" s="453"/>
      <c r="E236" s="454"/>
      <c r="F236" s="319">
        <f t="shared" ref="F236:F237" si="318">D236+E236</f>
        <v>0</v>
      </c>
      <c r="G236" s="317"/>
      <c r="H236" s="320"/>
      <c r="I236" s="319">
        <f t="shared" ref="I236:I237" si="319">G236+H236</f>
        <v>0</v>
      </c>
      <c r="J236" s="317"/>
      <c r="K236" s="320"/>
      <c r="L236" s="319">
        <f t="shared" ref="L236:L237" si="320">K236+J236</f>
        <v>0</v>
      </c>
      <c r="M236" s="317"/>
      <c r="N236" s="320"/>
      <c r="O236" s="319">
        <f t="shared" ref="O236:O237" si="321">N236+M236</f>
        <v>0</v>
      </c>
      <c r="P236" s="322"/>
    </row>
    <row r="237" spans="1:16" ht="12" hidden="1" customHeight="1" x14ac:dyDescent="0.25">
      <c r="A237" s="315">
        <v>6242</v>
      </c>
      <c r="B237" s="353" t="s">
        <v>257</v>
      </c>
      <c r="C237" s="354">
        <f t="shared" si="288"/>
        <v>0</v>
      </c>
      <c r="D237" s="453"/>
      <c r="E237" s="454"/>
      <c r="F237" s="319">
        <f t="shared" si="318"/>
        <v>0</v>
      </c>
      <c r="G237" s="317"/>
      <c r="H237" s="320"/>
      <c r="I237" s="319">
        <f t="shared" si="319"/>
        <v>0</v>
      </c>
      <c r="J237" s="317"/>
      <c r="K237" s="320"/>
      <c r="L237" s="319">
        <f t="shared" si="320"/>
        <v>0</v>
      </c>
      <c r="M237" s="317"/>
      <c r="N237" s="320"/>
      <c r="O237" s="319">
        <f t="shared" si="321"/>
        <v>0</v>
      </c>
      <c r="P237" s="322"/>
    </row>
    <row r="238" spans="1:16" ht="25.5" hidden="1" customHeight="1" x14ac:dyDescent="0.25">
      <c r="A238" s="447">
        <v>6250</v>
      </c>
      <c r="B238" s="353" t="s">
        <v>258</v>
      </c>
      <c r="C238" s="354">
        <f t="shared" si="288"/>
        <v>0</v>
      </c>
      <c r="D238" s="448">
        <f>SUM(D239:D243)</f>
        <v>0</v>
      </c>
      <c r="E238" s="449">
        <f t="shared" ref="E238:F238" si="322">SUM(E239:E243)</f>
        <v>0</v>
      </c>
      <c r="F238" s="319">
        <f t="shared" si="322"/>
        <v>0</v>
      </c>
      <c r="G238" s="448">
        <f>SUM(G239:G243)</f>
        <v>0</v>
      </c>
      <c r="H238" s="449">
        <f t="shared" ref="H238:I238" si="323">SUM(H239:H243)</f>
        <v>0</v>
      </c>
      <c r="I238" s="319">
        <f t="shared" si="323"/>
        <v>0</v>
      </c>
      <c r="J238" s="448">
        <f>SUM(J239:J243)</f>
        <v>0</v>
      </c>
      <c r="K238" s="449">
        <f t="shared" ref="K238:L238" si="324">SUM(K239:K243)</f>
        <v>0</v>
      </c>
      <c r="L238" s="319">
        <f t="shared" si="324"/>
        <v>0</v>
      </c>
      <c r="M238" s="448">
        <f>SUM(M239:M243)</f>
        <v>0</v>
      </c>
      <c r="N238" s="449">
        <f t="shared" ref="N238:O238" si="325">SUM(N239:N243)</f>
        <v>0</v>
      </c>
      <c r="O238" s="319">
        <f t="shared" si="325"/>
        <v>0</v>
      </c>
      <c r="P238" s="322"/>
    </row>
    <row r="239" spans="1:16" ht="14.25" hidden="1" customHeight="1" x14ac:dyDescent="0.25">
      <c r="A239" s="315">
        <v>6252</v>
      </c>
      <c r="B239" s="353" t="s">
        <v>259</v>
      </c>
      <c r="C239" s="354">
        <f t="shared" si="288"/>
        <v>0</v>
      </c>
      <c r="D239" s="453"/>
      <c r="E239" s="454"/>
      <c r="F239" s="319">
        <f t="shared" ref="F239:F245" si="326">D239+E239</f>
        <v>0</v>
      </c>
      <c r="G239" s="317"/>
      <c r="H239" s="320"/>
      <c r="I239" s="319">
        <f t="shared" ref="I239:I245" si="327">G239+H239</f>
        <v>0</v>
      </c>
      <c r="J239" s="317"/>
      <c r="K239" s="320"/>
      <c r="L239" s="319">
        <f t="shared" ref="L239:L245" si="328">K239+J239</f>
        <v>0</v>
      </c>
      <c r="M239" s="317"/>
      <c r="N239" s="320"/>
      <c r="O239" s="319">
        <f t="shared" ref="O239:O245" si="329">N239+M239</f>
        <v>0</v>
      </c>
      <c r="P239" s="322"/>
    </row>
    <row r="240" spans="1:16" ht="14.25" hidden="1" customHeight="1" x14ac:dyDescent="0.25">
      <c r="A240" s="315">
        <v>6253</v>
      </c>
      <c r="B240" s="353" t="s">
        <v>260</v>
      </c>
      <c r="C240" s="354">
        <f t="shared" si="288"/>
        <v>0</v>
      </c>
      <c r="D240" s="453"/>
      <c r="E240" s="454"/>
      <c r="F240" s="319">
        <f t="shared" si="326"/>
        <v>0</v>
      </c>
      <c r="G240" s="317"/>
      <c r="H240" s="320"/>
      <c r="I240" s="319">
        <f t="shared" si="327"/>
        <v>0</v>
      </c>
      <c r="J240" s="317"/>
      <c r="K240" s="320"/>
      <c r="L240" s="319">
        <f t="shared" si="328"/>
        <v>0</v>
      </c>
      <c r="M240" s="317"/>
      <c r="N240" s="320"/>
      <c r="O240" s="319">
        <f t="shared" si="329"/>
        <v>0</v>
      </c>
      <c r="P240" s="322"/>
    </row>
    <row r="241" spans="1:16" ht="24" hidden="1" customHeight="1" x14ac:dyDescent="0.25">
      <c r="A241" s="315">
        <v>6254</v>
      </c>
      <c r="B241" s="353" t="s">
        <v>261</v>
      </c>
      <c r="C241" s="354">
        <f t="shared" si="288"/>
        <v>0</v>
      </c>
      <c r="D241" s="453"/>
      <c r="E241" s="454"/>
      <c r="F241" s="319">
        <f t="shared" si="326"/>
        <v>0</v>
      </c>
      <c r="G241" s="317"/>
      <c r="H241" s="320"/>
      <c r="I241" s="319">
        <f t="shared" si="327"/>
        <v>0</v>
      </c>
      <c r="J241" s="317"/>
      <c r="K241" s="320"/>
      <c r="L241" s="319">
        <f t="shared" si="328"/>
        <v>0</v>
      </c>
      <c r="M241" s="317"/>
      <c r="N241" s="320"/>
      <c r="O241" s="319">
        <f t="shared" si="329"/>
        <v>0</v>
      </c>
      <c r="P241" s="322"/>
    </row>
    <row r="242" spans="1:16" ht="24" hidden="1" customHeight="1" x14ac:dyDescent="0.25">
      <c r="A242" s="315">
        <v>6255</v>
      </c>
      <c r="B242" s="353" t="s">
        <v>262</v>
      </c>
      <c r="C242" s="354">
        <f t="shared" si="288"/>
        <v>0</v>
      </c>
      <c r="D242" s="453"/>
      <c r="E242" s="454"/>
      <c r="F242" s="319">
        <f t="shared" si="326"/>
        <v>0</v>
      </c>
      <c r="G242" s="317"/>
      <c r="H242" s="320"/>
      <c r="I242" s="319">
        <f t="shared" si="327"/>
        <v>0</v>
      </c>
      <c r="J242" s="317"/>
      <c r="K242" s="320"/>
      <c r="L242" s="319">
        <f t="shared" si="328"/>
        <v>0</v>
      </c>
      <c r="M242" s="317"/>
      <c r="N242" s="320"/>
      <c r="O242" s="319">
        <f t="shared" si="329"/>
        <v>0</v>
      </c>
      <c r="P242" s="322"/>
    </row>
    <row r="243" spans="1:16" ht="12" hidden="1" customHeight="1" x14ac:dyDescent="0.25">
      <c r="A243" s="315">
        <v>6259</v>
      </c>
      <c r="B243" s="353" t="s">
        <v>263</v>
      </c>
      <c r="C243" s="354">
        <f t="shared" si="288"/>
        <v>0</v>
      </c>
      <c r="D243" s="453"/>
      <c r="E243" s="454"/>
      <c r="F243" s="319">
        <f t="shared" si="326"/>
        <v>0</v>
      </c>
      <c r="G243" s="317"/>
      <c r="H243" s="320"/>
      <c r="I243" s="319">
        <f t="shared" si="327"/>
        <v>0</v>
      </c>
      <c r="J243" s="317"/>
      <c r="K243" s="320"/>
      <c r="L243" s="319">
        <f t="shared" si="328"/>
        <v>0</v>
      </c>
      <c r="M243" s="317"/>
      <c r="N243" s="320"/>
      <c r="O243" s="319">
        <f t="shared" si="329"/>
        <v>0</v>
      </c>
      <c r="P243" s="322"/>
    </row>
    <row r="244" spans="1:16" ht="24" hidden="1" customHeight="1" x14ac:dyDescent="0.25">
      <c r="A244" s="447">
        <v>6260</v>
      </c>
      <c r="B244" s="353" t="s">
        <v>264</v>
      </c>
      <c r="C244" s="354">
        <f t="shared" si="288"/>
        <v>0</v>
      </c>
      <c r="D244" s="453"/>
      <c r="E244" s="454"/>
      <c r="F244" s="319">
        <f t="shared" si="326"/>
        <v>0</v>
      </c>
      <c r="G244" s="317"/>
      <c r="H244" s="320"/>
      <c r="I244" s="319">
        <f t="shared" si="327"/>
        <v>0</v>
      </c>
      <c r="J244" s="317"/>
      <c r="K244" s="320"/>
      <c r="L244" s="319">
        <f t="shared" si="328"/>
        <v>0</v>
      </c>
      <c r="M244" s="317"/>
      <c r="N244" s="320"/>
      <c r="O244" s="319">
        <f t="shared" si="329"/>
        <v>0</v>
      </c>
      <c r="P244" s="322"/>
    </row>
    <row r="245" spans="1:16" ht="12" hidden="1" customHeight="1" x14ac:dyDescent="0.25">
      <c r="A245" s="447">
        <v>6270</v>
      </c>
      <c r="B245" s="353" t="s">
        <v>265</v>
      </c>
      <c r="C245" s="354">
        <f t="shared" si="288"/>
        <v>0</v>
      </c>
      <c r="D245" s="453"/>
      <c r="E245" s="454"/>
      <c r="F245" s="319">
        <f t="shared" si="326"/>
        <v>0</v>
      </c>
      <c r="G245" s="317"/>
      <c r="H245" s="320"/>
      <c r="I245" s="319">
        <f t="shared" si="327"/>
        <v>0</v>
      </c>
      <c r="J245" s="317"/>
      <c r="K245" s="320"/>
      <c r="L245" s="319">
        <f t="shared" si="328"/>
        <v>0</v>
      </c>
      <c r="M245" s="317"/>
      <c r="N245" s="320"/>
      <c r="O245" s="319">
        <f t="shared" si="329"/>
        <v>0</v>
      </c>
      <c r="P245" s="322"/>
    </row>
    <row r="246" spans="1:16" ht="24" hidden="1" x14ac:dyDescent="0.25">
      <c r="A246" s="450">
        <v>6290</v>
      </c>
      <c r="B246" s="346" t="s">
        <v>266</v>
      </c>
      <c r="C246" s="466">
        <f t="shared" si="288"/>
        <v>0</v>
      </c>
      <c r="D246" s="451">
        <f>SUM(D247:D250)</f>
        <v>0</v>
      </c>
      <c r="E246" s="452">
        <f t="shared" ref="E246:O246" si="330">SUM(E247:E250)</f>
        <v>0</v>
      </c>
      <c r="F246" s="398">
        <f t="shared" si="330"/>
        <v>0</v>
      </c>
      <c r="G246" s="451">
        <f t="shared" si="330"/>
        <v>0</v>
      </c>
      <c r="H246" s="452">
        <f t="shared" si="330"/>
        <v>0</v>
      </c>
      <c r="I246" s="398">
        <f t="shared" si="330"/>
        <v>0</v>
      </c>
      <c r="J246" s="451">
        <f t="shared" si="330"/>
        <v>0</v>
      </c>
      <c r="K246" s="452">
        <f t="shared" si="330"/>
        <v>0</v>
      </c>
      <c r="L246" s="398">
        <f t="shared" si="330"/>
        <v>0</v>
      </c>
      <c r="M246" s="451">
        <f t="shared" si="330"/>
        <v>0</v>
      </c>
      <c r="N246" s="452">
        <f t="shared" si="330"/>
        <v>0</v>
      </c>
      <c r="O246" s="398">
        <f t="shared" si="330"/>
        <v>0</v>
      </c>
      <c r="P246" s="313"/>
    </row>
    <row r="247" spans="1:16" ht="12" hidden="1" customHeight="1" x14ac:dyDescent="0.25">
      <c r="A247" s="315">
        <v>6291</v>
      </c>
      <c r="B247" s="353" t="s">
        <v>267</v>
      </c>
      <c r="C247" s="354">
        <f t="shared" si="288"/>
        <v>0</v>
      </c>
      <c r="D247" s="453"/>
      <c r="E247" s="454"/>
      <c r="F247" s="319">
        <f t="shared" ref="F247:F250" si="331">D247+E247</f>
        <v>0</v>
      </c>
      <c r="G247" s="317"/>
      <c r="H247" s="320"/>
      <c r="I247" s="319">
        <f t="shared" ref="I247:I250" si="332">G247+H247</f>
        <v>0</v>
      </c>
      <c r="J247" s="317"/>
      <c r="K247" s="320"/>
      <c r="L247" s="319">
        <f t="shared" ref="L247:L250" si="333">K247+J247</f>
        <v>0</v>
      </c>
      <c r="M247" s="317"/>
      <c r="N247" s="320"/>
      <c r="O247" s="319">
        <f t="shared" ref="O247:O250" si="334">N247+M247</f>
        <v>0</v>
      </c>
      <c r="P247" s="322"/>
    </row>
    <row r="248" spans="1:16" ht="12" hidden="1" customHeight="1" x14ac:dyDescent="0.25">
      <c r="A248" s="315">
        <v>6292</v>
      </c>
      <c r="B248" s="353" t="s">
        <v>268</v>
      </c>
      <c r="C248" s="354">
        <f t="shared" si="288"/>
        <v>0</v>
      </c>
      <c r="D248" s="453"/>
      <c r="E248" s="454"/>
      <c r="F248" s="319">
        <f t="shared" si="331"/>
        <v>0</v>
      </c>
      <c r="G248" s="317"/>
      <c r="H248" s="320"/>
      <c r="I248" s="319">
        <f t="shared" si="332"/>
        <v>0</v>
      </c>
      <c r="J248" s="317"/>
      <c r="K248" s="320"/>
      <c r="L248" s="319">
        <f t="shared" si="333"/>
        <v>0</v>
      </c>
      <c r="M248" s="317"/>
      <c r="N248" s="320"/>
      <c r="O248" s="319">
        <f t="shared" si="334"/>
        <v>0</v>
      </c>
      <c r="P248" s="322"/>
    </row>
    <row r="249" spans="1:16" ht="72" hidden="1" customHeight="1" x14ac:dyDescent="0.25">
      <c r="A249" s="315">
        <v>6296</v>
      </c>
      <c r="B249" s="353" t="s">
        <v>269</v>
      </c>
      <c r="C249" s="354">
        <f t="shared" si="288"/>
        <v>0</v>
      </c>
      <c r="D249" s="453"/>
      <c r="E249" s="454"/>
      <c r="F249" s="319">
        <f t="shared" si="331"/>
        <v>0</v>
      </c>
      <c r="G249" s="317"/>
      <c r="H249" s="320"/>
      <c r="I249" s="319">
        <f t="shared" si="332"/>
        <v>0</v>
      </c>
      <c r="J249" s="317"/>
      <c r="K249" s="320"/>
      <c r="L249" s="319">
        <f t="shared" si="333"/>
        <v>0</v>
      </c>
      <c r="M249" s="317"/>
      <c r="N249" s="320"/>
      <c r="O249" s="319">
        <f t="shared" si="334"/>
        <v>0</v>
      </c>
      <c r="P249" s="322"/>
    </row>
    <row r="250" spans="1:16" ht="39.75" hidden="1" customHeight="1" x14ac:dyDescent="0.25">
      <c r="A250" s="315">
        <v>6299</v>
      </c>
      <c r="B250" s="353" t="s">
        <v>270</v>
      </c>
      <c r="C250" s="354">
        <f t="shared" si="288"/>
        <v>0</v>
      </c>
      <c r="D250" s="453"/>
      <c r="E250" s="454"/>
      <c r="F250" s="319">
        <f t="shared" si="331"/>
        <v>0</v>
      </c>
      <c r="G250" s="317"/>
      <c r="H250" s="320"/>
      <c r="I250" s="319">
        <f t="shared" si="332"/>
        <v>0</v>
      </c>
      <c r="J250" s="317"/>
      <c r="K250" s="320"/>
      <c r="L250" s="319">
        <f t="shared" si="333"/>
        <v>0</v>
      </c>
      <c r="M250" s="317"/>
      <c r="N250" s="320"/>
      <c r="O250" s="319">
        <f t="shared" si="334"/>
        <v>0</v>
      </c>
      <c r="P250" s="322"/>
    </row>
    <row r="251" spans="1:16" hidden="1" x14ac:dyDescent="0.25">
      <c r="A251" s="333">
        <v>6300</v>
      </c>
      <c r="B251" s="441" t="s">
        <v>271</v>
      </c>
      <c r="C251" s="334">
        <f t="shared" si="288"/>
        <v>0</v>
      </c>
      <c r="D251" s="442">
        <f>SUM(D252,D257,D258)</f>
        <v>0</v>
      </c>
      <c r="E251" s="443">
        <f t="shared" ref="E251:O251" si="335">SUM(E252,E257,E258)</f>
        <v>0</v>
      </c>
      <c r="F251" s="337">
        <f t="shared" si="335"/>
        <v>0</v>
      </c>
      <c r="G251" s="442">
        <f t="shared" si="335"/>
        <v>0</v>
      </c>
      <c r="H251" s="443">
        <f t="shared" si="335"/>
        <v>0</v>
      </c>
      <c r="I251" s="337">
        <f t="shared" si="335"/>
        <v>0</v>
      </c>
      <c r="J251" s="442">
        <f t="shared" si="335"/>
        <v>0</v>
      </c>
      <c r="K251" s="443">
        <f t="shared" si="335"/>
        <v>0</v>
      </c>
      <c r="L251" s="337">
        <f t="shared" si="335"/>
        <v>0</v>
      </c>
      <c r="M251" s="442">
        <f t="shared" si="335"/>
        <v>0</v>
      </c>
      <c r="N251" s="443">
        <f t="shared" si="335"/>
        <v>0</v>
      </c>
      <c r="O251" s="337">
        <f t="shared" si="335"/>
        <v>0</v>
      </c>
      <c r="P251" s="341"/>
    </row>
    <row r="252" spans="1:16" ht="24" hidden="1" x14ac:dyDescent="0.25">
      <c r="A252" s="450">
        <v>6320</v>
      </c>
      <c r="B252" s="346" t="s">
        <v>272</v>
      </c>
      <c r="C252" s="466">
        <f t="shared" si="288"/>
        <v>0</v>
      </c>
      <c r="D252" s="451">
        <f>SUM(D253:D256)</f>
        <v>0</v>
      </c>
      <c r="E252" s="452">
        <f t="shared" ref="E252:O252" si="336">SUM(E253:E256)</f>
        <v>0</v>
      </c>
      <c r="F252" s="398">
        <f t="shared" si="336"/>
        <v>0</v>
      </c>
      <c r="G252" s="451">
        <f t="shared" si="336"/>
        <v>0</v>
      </c>
      <c r="H252" s="452">
        <f t="shared" si="336"/>
        <v>0</v>
      </c>
      <c r="I252" s="398">
        <f t="shared" si="336"/>
        <v>0</v>
      </c>
      <c r="J252" s="451">
        <f t="shared" si="336"/>
        <v>0</v>
      </c>
      <c r="K252" s="452">
        <f t="shared" si="336"/>
        <v>0</v>
      </c>
      <c r="L252" s="398">
        <f t="shared" si="336"/>
        <v>0</v>
      </c>
      <c r="M252" s="451">
        <f t="shared" si="336"/>
        <v>0</v>
      </c>
      <c r="N252" s="452">
        <f t="shared" si="336"/>
        <v>0</v>
      </c>
      <c r="O252" s="398">
        <f t="shared" si="336"/>
        <v>0</v>
      </c>
      <c r="P252" s="313"/>
    </row>
    <row r="253" spans="1:16" ht="12" hidden="1" customHeight="1" x14ac:dyDescent="0.25">
      <c r="A253" s="315">
        <v>6322</v>
      </c>
      <c r="B253" s="353" t="s">
        <v>273</v>
      </c>
      <c r="C253" s="354">
        <f t="shared" si="288"/>
        <v>0</v>
      </c>
      <c r="D253" s="453"/>
      <c r="E253" s="454"/>
      <c r="F253" s="319">
        <f t="shared" ref="F253:F258" si="337">D253+E253</f>
        <v>0</v>
      </c>
      <c r="G253" s="317"/>
      <c r="H253" s="320"/>
      <c r="I253" s="319">
        <f t="shared" ref="I253:I258" si="338">G253+H253</f>
        <v>0</v>
      </c>
      <c r="J253" s="317"/>
      <c r="K253" s="320"/>
      <c r="L253" s="319">
        <f t="shared" ref="L253:L258" si="339">K253+J253</f>
        <v>0</v>
      </c>
      <c r="M253" s="317"/>
      <c r="N253" s="320"/>
      <c r="O253" s="319">
        <f t="shared" ref="O253:O258" si="340">N253+M253</f>
        <v>0</v>
      </c>
      <c r="P253" s="322"/>
    </row>
    <row r="254" spans="1:16" ht="24" hidden="1" customHeight="1" x14ac:dyDescent="0.25">
      <c r="A254" s="315">
        <v>6323</v>
      </c>
      <c r="B254" s="353" t="s">
        <v>274</v>
      </c>
      <c r="C254" s="354">
        <f t="shared" si="288"/>
        <v>0</v>
      </c>
      <c r="D254" s="453"/>
      <c r="E254" s="454"/>
      <c r="F254" s="319">
        <f t="shared" si="337"/>
        <v>0</v>
      </c>
      <c r="G254" s="317"/>
      <c r="H254" s="320"/>
      <c r="I254" s="319">
        <f t="shared" si="338"/>
        <v>0</v>
      </c>
      <c r="J254" s="317"/>
      <c r="K254" s="320"/>
      <c r="L254" s="319">
        <f t="shared" si="339"/>
        <v>0</v>
      </c>
      <c r="M254" s="317"/>
      <c r="N254" s="320"/>
      <c r="O254" s="319">
        <f t="shared" si="340"/>
        <v>0</v>
      </c>
      <c r="P254" s="322"/>
    </row>
    <row r="255" spans="1:16" ht="24" hidden="1" customHeight="1" x14ac:dyDescent="0.25">
      <c r="A255" s="315">
        <v>6324</v>
      </c>
      <c r="B255" s="353" t="s">
        <v>275</v>
      </c>
      <c r="C255" s="354">
        <f t="shared" si="288"/>
        <v>0</v>
      </c>
      <c r="D255" s="453"/>
      <c r="E255" s="454"/>
      <c r="F255" s="319">
        <f t="shared" si="337"/>
        <v>0</v>
      </c>
      <c r="G255" s="317"/>
      <c r="H255" s="320"/>
      <c r="I255" s="319">
        <f t="shared" si="338"/>
        <v>0</v>
      </c>
      <c r="J255" s="317"/>
      <c r="K255" s="320"/>
      <c r="L255" s="319">
        <f t="shared" si="339"/>
        <v>0</v>
      </c>
      <c r="M255" s="317"/>
      <c r="N255" s="320"/>
      <c r="O255" s="319">
        <f t="shared" si="340"/>
        <v>0</v>
      </c>
      <c r="P255" s="322"/>
    </row>
    <row r="256" spans="1:16" ht="12" hidden="1" customHeight="1" x14ac:dyDescent="0.25">
      <c r="A256" s="308">
        <v>6329</v>
      </c>
      <c r="B256" s="346" t="s">
        <v>276</v>
      </c>
      <c r="C256" s="347">
        <f t="shared" si="288"/>
        <v>0</v>
      </c>
      <c r="D256" s="455"/>
      <c r="E256" s="456"/>
      <c r="F256" s="398">
        <f t="shared" si="337"/>
        <v>0</v>
      </c>
      <c r="G256" s="310"/>
      <c r="H256" s="311"/>
      <c r="I256" s="398">
        <f t="shared" si="338"/>
        <v>0</v>
      </c>
      <c r="J256" s="310"/>
      <c r="K256" s="311"/>
      <c r="L256" s="398">
        <f t="shared" si="339"/>
        <v>0</v>
      </c>
      <c r="M256" s="310"/>
      <c r="N256" s="311"/>
      <c r="O256" s="398">
        <f t="shared" si="340"/>
        <v>0</v>
      </c>
      <c r="P256" s="313"/>
    </row>
    <row r="257" spans="1:16" ht="24" hidden="1" customHeight="1" x14ac:dyDescent="0.25">
      <c r="A257" s="483">
        <v>6330</v>
      </c>
      <c r="B257" s="484" t="s">
        <v>277</v>
      </c>
      <c r="C257" s="466">
        <f t="shared" si="288"/>
        <v>0</v>
      </c>
      <c r="D257" s="468"/>
      <c r="E257" s="469"/>
      <c r="F257" s="470">
        <f t="shared" si="337"/>
        <v>0</v>
      </c>
      <c r="G257" s="471"/>
      <c r="H257" s="472"/>
      <c r="I257" s="470">
        <f t="shared" si="338"/>
        <v>0</v>
      </c>
      <c r="J257" s="471"/>
      <c r="K257" s="472"/>
      <c r="L257" s="470">
        <f t="shared" si="339"/>
        <v>0</v>
      </c>
      <c r="M257" s="471"/>
      <c r="N257" s="472"/>
      <c r="O257" s="470">
        <f t="shared" si="340"/>
        <v>0</v>
      </c>
      <c r="P257" s="473"/>
    </row>
    <row r="258" spans="1:16" ht="12" hidden="1" customHeight="1" x14ac:dyDescent="0.25">
      <c r="A258" s="447">
        <v>6360</v>
      </c>
      <c r="B258" s="353" t="s">
        <v>278</v>
      </c>
      <c r="C258" s="354">
        <f t="shared" si="288"/>
        <v>0</v>
      </c>
      <c r="D258" s="453"/>
      <c r="E258" s="454"/>
      <c r="F258" s="319">
        <f t="shared" si="337"/>
        <v>0</v>
      </c>
      <c r="G258" s="317"/>
      <c r="H258" s="320"/>
      <c r="I258" s="319">
        <f t="shared" si="338"/>
        <v>0</v>
      </c>
      <c r="J258" s="317"/>
      <c r="K258" s="320"/>
      <c r="L258" s="319">
        <f t="shared" si="339"/>
        <v>0</v>
      </c>
      <c r="M258" s="317"/>
      <c r="N258" s="320"/>
      <c r="O258" s="319">
        <f t="shared" si="340"/>
        <v>0</v>
      </c>
      <c r="P258" s="322"/>
    </row>
    <row r="259" spans="1:16" ht="36" hidden="1" x14ac:dyDescent="0.25">
      <c r="A259" s="333">
        <v>6400</v>
      </c>
      <c r="B259" s="441" t="s">
        <v>279</v>
      </c>
      <c r="C259" s="334">
        <f t="shared" si="288"/>
        <v>0</v>
      </c>
      <c r="D259" s="442">
        <f>SUM(D260,D264)</f>
        <v>0</v>
      </c>
      <c r="E259" s="443">
        <f t="shared" ref="E259:O259" si="341">SUM(E260,E264)</f>
        <v>0</v>
      </c>
      <c r="F259" s="337">
        <f t="shared" si="341"/>
        <v>0</v>
      </c>
      <c r="G259" s="442">
        <f t="shared" si="341"/>
        <v>0</v>
      </c>
      <c r="H259" s="443">
        <f t="shared" si="341"/>
        <v>0</v>
      </c>
      <c r="I259" s="337">
        <f t="shared" si="341"/>
        <v>0</v>
      </c>
      <c r="J259" s="442">
        <f t="shared" si="341"/>
        <v>0</v>
      </c>
      <c r="K259" s="443">
        <f t="shared" si="341"/>
        <v>0</v>
      </c>
      <c r="L259" s="337">
        <f t="shared" si="341"/>
        <v>0</v>
      </c>
      <c r="M259" s="442">
        <f t="shared" si="341"/>
        <v>0</v>
      </c>
      <c r="N259" s="443">
        <f t="shared" si="341"/>
        <v>0</v>
      </c>
      <c r="O259" s="337">
        <f t="shared" si="341"/>
        <v>0</v>
      </c>
      <c r="P259" s="341"/>
    </row>
    <row r="260" spans="1:16" ht="24" hidden="1" x14ac:dyDescent="0.25">
      <c r="A260" s="450">
        <v>6410</v>
      </c>
      <c r="B260" s="346" t="s">
        <v>280</v>
      </c>
      <c r="C260" s="347">
        <f t="shared" si="288"/>
        <v>0</v>
      </c>
      <c r="D260" s="451">
        <f>SUM(D261:D263)</f>
        <v>0</v>
      </c>
      <c r="E260" s="452">
        <f t="shared" ref="E260:O260" si="342">SUM(E261:E263)</f>
        <v>0</v>
      </c>
      <c r="F260" s="398">
        <f t="shared" si="342"/>
        <v>0</v>
      </c>
      <c r="G260" s="451">
        <f t="shared" si="342"/>
        <v>0</v>
      </c>
      <c r="H260" s="452">
        <f t="shared" si="342"/>
        <v>0</v>
      </c>
      <c r="I260" s="398">
        <f t="shared" si="342"/>
        <v>0</v>
      </c>
      <c r="J260" s="451">
        <f t="shared" si="342"/>
        <v>0</v>
      </c>
      <c r="K260" s="452">
        <f t="shared" si="342"/>
        <v>0</v>
      </c>
      <c r="L260" s="398">
        <f t="shared" si="342"/>
        <v>0</v>
      </c>
      <c r="M260" s="451">
        <f t="shared" si="342"/>
        <v>0</v>
      </c>
      <c r="N260" s="452">
        <f t="shared" si="342"/>
        <v>0</v>
      </c>
      <c r="O260" s="398">
        <f t="shared" si="342"/>
        <v>0</v>
      </c>
      <c r="P260" s="313"/>
    </row>
    <row r="261" spans="1:16" ht="12" hidden="1" customHeight="1" x14ac:dyDescent="0.25">
      <c r="A261" s="315">
        <v>6411</v>
      </c>
      <c r="B261" s="458" t="s">
        <v>281</v>
      </c>
      <c r="C261" s="354">
        <f t="shared" si="288"/>
        <v>0</v>
      </c>
      <c r="D261" s="453"/>
      <c r="E261" s="454"/>
      <c r="F261" s="319">
        <f t="shared" ref="F261:F263" si="343">D261+E261</f>
        <v>0</v>
      </c>
      <c r="G261" s="317"/>
      <c r="H261" s="320"/>
      <c r="I261" s="319">
        <f t="shared" ref="I261:I263" si="344">G261+H261</f>
        <v>0</v>
      </c>
      <c r="J261" s="317"/>
      <c r="K261" s="320"/>
      <c r="L261" s="319">
        <f t="shared" ref="L261:L263" si="345">K261+J261</f>
        <v>0</v>
      </c>
      <c r="M261" s="317"/>
      <c r="N261" s="320"/>
      <c r="O261" s="319">
        <f t="shared" ref="O261:O263" si="346">N261+M261</f>
        <v>0</v>
      </c>
      <c r="P261" s="322"/>
    </row>
    <row r="262" spans="1:16" ht="36" hidden="1" customHeight="1" x14ac:dyDescent="0.25">
      <c r="A262" s="315">
        <v>6412</v>
      </c>
      <c r="B262" s="353" t="s">
        <v>282</v>
      </c>
      <c r="C262" s="354">
        <f t="shared" si="288"/>
        <v>0</v>
      </c>
      <c r="D262" s="453"/>
      <c r="E262" s="454"/>
      <c r="F262" s="319">
        <f t="shared" si="343"/>
        <v>0</v>
      </c>
      <c r="G262" s="317"/>
      <c r="H262" s="320"/>
      <c r="I262" s="319">
        <f t="shared" si="344"/>
        <v>0</v>
      </c>
      <c r="J262" s="317"/>
      <c r="K262" s="320"/>
      <c r="L262" s="319">
        <f t="shared" si="345"/>
        <v>0</v>
      </c>
      <c r="M262" s="317"/>
      <c r="N262" s="320"/>
      <c r="O262" s="319">
        <f t="shared" si="346"/>
        <v>0</v>
      </c>
      <c r="P262" s="322"/>
    </row>
    <row r="263" spans="1:16" ht="36" hidden="1" customHeight="1" x14ac:dyDescent="0.25">
      <c r="A263" s="315">
        <v>6419</v>
      </c>
      <c r="B263" s="353" t="s">
        <v>283</v>
      </c>
      <c r="C263" s="354">
        <f t="shared" si="288"/>
        <v>0</v>
      </c>
      <c r="D263" s="453"/>
      <c r="E263" s="454"/>
      <c r="F263" s="319">
        <f t="shared" si="343"/>
        <v>0</v>
      </c>
      <c r="G263" s="317"/>
      <c r="H263" s="320"/>
      <c r="I263" s="319">
        <f t="shared" si="344"/>
        <v>0</v>
      </c>
      <c r="J263" s="317"/>
      <c r="K263" s="320"/>
      <c r="L263" s="319">
        <f t="shared" si="345"/>
        <v>0</v>
      </c>
      <c r="M263" s="317"/>
      <c r="N263" s="320"/>
      <c r="O263" s="319">
        <f t="shared" si="346"/>
        <v>0</v>
      </c>
      <c r="P263" s="322"/>
    </row>
    <row r="264" spans="1:16" ht="48" hidden="1" x14ac:dyDescent="0.25">
      <c r="A264" s="447">
        <v>6420</v>
      </c>
      <c r="B264" s="353" t="s">
        <v>284</v>
      </c>
      <c r="C264" s="354">
        <f t="shared" si="288"/>
        <v>0</v>
      </c>
      <c r="D264" s="448">
        <f>SUM(D265:D268)</f>
        <v>0</v>
      </c>
      <c r="E264" s="449">
        <f t="shared" ref="E264:F264" si="347">SUM(E265:E268)</f>
        <v>0</v>
      </c>
      <c r="F264" s="319">
        <f t="shared" si="347"/>
        <v>0</v>
      </c>
      <c r="G264" s="448">
        <f>SUM(G265:G268)</f>
        <v>0</v>
      </c>
      <c r="H264" s="449">
        <f t="shared" ref="H264:I264" si="348">SUM(H265:H268)</f>
        <v>0</v>
      </c>
      <c r="I264" s="319">
        <f t="shared" si="348"/>
        <v>0</v>
      </c>
      <c r="J264" s="448">
        <f>SUM(J265:J268)</f>
        <v>0</v>
      </c>
      <c r="K264" s="449">
        <f t="shared" ref="K264:L264" si="349">SUM(K265:K268)</f>
        <v>0</v>
      </c>
      <c r="L264" s="319">
        <f t="shared" si="349"/>
        <v>0</v>
      </c>
      <c r="M264" s="448">
        <f>SUM(M265:M268)</f>
        <v>0</v>
      </c>
      <c r="N264" s="449">
        <f t="shared" ref="N264:O264" si="350">SUM(N265:N268)</f>
        <v>0</v>
      </c>
      <c r="O264" s="319">
        <f t="shared" si="350"/>
        <v>0</v>
      </c>
      <c r="P264" s="322"/>
    </row>
    <row r="265" spans="1:16" ht="36" hidden="1" customHeight="1" x14ac:dyDescent="0.25">
      <c r="A265" s="315">
        <v>6421</v>
      </c>
      <c r="B265" s="353" t="s">
        <v>285</v>
      </c>
      <c r="C265" s="354">
        <f t="shared" si="288"/>
        <v>0</v>
      </c>
      <c r="D265" s="453"/>
      <c r="E265" s="454"/>
      <c r="F265" s="319">
        <f t="shared" ref="F265:F268" si="351">D265+E265</f>
        <v>0</v>
      </c>
      <c r="G265" s="317"/>
      <c r="H265" s="320"/>
      <c r="I265" s="319">
        <f t="shared" ref="I265:I268" si="352">G265+H265</f>
        <v>0</v>
      </c>
      <c r="J265" s="317"/>
      <c r="K265" s="320"/>
      <c r="L265" s="319">
        <f t="shared" ref="L265:L268" si="353">K265+J265</f>
        <v>0</v>
      </c>
      <c r="M265" s="317"/>
      <c r="N265" s="320"/>
      <c r="O265" s="319">
        <f t="shared" ref="O265:O268" si="354">N265+M265</f>
        <v>0</v>
      </c>
      <c r="P265" s="322"/>
    </row>
    <row r="266" spans="1:16" ht="12" hidden="1" customHeight="1" x14ac:dyDescent="0.25">
      <c r="A266" s="315">
        <v>6422</v>
      </c>
      <c r="B266" s="353" t="s">
        <v>286</v>
      </c>
      <c r="C266" s="354">
        <f t="shared" si="288"/>
        <v>0</v>
      </c>
      <c r="D266" s="453"/>
      <c r="E266" s="454"/>
      <c r="F266" s="319">
        <f t="shared" si="351"/>
        <v>0</v>
      </c>
      <c r="G266" s="317"/>
      <c r="H266" s="320"/>
      <c r="I266" s="319">
        <f t="shared" si="352"/>
        <v>0</v>
      </c>
      <c r="J266" s="317"/>
      <c r="K266" s="320"/>
      <c r="L266" s="319">
        <f t="shared" si="353"/>
        <v>0</v>
      </c>
      <c r="M266" s="317"/>
      <c r="N266" s="320"/>
      <c r="O266" s="319">
        <f t="shared" si="354"/>
        <v>0</v>
      </c>
      <c r="P266" s="322"/>
    </row>
    <row r="267" spans="1:16" ht="13.5" hidden="1" customHeight="1" x14ac:dyDescent="0.25">
      <c r="A267" s="315">
        <v>6423</v>
      </c>
      <c r="B267" s="353" t="s">
        <v>287</v>
      </c>
      <c r="C267" s="354">
        <f t="shared" si="288"/>
        <v>0</v>
      </c>
      <c r="D267" s="453"/>
      <c r="E267" s="454"/>
      <c r="F267" s="319">
        <f t="shared" si="351"/>
        <v>0</v>
      </c>
      <c r="G267" s="317"/>
      <c r="H267" s="320"/>
      <c r="I267" s="319">
        <f t="shared" si="352"/>
        <v>0</v>
      </c>
      <c r="J267" s="317"/>
      <c r="K267" s="320"/>
      <c r="L267" s="319">
        <f t="shared" si="353"/>
        <v>0</v>
      </c>
      <c r="M267" s="317"/>
      <c r="N267" s="320"/>
      <c r="O267" s="319">
        <f t="shared" si="354"/>
        <v>0</v>
      </c>
      <c r="P267" s="322"/>
    </row>
    <row r="268" spans="1:16" ht="36" hidden="1" customHeight="1" x14ac:dyDescent="0.25">
      <c r="A268" s="315">
        <v>6424</v>
      </c>
      <c r="B268" s="353" t="s">
        <v>288</v>
      </c>
      <c r="C268" s="354">
        <f t="shared" si="288"/>
        <v>0</v>
      </c>
      <c r="D268" s="453"/>
      <c r="E268" s="454"/>
      <c r="F268" s="319">
        <f t="shared" si="351"/>
        <v>0</v>
      </c>
      <c r="G268" s="317"/>
      <c r="H268" s="320"/>
      <c r="I268" s="319">
        <f t="shared" si="352"/>
        <v>0</v>
      </c>
      <c r="J268" s="317"/>
      <c r="K268" s="320"/>
      <c r="L268" s="319">
        <f t="shared" si="353"/>
        <v>0</v>
      </c>
      <c r="M268" s="317"/>
      <c r="N268" s="320"/>
      <c r="O268" s="319">
        <f t="shared" si="354"/>
        <v>0</v>
      </c>
      <c r="P268" s="322"/>
    </row>
    <row r="269" spans="1:16" ht="48" hidden="1" x14ac:dyDescent="0.25">
      <c r="A269" s="485">
        <v>7000</v>
      </c>
      <c r="B269" s="485" t="s">
        <v>289</v>
      </c>
      <c r="C269" s="486">
        <f t="shared" si="288"/>
        <v>0</v>
      </c>
      <c r="D269" s="487">
        <f>SUM(D270,D281)</f>
        <v>0</v>
      </c>
      <c r="E269" s="488">
        <f t="shared" ref="E269:F269" si="355">SUM(E270,E281)</f>
        <v>0</v>
      </c>
      <c r="F269" s="489">
        <f t="shared" si="355"/>
        <v>0</v>
      </c>
      <c r="G269" s="487">
        <f>SUM(G270,G281)</f>
        <v>0</v>
      </c>
      <c r="H269" s="488">
        <f t="shared" ref="H269:I269" si="356">SUM(H270,H281)</f>
        <v>0</v>
      </c>
      <c r="I269" s="489">
        <f t="shared" si="356"/>
        <v>0</v>
      </c>
      <c r="J269" s="487">
        <f>SUM(J270,J281)</f>
        <v>0</v>
      </c>
      <c r="K269" s="488">
        <f t="shared" ref="K269:L269" si="357">SUM(K270,K281)</f>
        <v>0</v>
      </c>
      <c r="L269" s="489">
        <f t="shared" si="357"/>
        <v>0</v>
      </c>
      <c r="M269" s="487">
        <f>SUM(M270,M281)</f>
        <v>0</v>
      </c>
      <c r="N269" s="488">
        <f t="shared" ref="N269:O269" si="358">SUM(N270,N281)</f>
        <v>0</v>
      </c>
      <c r="O269" s="489">
        <f t="shared" si="358"/>
        <v>0</v>
      </c>
      <c r="P269" s="213"/>
    </row>
    <row r="270" spans="1:16" ht="24" hidden="1" x14ac:dyDescent="0.25">
      <c r="A270" s="333">
        <v>7200</v>
      </c>
      <c r="B270" s="441" t="s">
        <v>290</v>
      </c>
      <c r="C270" s="334">
        <f t="shared" si="288"/>
        <v>0</v>
      </c>
      <c r="D270" s="442">
        <f>SUM(D271,D272,D275,D276,D280)</f>
        <v>0</v>
      </c>
      <c r="E270" s="443">
        <f t="shared" ref="E270:F270" si="359">SUM(E271,E272,E275,E276,E280)</f>
        <v>0</v>
      </c>
      <c r="F270" s="337">
        <f t="shared" si="359"/>
        <v>0</v>
      </c>
      <c r="G270" s="442">
        <f>SUM(G271,G272,G275,G276,G280)</f>
        <v>0</v>
      </c>
      <c r="H270" s="443">
        <f t="shared" ref="H270:I270" si="360">SUM(H271,H272,H275,H276,H280)</f>
        <v>0</v>
      </c>
      <c r="I270" s="337">
        <f t="shared" si="360"/>
        <v>0</v>
      </c>
      <c r="J270" s="442">
        <f>SUM(J271,J272,J275,J276,J280)</f>
        <v>0</v>
      </c>
      <c r="K270" s="443">
        <f t="shared" ref="K270:L270" si="361">SUM(K271,K272,K275,K276,K280)</f>
        <v>0</v>
      </c>
      <c r="L270" s="337">
        <f t="shared" si="361"/>
        <v>0</v>
      </c>
      <c r="M270" s="442">
        <f>SUM(M271,M272,M275,M276,M280)</f>
        <v>0</v>
      </c>
      <c r="N270" s="443">
        <f t="shared" ref="N270:O270" si="362">SUM(N271,N272,N275,N276,N280)</f>
        <v>0</v>
      </c>
      <c r="O270" s="337">
        <f t="shared" si="362"/>
        <v>0</v>
      </c>
      <c r="P270" s="341"/>
    </row>
    <row r="271" spans="1:16" ht="24" hidden="1" customHeight="1" x14ac:dyDescent="0.25">
      <c r="A271" s="450">
        <v>7210</v>
      </c>
      <c r="B271" s="346" t="s">
        <v>291</v>
      </c>
      <c r="C271" s="347">
        <f t="shared" si="288"/>
        <v>0</v>
      </c>
      <c r="D271" s="455"/>
      <c r="E271" s="456"/>
      <c r="F271" s="398">
        <f>D271+E271</f>
        <v>0</v>
      </c>
      <c r="G271" s="310"/>
      <c r="H271" s="311"/>
      <c r="I271" s="398">
        <f>G271+H271</f>
        <v>0</v>
      </c>
      <c r="J271" s="310"/>
      <c r="K271" s="311"/>
      <c r="L271" s="398">
        <f>K271+J271</f>
        <v>0</v>
      </c>
      <c r="M271" s="310"/>
      <c r="N271" s="311"/>
      <c r="O271" s="398">
        <f>N271+M271</f>
        <v>0</v>
      </c>
      <c r="P271" s="313"/>
    </row>
    <row r="272" spans="1:16" s="490" customFormat="1" ht="24" hidden="1" x14ac:dyDescent="0.25">
      <c r="A272" s="447">
        <v>7220</v>
      </c>
      <c r="B272" s="353" t="s">
        <v>292</v>
      </c>
      <c r="C272" s="354">
        <f t="shared" si="288"/>
        <v>0</v>
      </c>
      <c r="D272" s="448">
        <f>SUM(D273:D274)</f>
        <v>0</v>
      </c>
      <c r="E272" s="449">
        <f t="shared" ref="E272:F272" si="363">SUM(E273:E274)</f>
        <v>0</v>
      </c>
      <c r="F272" s="319">
        <f t="shared" si="363"/>
        <v>0</v>
      </c>
      <c r="G272" s="448">
        <f>SUM(G273:G274)</f>
        <v>0</v>
      </c>
      <c r="H272" s="449">
        <f t="shared" ref="H272:I272" si="364">SUM(H273:H274)</f>
        <v>0</v>
      </c>
      <c r="I272" s="319">
        <f t="shared" si="364"/>
        <v>0</v>
      </c>
      <c r="J272" s="448">
        <f>SUM(J273:J274)</f>
        <v>0</v>
      </c>
      <c r="K272" s="449">
        <f t="shared" ref="K272:L272" si="365">SUM(K273:K274)</f>
        <v>0</v>
      </c>
      <c r="L272" s="319">
        <f t="shared" si="365"/>
        <v>0</v>
      </c>
      <c r="M272" s="448">
        <f>SUM(M273:M274)</f>
        <v>0</v>
      </c>
      <c r="N272" s="449">
        <f t="shared" ref="N272:O272" si="366">SUM(N273:N274)</f>
        <v>0</v>
      </c>
      <c r="O272" s="319">
        <f t="shared" si="366"/>
        <v>0</v>
      </c>
      <c r="P272" s="322"/>
    </row>
    <row r="273" spans="1:16" s="490" customFormat="1" ht="36" hidden="1" customHeight="1" x14ac:dyDescent="0.25">
      <c r="A273" s="315">
        <v>7221</v>
      </c>
      <c r="B273" s="353" t="s">
        <v>293</v>
      </c>
      <c r="C273" s="354">
        <f t="shared" si="288"/>
        <v>0</v>
      </c>
      <c r="D273" s="453"/>
      <c r="E273" s="454"/>
      <c r="F273" s="319">
        <f t="shared" ref="F273:F275" si="367">D273+E273</f>
        <v>0</v>
      </c>
      <c r="G273" s="317"/>
      <c r="H273" s="320"/>
      <c r="I273" s="319">
        <f t="shared" ref="I273:I275" si="368">G273+H273</f>
        <v>0</v>
      </c>
      <c r="J273" s="317"/>
      <c r="K273" s="320"/>
      <c r="L273" s="319">
        <f t="shared" ref="L273:L275" si="369">K273+J273</f>
        <v>0</v>
      </c>
      <c r="M273" s="317"/>
      <c r="N273" s="320"/>
      <c r="O273" s="319">
        <f t="shared" ref="O273:O275" si="370">N273+M273</f>
        <v>0</v>
      </c>
      <c r="P273" s="322"/>
    </row>
    <row r="274" spans="1:16" s="490" customFormat="1" ht="36" hidden="1" customHeight="1" x14ac:dyDescent="0.25">
      <c r="A274" s="315">
        <v>7222</v>
      </c>
      <c r="B274" s="353" t="s">
        <v>294</v>
      </c>
      <c r="C274" s="354">
        <f t="shared" si="288"/>
        <v>0</v>
      </c>
      <c r="D274" s="453"/>
      <c r="E274" s="454"/>
      <c r="F274" s="319">
        <f t="shared" si="367"/>
        <v>0</v>
      </c>
      <c r="G274" s="317"/>
      <c r="H274" s="320"/>
      <c r="I274" s="319">
        <f t="shared" si="368"/>
        <v>0</v>
      </c>
      <c r="J274" s="317"/>
      <c r="K274" s="320"/>
      <c r="L274" s="319">
        <f t="shared" si="369"/>
        <v>0</v>
      </c>
      <c r="M274" s="317"/>
      <c r="N274" s="320"/>
      <c r="O274" s="319">
        <f t="shared" si="370"/>
        <v>0</v>
      </c>
      <c r="P274" s="322"/>
    </row>
    <row r="275" spans="1:16" ht="24" hidden="1" customHeight="1" x14ac:dyDescent="0.25">
      <c r="A275" s="447">
        <v>7230</v>
      </c>
      <c r="B275" s="353" t="s">
        <v>295</v>
      </c>
      <c r="C275" s="354">
        <f t="shared" si="288"/>
        <v>0</v>
      </c>
      <c r="D275" s="453"/>
      <c r="E275" s="454"/>
      <c r="F275" s="319">
        <f t="shared" si="367"/>
        <v>0</v>
      </c>
      <c r="G275" s="317"/>
      <c r="H275" s="320"/>
      <c r="I275" s="319">
        <f t="shared" si="368"/>
        <v>0</v>
      </c>
      <c r="J275" s="317"/>
      <c r="K275" s="320"/>
      <c r="L275" s="319">
        <f t="shared" si="369"/>
        <v>0</v>
      </c>
      <c r="M275" s="317"/>
      <c r="N275" s="320"/>
      <c r="O275" s="319">
        <f t="shared" si="370"/>
        <v>0</v>
      </c>
      <c r="P275" s="322"/>
    </row>
    <row r="276" spans="1:16" ht="24" hidden="1" x14ac:dyDescent="0.25">
      <c r="A276" s="447">
        <v>7240</v>
      </c>
      <c r="B276" s="353" t="s">
        <v>296</v>
      </c>
      <c r="C276" s="354">
        <f t="shared" ref="C276:C301" si="371">F276+I276+L276+O276</f>
        <v>0</v>
      </c>
      <c r="D276" s="448">
        <f t="shared" ref="D276:O276" si="372">SUM(D277:D279)</f>
        <v>0</v>
      </c>
      <c r="E276" s="449">
        <f t="shared" si="372"/>
        <v>0</v>
      </c>
      <c r="F276" s="319">
        <f t="shared" si="372"/>
        <v>0</v>
      </c>
      <c r="G276" s="448">
        <f t="shared" si="372"/>
        <v>0</v>
      </c>
      <c r="H276" s="449">
        <f t="shared" si="372"/>
        <v>0</v>
      </c>
      <c r="I276" s="319">
        <f t="shared" si="372"/>
        <v>0</v>
      </c>
      <c r="J276" s="448">
        <f>SUM(J277:J279)</f>
        <v>0</v>
      </c>
      <c r="K276" s="449">
        <f t="shared" ref="K276:L276" si="373">SUM(K277:K279)</f>
        <v>0</v>
      </c>
      <c r="L276" s="319">
        <f t="shared" si="373"/>
        <v>0</v>
      </c>
      <c r="M276" s="448">
        <f t="shared" si="372"/>
        <v>0</v>
      </c>
      <c r="N276" s="449">
        <f t="shared" si="372"/>
        <v>0</v>
      </c>
      <c r="O276" s="319">
        <f t="shared" si="372"/>
        <v>0</v>
      </c>
      <c r="P276" s="322"/>
    </row>
    <row r="277" spans="1:16" ht="48" hidden="1" customHeight="1" x14ac:dyDescent="0.25">
      <c r="A277" s="315">
        <v>7245</v>
      </c>
      <c r="B277" s="353" t="s">
        <v>297</v>
      </c>
      <c r="C277" s="354">
        <f t="shared" si="371"/>
        <v>0</v>
      </c>
      <c r="D277" s="453"/>
      <c r="E277" s="454"/>
      <c r="F277" s="319">
        <f t="shared" ref="F277:F280" si="374">D277+E277</f>
        <v>0</v>
      </c>
      <c r="G277" s="317"/>
      <c r="H277" s="320"/>
      <c r="I277" s="319">
        <f t="shared" ref="I277:I280" si="375">G277+H277</f>
        <v>0</v>
      </c>
      <c r="J277" s="317"/>
      <c r="K277" s="320"/>
      <c r="L277" s="319">
        <f t="shared" ref="L277:L280" si="376">K277+J277</f>
        <v>0</v>
      </c>
      <c r="M277" s="317"/>
      <c r="N277" s="320"/>
      <c r="O277" s="319">
        <f t="shared" ref="O277:O280" si="377">N277+M277</f>
        <v>0</v>
      </c>
      <c r="P277" s="322"/>
    </row>
    <row r="278" spans="1:16" ht="84.75" hidden="1" customHeight="1" x14ac:dyDescent="0.25">
      <c r="A278" s="315">
        <v>7246</v>
      </c>
      <c r="B278" s="353" t="s">
        <v>298</v>
      </c>
      <c r="C278" s="354">
        <f t="shared" si="371"/>
        <v>0</v>
      </c>
      <c r="D278" s="453"/>
      <c r="E278" s="454"/>
      <c r="F278" s="319">
        <f t="shared" si="374"/>
        <v>0</v>
      </c>
      <c r="G278" s="317"/>
      <c r="H278" s="320"/>
      <c r="I278" s="319">
        <f t="shared" si="375"/>
        <v>0</v>
      </c>
      <c r="J278" s="317"/>
      <c r="K278" s="320"/>
      <c r="L278" s="319">
        <f t="shared" si="376"/>
        <v>0</v>
      </c>
      <c r="M278" s="317"/>
      <c r="N278" s="320"/>
      <c r="O278" s="319">
        <f t="shared" si="377"/>
        <v>0</v>
      </c>
      <c r="P278" s="322"/>
    </row>
    <row r="279" spans="1:16" ht="36" hidden="1" customHeight="1" x14ac:dyDescent="0.25">
      <c r="A279" s="315">
        <v>7247</v>
      </c>
      <c r="B279" s="353" t="s">
        <v>299</v>
      </c>
      <c r="C279" s="354">
        <f t="shared" si="371"/>
        <v>0</v>
      </c>
      <c r="D279" s="453"/>
      <c r="E279" s="454"/>
      <c r="F279" s="319">
        <f t="shared" si="374"/>
        <v>0</v>
      </c>
      <c r="G279" s="317"/>
      <c r="H279" s="320"/>
      <c r="I279" s="319">
        <f t="shared" si="375"/>
        <v>0</v>
      </c>
      <c r="J279" s="317"/>
      <c r="K279" s="320"/>
      <c r="L279" s="319">
        <f t="shared" si="376"/>
        <v>0</v>
      </c>
      <c r="M279" s="317"/>
      <c r="N279" s="320"/>
      <c r="O279" s="319">
        <f t="shared" si="377"/>
        <v>0</v>
      </c>
      <c r="P279" s="322"/>
    </row>
    <row r="280" spans="1:16" ht="24" hidden="1" customHeight="1" x14ac:dyDescent="0.25">
      <c r="A280" s="450">
        <v>7260</v>
      </c>
      <c r="B280" s="346" t="s">
        <v>300</v>
      </c>
      <c r="C280" s="347">
        <f t="shared" si="371"/>
        <v>0</v>
      </c>
      <c r="D280" s="455"/>
      <c r="E280" s="456"/>
      <c r="F280" s="398">
        <f t="shared" si="374"/>
        <v>0</v>
      </c>
      <c r="G280" s="310"/>
      <c r="H280" s="311"/>
      <c r="I280" s="398">
        <f t="shared" si="375"/>
        <v>0</v>
      </c>
      <c r="J280" s="310"/>
      <c r="K280" s="311"/>
      <c r="L280" s="398">
        <f t="shared" si="376"/>
        <v>0</v>
      </c>
      <c r="M280" s="310"/>
      <c r="N280" s="311"/>
      <c r="O280" s="398">
        <f t="shared" si="377"/>
        <v>0</v>
      </c>
      <c r="P280" s="313"/>
    </row>
    <row r="281" spans="1:16" hidden="1" x14ac:dyDescent="0.25">
      <c r="A281" s="400">
        <v>7700</v>
      </c>
      <c r="B281" s="373" t="s">
        <v>301</v>
      </c>
      <c r="C281" s="374">
        <f t="shared" si="371"/>
        <v>0</v>
      </c>
      <c r="D281" s="491">
        <f t="shared" ref="D281:O281" si="378">D282</f>
        <v>0</v>
      </c>
      <c r="E281" s="492">
        <f t="shared" si="378"/>
        <v>0</v>
      </c>
      <c r="F281" s="395">
        <f t="shared" si="378"/>
        <v>0</v>
      </c>
      <c r="G281" s="491">
        <f t="shared" si="378"/>
        <v>0</v>
      </c>
      <c r="H281" s="492">
        <f t="shared" si="378"/>
        <v>0</v>
      </c>
      <c r="I281" s="395">
        <f t="shared" si="378"/>
        <v>0</v>
      </c>
      <c r="J281" s="491">
        <f t="shared" si="378"/>
        <v>0</v>
      </c>
      <c r="K281" s="492">
        <f t="shared" si="378"/>
        <v>0</v>
      </c>
      <c r="L281" s="395">
        <f t="shared" si="378"/>
        <v>0</v>
      </c>
      <c r="M281" s="491">
        <f t="shared" si="378"/>
        <v>0</v>
      </c>
      <c r="N281" s="492">
        <f t="shared" si="378"/>
        <v>0</v>
      </c>
      <c r="O281" s="395">
        <f t="shared" si="378"/>
        <v>0</v>
      </c>
      <c r="P281" s="383"/>
    </row>
    <row r="282" spans="1:16" ht="12" hidden="1" customHeight="1" x14ac:dyDescent="0.25">
      <c r="A282" s="444">
        <v>7720</v>
      </c>
      <c r="B282" s="346" t="s">
        <v>302</v>
      </c>
      <c r="C282" s="362">
        <f t="shared" si="371"/>
        <v>0</v>
      </c>
      <c r="D282" s="493"/>
      <c r="E282" s="494"/>
      <c r="F282" s="495">
        <f>D282+E282</f>
        <v>0</v>
      </c>
      <c r="G282" s="366"/>
      <c r="H282" s="367"/>
      <c r="I282" s="495">
        <f>G282+H282</f>
        <v>0</v>
      </c>
      <c r="J282" s="366"/>
      <c r="K282" s="367"/>
      <c r="L282" s="495">
        <f>K282+J282</f>
        <v>0</v>
      </c>
      <c r="M282" s="366"/>
      <c r="N282" s="367"/>
      <c r="O282" s="495">
        <f>N282+M282</f>
        <v>0</v>
      </c>
      <c r="P282" s="371"/>
    </row>
    <row r="283" spans="1:16" hidden="1" x14ac:dyDescent="0.25">
      <c r="A283" s="496">
        <v>9000</v>
      </c>
      <c r="B283" s="497" t="s">
        <v>303</v>
      </c>
      <c r="C283" s="498">
        <f t="shared" si="371"/>
        <v>0</v>
      </c>
      <c r="D283" s="499">
        <f t="shared" ref="D283:O284" si="379">D284</f>
        <v>0</v>
      </c>
      <c r="E283" s="500">
        <f t="shared" si="379"/>
        <v>0</v>
      </c>
      <c r="F283" s="501">
        <f t="shared" si="379"/>
        <v>0</v>
      </c>
      <c r="G283" s="499">
        <f>G284</f>
        <v>0</v>
      </c>
      <c r="H283" s="500">
        <f t="shared" ref="H283:I283" si="380">H284</f>
        <v>0</v>
      </c>
      <c r="I283" s="501">
        <f t="shared" si="380"/>
        <v>0</v>
      </c>
      <c r="J283" s="499">
        <f t="shared" si="379"/>
        <v>0</v>
      </c>
      <c r="K283" s="500">
        <f t="shared" si="379"/>
        <v>0</v>
      </c>
      <c r="L283" s="501">
        <f t="shared" si="379"/>
        <v>0</v>
      </c>
      <c r="M283" s="499">
        <f t="shared" si="379"/>
        <v>0</v>
      </c>
      <c r="N283" s="500">
        <f t="shared" si="379"/>
        <v>0</v>
      </c>
      <c r="O283" s="501">
        <f t="shared" si="379"/>
        <v>0</v>
      </c>
      <c r="P283" s="226"/>
    </row>
    <row r="284" spans="1:16" ht="24" hidden="1" x14ac:dyDescent="0.25">
      <c r="A284" s="502">
        <v>9200</v>
      </c>
      <c r="B284" s="353" t="s">
        <v>304</v>
      </c>
      <c r="C284" s="407">
        <f t="shared" si="371"/>
        <v>0</v>
      </c>
      <c r="D284" s="445">
        <f t="shared" si="379"/>
        <v>0</v>
      </c>
      <c r="E284" s="446">
        <f t="shared" si="379"/>
        <v>0</v>
      </c>
      <c r="F284" s="405">
        <f t="shared" si="379"/>
        <v>0</v>
      </c>
      <c r="G284" s="445">
        <f t="shared" si="379"/>
        <v>0</v>
      </c>
      <c r="H284" s="446">
        <f t="shared" si="379"/>
        <v>0</v>
      </c>
      <c r="I284" s="405">
        <f t="shared" si="379"/>
        <v>0</v>
      </c>
      <c r="J284" s="445">
        <f t="shared" si="379"/>
        <v>0</v>
      </c>
      <c r="K284" s="446">
        <f t="shared" si="379"/>
        <v>0</v>
      </c>
      <c r="L284" s="405">
        <f t="shared" si="379"/>
        <v>0</v>
      </c>
      <c r="M284" s="445">
        <f t="shared" si="379"/>
        <v>0</v>
      </c>
      <c r="N284" s="446">
        <f t="shared" si="379"/>
        <v>0</v>
      </c>
      <c r="O284" s="405">
        <f t="shared" si="379"/>
        <v>0</v>
      </c>
      <c r="P284" s="393"/>
    </row>
    <row r="285" spans="1:16" ht="24" hidden="1" customHeight="1" x14ac:dyDescent="0.25">
      <c r="A285" s="503">
        <v>9230</v>
      </c>
      <c r="B285" s="353" t="s">
        <v>305</v>
      </c>
      <c r="C285" s="407">
        <f t="shared" si="371"/>
        <v>0</v>
      </c>
      <c r="D285" s="460"/>
      <c r="E285" s="461"/>
      <c r="F285" s="405">
        <f>D285+E285</f>
        <v>0</v>
      </c>
      <c r="G285" s="408"/>
      <c r="H285" s="409"/>
      <c r="I285" s="405">
        <f>G285+H285</f>
        <v>0</v>
      </c>
      <c r="J285" s="408"/>
      <c r="K285" s="409"/>
      <c r="L285" s="405">
        <f>K285+J285</f>
        <v>0</v>
      </c>
      <c r="M285" s="408"/>
      <c r="N285" s="409"/>
      <c r="O285" s="405">
        <f>N285+M285</f>
        <v>0</v>
      </c>
      <c r="P285" s="393"/>
    </row>
    <row r="286" spans="1:16" hidden="1" x14ac:dyDescent="0.25">
      <c r="A286" s="458"/>
      <c r="B286" s="353" t="s">
        <v>306</v>
      </c>
      <c r="C286" s="354">
        <f t="shared" si="371"/>
        <v>0</v>
      </c>
      <c r="D286" s="448">
        <f>SUM(D287:D288)</f>
        <v>0</v>
      </c>
      <c r="E286" s="449">
        <f t="shared" ref="E286:F286" si="381">SUM(E287:E288)</f>
        <v>0</v>
      </c>
      <c r="F286" s="319">
        <f t="shared" si="381"/>
        <v>0</v>
      </c>
      <c r="G286" s="448">
        <f>SUM(G287:G288)</f>
        <v>0</v>
      </c>
      <c r="H286" s="449">
        <f t="shared" ref="H286:I286" si="382">SUM(H287:H288)</f>
        <v>0</v>
      </c>
      <c r="I286" s="319">
        <f t="shared" si="382"/>
        <v>0</v>
      </c>
      <c r="J286" s="448">
        <f>SUM(J287:J288)</f>
        <v>0</v>
      </c>
      <c r="K286" s="449">
        <f t="shared" ref="K286:L286" si="383">SUM(K287:K288)</f>
        <v>0</v>
      </c>
      <c r="L286" s="319">
        <f t="shared" si="383"/>
        <v>0</v>
      </c>
      <c r="M286" s="448">
        <f>SUM(M287:M288)</f>
        <v>0</v>
      </c>
      <c r="N286" s="449">
        <f t="shared" ref="N286:O286" si="384">SUM(N287:N288)</f>
        <v>0</v>
      </c>
      <c r="O286" s="319">
        <f t="shared" si="384"/>
        <v>0</v>
      </c>
      <c r="P286" s="322"/>
    </row>
    <row r="287" spans="1:16" ht="12" hidden="1" customHeight="1" x14ac:dyDescent="0.25">
      <c r="A287" s="458" t="s">
        <v>307</v>
      </c>
      <c r="B287" s="315" t="s">
        <v>308</v>
      </c>
      <c r="C287" s="354">
        <f t="shared" si="371"/>
        <v>0</v>
      </c>
      <c r="D287" s="453"/>
      <c r="E287" s="454"/>
      <c r="F287" s="319">
        <f t="shared" ref="F287:F288" si="385">D287+E287</f>
        <v>0</v>
      </c>
      <c r="G287" s="317"/>
      <c r="H287" s="320"/>
      <c r="I287" s="319">
        <f t="shared" ref="I287:I288" si="386">G287+H287</f>
        <v>0</v>
      </c>
      <c r="J287" s="317"/>
      <c r="K287" s="320"/>
      <c r="L287" s="319">
        <f t="shared" ref="L287:L288" si="387">K287+J287</f>
        <v>0</v>
      </c>
      <c r="M287" s="317"/>
      <c r="N287" s="320"/>
      <c r="O287" s="319">
        <f t="shared" ref="O287:O288" si="388">N287+M287</f>
        <v>0</v>
      </c>
      <c r="P287" s="322"/>
    </row>
    <row r="288" spans="1:16" ht="24" hidden="1" customHeight="1" x14ac:dyDescent="0.25">
      <c r="A288" s="458" t="s">
        <v>309</v>
      </c>
      <c r="B288" s="504" t="s">
        <v>310</v>
      </c>
      <c r="C288" s="347">
        <f t="shared" si="371"/>
        <v>0</v>
      </c>
      <c r="D288" s="455"/>
      <c r="E288" s="456"/>
      <c r="F288" s="398">
        <f t="shared" si="385"/>
        <v>0</v>
      </c>
      <c r="G288" s="310"/>
      <c r="H288" s="311"/>
      <c r="I288" s="398">
        <f t="shared" si="386"/>
        <v>0</v>
      </c>
      <c r="J288" s="310"/>
      <c r="K288" s="311"/>
      <c r="L288" s="398">
        <f t="shared" si="387"/>
        <v>0</v>
      </c>
      <c r="M288" s="310"/>
      <c r="N288" s="311"/>
      <c r="O288" s="398">
        <f t="shared" si="388"/>
        <v>0</v>
      </c>
      <c r="P288" s="313"/>
    </row>
    <row r="289" spans="1:16" ht="12.75" thickBot="1" x14ac:dyDescent="0.3">
      <c r="A289" s="505"/>
      <c r="B289" s="505" t="s">
        <v>311</v>
      </c>
      <c r="C289" s="506">
        <f t="shared" si="371"/>
        <v>1050</v>
      </c>
      <c r="D289" s="507">
        <f t="shared" ref="D289:O289" si="389">SUM(D286,D269,D230,D195,D187,D173,D75,D53,D283)</f>
        <v>0</v>
      </c>
      <c r="E289" s="508">
        <f t="shared" si="389"/>
        <v>1050</v>
      </c>
      <c r="F289" s="509">
        <f t="shared" si="389"/>
        <v>1050</v>
      </c>
      <c r="G289" s="507">
        <f t="shared" si="389"/>
        <v>0</v>
      </c>
      <c r="H289" s="508">
        <f t="shared" si="389"/>
        <v>0</v>
      </c>
      <c r="I289" s="509">
        <f t="shared" si="389"/>
        <v>0</v>
      </c>
      <c r="J289" s="507">
        <f t="shared" si="389"/>
        <v>0</v>
      </c>
      <c r="K289" s="508">
        <f t="shared" si="389"/>
        <v>0</v>
      </c>
      <c r="L289" s="509">
        <f t="shared" si="389"/>
        <v>0</v>
      </c>
      <c r="M289" s="507">
        <f t="shared" si="389"/>
        <v>0</v>
      </c>
      <c r="N289" s="508">
        <f t="shared" si="389"/>
        <v>0</v>
      </c>
      <c r="O289" s="509">
        <f t="shared" si="389"/>
        <v>0</v>
      </c>
      <c r="P289" s="510"/>
    </row>
    <row r="290" spans="1:16" s="292" customFormat="1" ht="13.5" hidden="1" thickTop="1" thickBot="1" x14ac:dyDescent="0.3">
      <c r="A290" s="1037" t="s">
        <v>312</v>
      </c>
      <c r="B290" s="1038"/>
      <c r="C290" s="511">
        <f t="shared" si="371"/>
        <v>0</v>
      </c>
      <c r="D290" s="512">
        <f>SUM(D24,D25,D41)-D51</f>
        <v>0</v>
      </c>
      <c r="E290" s="513">
        <f t="shared" ref="E290:F290" si="390">SUM(E24,E25,E41)-E51</f>
        <v>0</v>
      </c>
      <c r="F290" s="514">
        <f t="shared" si="390"/>
        <v>0</v>
      </c>
      <c r="G290" s="512">
        <f>SUM(G24,G25,G41)-G51</f>
        <v>0</v>
      </c>
      <c r="H290" s="513">
        <f t="shared" ref="H290:I290" si="391">SUM(H24,H25,H41)-H51</f>
        <v>0</v>
      </c>
      <c r="I290" s="514">
        <f t="shared" si="391"/>
        <v>0</v>
      </c>
      <c r="J290" s="512">
        <f>(J26+J43)-J51</f>
        <v>0</v>
      </c>
      <c r="K290" s="513">
        <f t="shared" ref="K290:L290" si="392">(K26+K43)-K51</f>
        <v>0</v>
      </c>
      <c r="L290" s="514">
        <f t="shared" si="392"/>
        <v>0</v>
      </c>
      <c r="M290" s="512">
        <f>M45-M51</f>
        <v>0</v>
      </c>
      <c r="N290" s="513">
        <f t="shared" ref="N290:O290" si="393">N45-N51</f>
        <v>0</v>
      </c>
      <c r="O290" s="514">
        <f t="shared" si="393"/>
        <v>0</v>
      </c>
      <c r="P290" s="515"/>
    </row>
    <row r="291" spans="1:16" s="292" customFormat="1" ht="12.75" hidden="1" thickTop="1" x14ac:dyDescent="0.25">
      <c r="A291" s="1039" t="s">
        <v>313</v>
      </c>
      <c r="B291" s="1040"/>
      <c r="C291" s="516">
        <f t="shared" si="371"/>
        <v>0</v>
      </c>
      <c r="D291" s="517">
        <f t="shared" ref="D291:O291" si="394">SUM(D292,D293)-D300+D301</f>
        <v>0</v>
      </c>
      <c r="E291" s="518">
        <f t="shared" si="394"/>
        <v>0</v>
      </c>
      <c r="F291" s="519">
        <f t="shared" si="394"/>
        <v>0</v>
      </c>
      <c r="G291" s="517">
        <f t="shared" si="394"/>
        <v>0</v>
      </c>
      <c r="H291" s="518">
        <f t="shared" si="394"/>
        <v>0</v>
      </c>
      <c r="I291" s="519">
        <f t="shared" si="394"/>
        <v>0</v>
      </c>
      <c r="J291" s="517">
        <f t="shared" si="394"/>
        <v>0</v>
      </c>
      <c r="K291" s="518">
        <f t="shared" si="394"/>
        <v>0</v>
      </c>
      <c r="L291" s="519">
        <f t="shared" si="394"/>
        <v>0</v>
      </c>
      <c r="M291" s="517">
        <f t="shared" si="394"/>
        <v>0</v>
      </c>
      <c r="N291" s="518">
        <f t="shared" si="394"/>
        <v>0</v>
      </c>
      <c r="O291" s="519">
        <f t="shared" si="394"/>
        <v>0</v>
      </c>
      <c r="P291" s="520"/>
    </row>
    <row r="292" spans="1:16" s="292" customFormat="1" ht="13.5" hidden="1" thickTop="1" thickBot="1" x14ac:dyDescent="0.3">
      <c r="A292" s="416" t="s">
        <v>314</v>
      </c>
      <c r="B292" s="416" t="s">
        <v>315</v>
      </c>
      <c r="C292" s="417">
        <f t="shared" si="371"/>
        <v>0</v>
      </c>
      <c r="D292" s="418">
        <f t="shared" ref="D292:O292" si="395">D21-D286</f>
        <v>0</v>
      </c>
      <c r="E292" s="419">
        <f t="shared" si="395"/>
        <v>0</v>
      </c>
      <c r="F292" s="420">
        <f t="shared" si="395"/>
        <v>0</v>
      </c>
      <c r="G292" s="418">
        <f t="shared" si="395"/>
        <v>0</v>
      </c>
      <c r="H292" s="419">
        <f t="shared" si="395"/>
        <v>0</v>
      </c>
      <c r="I292" s="420">
        <f t="shared" si="395"/>
        <v>0</v>
      </c>
      <c r="J292" s="418">
        <f t="shared" si="395"/>
        <v>0</v>
      </c>
      <c r="K292" s="419">
        <f t="shared" si="395"/>
        <v>0</v>
      </c>
      <c r="L292" s="420">
        <f t="shared" si="395"/>
        <v>0</v>
      </c>
      <c r="M292" s="418">
        <f t="shared" si="395"/>
        <v>0</v>
      </c>
      <c r="N292" s="419">
        <f t="shared" si="395"/>
        <v>0</v>
      </c>
      <c r="O292" s="420">
        <f t="shared" si="395"/>
        <v>0</v>
      </c>
      <c r="P292" s="299"/>
    </row>
    <row r="293" spans="1:16" s="292" customFormat="1" ht="12.75" hidden="1" thickTop="1" x14ac:dyDescent="0.25">
      <c r="A293" s="521" t="s">
        <v>316</v>
      </c>
      <c r="B293" s="521" t="s">
        <v>317</v>
      </c>
      <c r="C293" s="516">
        <f t="shared" si="371"/>
        <v>0</v>
      </c>
      <c r="D293" s="517">
        <f t="shared" ref="D293:O293" si="396">SUM(D294,D296,D298)-SUM(D295,D297,D299)</f>
        <v>0</v>
      </c>
      <c r="E293" s="518">
        <f t="shared" si="396"/>
        <v>0</v>
      </c>
      <c r="F293" s="519">
        <f t="shared" si="396"/>
        <v>0</v>
      </c>
      <c r="G293" s="517">
        <f t="shared" si="396"/>
        <v>0</v>
      </c>
      <c r="H293" s="518">
        <f t="shared" si="396"/>
        <v>0</v>
      </c>
      <c r="I293" s="519">
        <f t="shared" si="396"/>
        <v>0</v>
      </c>
      <c r="J293" s="517">
        <f t="shared" si="396"/>
        <v>0</v>
      </c>
      <c r="K293" s="518">
        <f t="shared" si="396"/>
        <v>0</v>
      </c>
      <c r="L293" s="519">
        <f t="shared" si="396"/>
        <v>0</v>
      </c>
      <c r="M293" s="517">
        <f t="shared" si="396"/>
        <v>0</v>
      </c>
      <c r="N293" s="518">
        <f t="shared" si="396"/>
        <v>0</v>
      </c>
      <c r="O293" s="519">
        <f t="shared" si="396"/>
        <v>0</v>
      </c>
      <c r="P293" s="520"/>
    </row>
    <row r="294" spans="1:16" ht="12" hidden="1" customHeight="1" x14ac:dyDescent="0.25">
      <c r="A294" s="522" t="s">
        <v>318</v>
      </c>
      <c r="B294" s="406" t="s">
        <v>319</v>
      </c>
      <c r="C294" s="362">
        <f t="shared" si="371"/>
        <v>0</v>
      </c>
      <c r="D294" s="493"/>
      <c r="E294" s="494"/>
      <c r="F294" s="495">
        <f t="shared" ref="F294:F301" si="397">D294+E294</f>
        <v>0</v>
      </c>
      <c r="G294" s="366"/>
      <c r="H294" s="367"/>
      <c r="I294" s="495">
        <f t="shared" ref="I294:I301" si="398">G294+H294</f>
        <v>0</v>
      </c>
      <c r="J294" s="366"/>
      <c r="K294" s="367"/>
      <c r="L294" s="495">
        <f t="shared" ref="L294:L301" si="399">K294+J294</f>
        <v>0</v>
      </c>
      <c r="M294" s="366"/>
      <c r="N294" s="367"/>
      <c r="O294" s="495">
        <f t="shared" ref="O294:O301" si="400">N294+M294</f>
        <v>0</v>
      </c>
      <c r="P294" s="371"/>
    </row>
    <row r="295" spans="1:16" ht="24" hidden="1" customHeight="1" x14ac:dyDescent="0.25">
      <c r="A295" s="458" t="s">
        <v>320</v>
      </c>
      <c r="B295" s="314" t="s">
        <v>321</v>
      </c>
      <c r="C295" s="354">
        <f t="shared" si="371"/>
        <v>0</v>
      </c>
      <c r="D295" s="453"/>
      <c r="E295" s="454"/>
      <c r="F295" s="319">
        <f t="shared" si="397"/>
        <v>0</v>
      </c>
      <c r="G295" s="317"/>
      <c r="H295" s="320"/>
      <c r="I295" s="319">
        <f t="shared" si="398"/>
        <v>0</v>
      </c>
      <c r="J295" s="317"/>
      <c r="K295" s="320"/>
      <c r="L295" s="319">
        <f t="shared" si="399"/>
        <v>0</v>
      </c>
      <c r="M295" s="317"/>
      <c r="N295" s="320"/>
      <c r="O295" s="319">
        <f t="shared" si="400"/>
        <v>0</v>
      </c>
      <c r="P295" s="322"/>
    </row>
    <row r="296" spans="1:16" ht="12" hidden="1" customHeight="1" x14ac:dyDescent="0.25">
      <c r="A296" s="458" t="s">
        <v>322</v>
      </c>
      <c r="B296" s="314" t="s">
        <v>323</v>
      </c>
      <c r="C296" s="354">
        <f t="shared" si="371"/>
        <v>0</v>
      </c>
      <c r="D296" s="453"/>
      <c r="E296" s="454"/>
      <c r="F296" s="319">
        <f t="shared" si="397"/>
        <v>0</v>
      </c>
      <c r="G296" s="317"/>
      <c r="H296" s="320"/>
      <c r="I296" s="319">
        <f t="shared" si="398"/>
        <v>0</v>
      </c>
      <c r="J296" s="317"/>
      <c r="K296" s="320"/>
      <c r="L296" s="319">
        <f t="shared" si="399"/>
        <v>0</v>
      </c>
      <c r="M296" s="317"/>
      <c r="N296" s="320"/>
      <c r="O296" s="319">
        <f t="shared" si="400"/>
        <v>0</v>
      </c>
      <c r="P296" s="322"/>
    </row>
    <row r="297" spans="1:16" ht="24" hidden="1" customHeight="1" x14ac:dyDescent="0.25">
      <c r="A297" s="458" t="s">
        <v>324</v>
      </c>
      <c r="B297" s="314" t="s">
        <v>325</v>
      </c>
      <c r="C297" s="354">
        <f t="shared" si="371"/>
        <v>0</v>
      </c>
      <c r="D297" s="453"/>
      <c r="E297" s="454"/>
      <c r="F297" s="319">
        <f t="shared" si="397"/>
        <v>0</v>
      </c>
      <c r="G297" s="317"/>
      <c r="H297" s="320"/>
      <c r="I297" s="319">
        <f t="shared" si="398"/>
        <v>0</v>
      </c>
      <c r="J297" s="317"/>
      <c r="K297" s="320"/>
      <c r="L297" s="319">
        <f t="shared" si="399"/>
        <v>0</v>
      </c>
      <c r="M297" s="317"/>
      <c r="N297" s="320"/>
      <c r="O297" s="319">
        <f t="shared" si="400"/>
        <v>0</v>
      </c>
      <c r="P297" s="322"/>
    </row>
    <row r="298" spans="1:16" ht="12" hidden="1" customHeight="1" x14ac:dyDescent="0.25">
      <c r="A298" s="458" t="s">
        <v>326</v>
      </c>
      <c r="B298" s="314" t="s">
        <v>327</v>
      </c>
      <c r="C298" s="354">
        <f t="shared" si="371"/>
        <v>0</v>
      </c>
      <c r="D298" s="453"/>
      <c r="E298" s="454"/>
      <c r="F298" s="319">
        <f t="shared" si="397"/>
        <v>0</v>
      </c>
      <c r="G298" s="317"/>
      <c r="H298" s="320"/>
      <c r="I298" s="319">
        <f t="shared" si="398"/>
        <v>0</v>
      </c>
      <c r="J298" s="317"/>
      <c r="K298" s="320"/>
      <c r="L298" s="319">
        <f t="shared" si="399"/>
        <v>0</v>
      </c>
      <c r="M298" s="317"/>
      <c r="N298" s="320"/>
      <c r="O298" s="319">
        <f t="shared" si="400"/>
        <v>0</v>
      </c>
      <c r="P298" s="322"/>
    </row>
    <row r="299" spans="1:16" ht="24.75" hidden="1" customHeight="1" thickBot="1" x14ac:dyDescent="0.25">
      <c r="A299" s="523" t="s">
        <v>328</v>
      </c>
      <c r="B299" s="524" t="s">
        <v>329</v>
      </c>
      <c r="C299" s="466">
        <f t="shared" si="371"/>
        <v>0</v>
      </c>
      <c r="D299" s="468"/>
      <c r="E299" s="469"/>
      <c r="F299" s="470">
        <f t="shared" si="397"/>
        <v>0</v>
      </c>
      <c r="G299" s="471"/>
      <c r="H299" s="472"/>
      <c r="I299" s="470">
        <f t="shared" si="398"/>
        <v>0</v>
      </c>
      <c r="J299" s="471"/>
      <c r="K299" s="472"/>
      <c r="L299" s="470">
        <f t="shared" si="399"/>
        <v>0</v>
      </c>
      <c r="M299" s="471"/>
      <c r="N299" s="472"/>
      <c r="O299" s="470">
        <f t="shared" si="400"/>
        <v>0</v>
      </c>
      <c r="P299" s="473"/>
    </row>
    <row r="300" spans="1:16" s="292" customFormat="1" ht="13.5" hidden="1" customHeight="1" thickTop="1" thickBot="1" x14ac:dyDescent="0.3">
      <c r="A300" s="525" t="s">
        <v>330</v>
      </c>
      <c r="B300" s="525" t="s">
        <v>331</v>
      </c>
      <c r="C300" s="511">
        <f t="shared" si="371"/>
        <v>0</v>
      </c>
      <c r="D300" s="526"/>
      <c r="E300" s="527"/>
      <c r="F300" s="514">
        <f t="shared" si="397"/>
        <v>0</v>
      </c>
      <c r="G300" s="526"/>
      <c r="H300" s="527"/>
      <c r="I300" s="528">
        <f t="shared" si="398"/>
        <v>0</v>
      </c>
      <c r="J300" s="526"/>
      <c r="K300" s="527"/>
      <c r="L300" s="528">
        <f t="shared" si="399"/>
        <v>0</v>
      </c>
      <c r="M300" s="526"/>
      <c r="N300" s="527"/>
      <c r="O300" s="528">
        <f t="shared" si="400"/>
        <v>0</v>
      </c>
      <c r="P300" s="529"/>
    </row>
    <row r="301" spans="1:16" s="292" customFormat="1" ht="48.75" hidden="1" customHeight="1" thickTop="1" x14ac:dyDescent="0.25">
      <c r="A301" s="521" t="s">
        <v>332</v>
      </c>
      <c r="B301" s="530" t="s">
        <v>333</v>
      </c>
      <c r="C301" s="516">
        <f t="shared" si="371"/>
        <v>0</v>
      </c>
      <c r="D301" s="462"/>
      <c r="E301" s="463"/>
      <c r="F301" s="337">
        <f t="shared" si="397"/>
        <v>0</v>
      </c>
      <c r="G301" s="462"/>
      <c r="H301" s="463"/>
      <c r="I301" s="337">
        <f t="shared" si="398"/>
        <v>0</v>
      </c>
      <c r="J301" s="462"/>
      <c r="K301" s="463"/>
      <c r="L301" s="337">
        <f t="shared" si="399"/>
        <v>0</v>
      </c>
      <c r="M301" s="462"/>
      <c r="N301" s="463"/>
      <c r="O301" s="337">
        <f t="shared" si="400"/>
        <v>0</v>
      </c>
      <c r="P301" s="341"/>
    </row>
    <row r="302" spans="1:16" ht="12.75" thickTop="1" x14ac:dyDescent="0.25">
      <c r="A302" s="268"/>
      <c r="B302" s="268"/>
      <c r="C302" s="268"/>
      <c r="D302" s="268"/>
      <c r="E302" s="268"/>
      <c r="F302" s="268"/>
      <c r="G302" s="268"/>
      <c r="H302" s="268"/>
      <c r="I302" s="268"/>
      <c r="J302" s="268"/>
      <c r="K302" s="268"/>
      <c r="L302" s="268"/>
      <c r="M302" s="268"/>
    </row>
    <row r="303" spans="1:16" x14ac:dyDescent="0.25">
      <c r="A303" s="268"/>
      <c r="B303" s="268"/>
      <c r="C303" s="268"/>
      <c r="D303" s="268"/>
      <c r="E303" s="268"/>
      <c r="F303" s="268"/>
      <c r="G303" s="268"/>
      <c r="H303" s="268"/>
      <c r="I303" s="268"/>
      <c r="J303" s="268"/>
      <c r="K303" s="268"/>
      <c r="L303" s="268"/>
      <c r="M303" s="268"/>
    </row>
    <row r="304" spans="1:16" x14ac:dyDescent="0.25">
      <c r="A304" s="268"/>
      <c r="B304" s="268"/>
      <c r="C304" s="268"/>
      <c r="D304" s="268"/>
      <c r="E304" s="268"/>
      <c r="F304" s="268"/>
      <c r="G304" s="268"/>
      <c r="H304" s="268"/>
      <c r="I304" s="268"/>
      <c r="J304" s="268"/>
      <c r="K304" s="268"/>
      <c r="L304" s="268"/>
      <c r="M304" s="268"/>
    </row>
    <row r="305" spans="1:13" x14ac:dyDescent="0.25">
      <c r="A305" s="268"/>
      <c r="B305" s="268"/>
      <c r="C305" s="268"/>
      <c r="D305" s="268"/>
      <c r="E305" s="268"/>
      <c r="F305" s="268"/>
      <c r="G305" s="268"/>
      <c r="H305" s="268"/>
      <c r="I305" s="268"/>
      <c r="J305" s="268"/>
      <c r="K305" s="268"/>
      <c r="L305" s="268"/>
      <c r="M305" s="268"/>
    </row>
    <row r="306" spans="1:13" x14ac:dyDescent="0.25">
      <c r="A306" s="268"/>
      <c r="B306" s="268"/>
      <c r="C306" s="268"/>
      <c r="D306" s="268"/>
      <c r="E306" s="268"/>
      <c r="F306" s="268"/>
      <c r="G306" s="268"/>
      <c r="H306" s="268"/>
      <c r="I306" s="268"/>
      <c r="J306" s="268"/>
      <c r="K306" s="268"/>
      <c r="L306" s="268"/>
      <c r="M306" s="268"/>
    </row>
    <row r="307" spans="1:13" x14ac:dyDescent="0.25">
      <c r="A307" s="268"/>
      <c r="B307" s="268"/>
      <c r="C307" s="268"/>
      <c r="D307" s="268"/>
      <c r="E307" s="268"/>
      <c r="F307" s="268"/>
      <c r="G307" s="268"/>
      <c r="H307" s="268"/>
      <c r="I307" s="268"/>
      <c r="J307" s="268"/>
      <c r="K307" s="268"/>
      <c r="L307" s="268"/>
      <c r="M307" s="268"/>
    </row>
    <row r="308" spans="1:13" x14ac:dyDescent="0.25">
      <c r="A308" s="268"/>
      <c r="B308" s="268"/>
      <c r="C308" s="268"/>
      <c r="D308" s="268"/>
      <c r="E308" s="268"/>
      <c r="F308" s="268"/>
      <c r="G308" s="268"/>
      <c r="H308" s="268"/>
      <c r="I308" s="268"/>
      <c r="J308" s="268"/>
      <c r="K308" s="268"/>
      <c r="L308" s="268"/>
      <c r="M308" s="268"/>
    </row>
    <row r="309" spans="1:13" x14ac:dyDescent="0.25">
      <c r="A309" s="268"/>
      <c r="B309" s="268"/>
      <c r="C309" s="268"/>
      <c r="D309" s="268"/>
      <c r="E309" s="268"/>
      <c r="F309" s="268"/>
      <c r="G309" s="268"/>
      <c r="H309" s="268"/>
      <c r="I309" s="268"/>
      <c r="J309" s="268"/>
      <c r="K309" s="268"/>
      <c r="L309" s="268"/>
      <c r="M309" s="268"/>
    </row>
    <row r="310" spans="1:13" x14ac:dyDescent="0.25">
      <c r="A310" s="268"/>
      <c r="B310" s="268"/>
      <c r="C310" s="268"/>
      <c r="D310" s="268"/>
      <c r="E310" s="268"/>
      <c r="F310" s="268"/>
      <c r="G310" s="268"/>
      <c r="H310" s="268"/>
      <c r="I310" s="268"/>
      <c r="J310" s="268"/>
      <c r="K310" s="268"/>
      <c r="L310" s="268"/>
      <c r="M310" s="268"/>
    </row>
    <row r="311" spans="1:13" x14ac:dyDescent="0.25">
      <c r="A311" s="268"/>
      <c r="B311" s="268"/>
      <c r="C311" s="268"/>
      <c r="D311" s="268"/>
      <c r="E311" s="268"/>
      <c r="F311" s="268"/>
      <c r="G311" s="268"/>
      <c r="H311" s="268"/>
      <c r="I311" s="268"/>
      <c r="J311" s="268"/>
      <c r="K311" s="268"/>
      <c r="L311" s="268"/>
      <c r="M311" s="268"/>
    </row>
    <row r="312" spans="1:13" x14ac:dyDescent="0.25">
      <c r="A312" s="268"/>
      <c r="B312" s="268"/>
      <c r="C312" s="268"/>
      <c r="D312" s="268"/>
      <c r="E312" s="268"/>
      <c r="F312" s="268"/>
      <c r="G312" s="268"/>
      <c r="H312" s="268"/>
      <c r="I312" s="268"/>
      <c r="J312" s="268"/>
      <c r="K312" s="268"/>
      <c r="L312" s="268"/>
      <c r="M312" s="268"/>
    </row>
    <row r="313" spans="1:13" x14ac:dyDescent="0.25">
      <c r="A313" s="268"/>
      <c r="B313" s="268"/>
      <c r="C313" s="268"/>
      <c r="D313" s="268"/>
      <c r="E313" s="268"/>
      <c r="F313" s="268"/>
      <c r="G313" s="268"/>
      <c r="H313" s="268"/>
      <c r="I313" s="268"/>
      <c r="J313" s="268"/>
      <c r="K313" s="268"/>
      <c r="L313" s="268"/>
      <c r="M313" s="268"/>
    </row>
    <row r="314" spans="1:13" x14ac:dyDescent="0.25">
      <c r="A314" s="268"/>
      <c r="B314" s="268"/>
      <c r="C314" s="268"/>
      <c r="D314" s="268"/>
      <c r="E314" s="268"/>
      <c r="F314" s="268"/>
      <c r="G314" s="268"/>
      <c r="H314" s="268"/>
      <c r="I314" s="268"/>
      <c r="J314" s="268"/>
      <c r="K314" s="268"/>
      <c r="L314" s="268"/>
      <c r="M314" s="268"/>
    </row>
    <row r="315" spans="1:13" x14ac:dyDescent="0.25">
      <c r="A315" s="268"/>
      <c r="B315" s="268"/>
      <c r="C315" s="268"/>
      <c r="D315" s="268"/>
      <c r="E315" s="268"/>
      <c r="F315" s="268"/>
      <c r="G315" s="268"/>
      <c r="H315" s="268"/>
      <c r="I315" s="268"/>
      <c r="J315" s="268"/>
      <c r="K315" s="268"/>
      <c r="L315" s="268"/>
      <c r="M315" s="268"/>
    </row>
    <row r="316" spans="1:13" x14ac:dyDescent="0.25">
      <c r="A316" s="268"/>
      <c r="B316" s="268"/>
      <c r="C316" s="268"/>
      <c r="D316" s="268"/>
      <c r="E316" s="268"/>
      <c r="F316" s="268"/>
      <c r="G316" s="268"/>
      <c r="H316" s="268"/>
      <c r="I316" s="268"/>
      <c r="J316" s="268"/>
      <c r="K316" s="268"/>
      <c r="L316" s="268"/>
      <c r="M316" s="268"/>
    </row>
    <row r="317" spans="1:13" x14ac:dyDescent="0.25">
      <c r="A317" s="268"/>
      <c r="B317" s="268"/>
      <c r="C317" s="268"/>
      <c r="D317" s="268"/>
      <c r="E317" s="268"/>
      <c r="F317" s="268"/>
      <c r="G317" s="268"/>
      <c r="H317" s="268"/>
      <c r="I317" s="268"/>
      <c r="J317" s="268"/>
      <c r="K317" s="268"/>
      <c r="L317" s="268"/>
      <c r="M317" s="268"/>
    </row>
  </sheetData>
  <sheetProtection algorithmName="SHA-512" hashValue="VQYfPIe8l8hALL+xCyz2dAwfXzNDb6FirVHHQo6/GvyyLpBX0wCtE4O+svXw2ukeKvX9Ubnn1pUCvX79YnS+sg==" saltValue="EidwveFZ3iOjLG33He0qQw==" spinCount="100000" sheet="1" objects="1" scenarios="1" formatCells="0" formatColumns="0" formatRows="0" deleteColumns="0"/>
  <autoFilter ref="A18:P301">
    <filterColumn colId="2">
      <filters>
        <filter val="1 050"/>
      </filters>
    </filterColumn>
  </autoFilter>
  <mergeCells count="32">
    <mergeCell ref="A290:B290"/>
    <mergeCell ref="A291:B291"/>
    <mergeCell ref="I16:I17"/>
    <mergeCell ref="J16:J17"/>
    <mergeCell ref="K16:K17"/>
    <mergeCell ref="C14:P14"/>
    <mergeCell ref="A15:A17"/>
    <mergeCell ref="B15:B17"/>
    <mergeCell ref="C15:P15"/>
    <mergeCell ref="C16:C17"/>
    <mergeCell ref="D16:D17"/>
    <mergeCell ref="E16:E17"/>
    <mergeCell ref="F16:F17"/>
    <mergeCell ref="G16:G17"/>
    <mergeCell ref="H16:H17"/>
    <mergeCell ref="O16:O17"/>
    <mergeCell ref="P16:P17"/>
    <mergeCell ref="L16:L17"/>
    <mergeCell ref="M16:M17"/>
    <mergeCell ref="N16:N17"/>
    <mergeCell ref="C13:P13"/>
    <mergeCell ref="A2:P2"/>
    <mergeCell ref="C3:P3"/>
    <mergeCell ref="C4:P4"/>
    <mergeCell ref="C5:P5"/>
    <mergeCell ref="C6:P6"/>
    <mergeCell ref="C7:P7"/>
    <mergeCell ref="C8:P8"/>
    <mergeCell ref="C9:P9"/>
    <mergeCell ref="C10:P10"/>
    <mergeCell ref="C11:P11"/>
    <mergeCell ref="C12:P12"/>
  </mergeCells>
  <pageMargins left="0.98425196850393704" right="0.39370078740157483" top="0.59055118110236227" bottom="0.39370078740157483" header="0.23622047244094491" footer="0.23622047244094491"/>
  <pageSetup paperSize="9" scale="70" orientation="portrait" r:id="rId1"/>
  <headerFooter differentFirst="1">
    <oddFooter>&amp;L&amp;"Times New Roman,Regular"&amp;9&amp;D; &amp;T&amp;R&amp;"Times New Roman,Regular"&amp;9&amp;P (&amp;N)</oddFooter>
    <firstHeader xml:space="preserve">&amp;R&amp;"Times New Roman,Regular"&amp;9 7.pielikums Jūrmalas pilsētas domes
2019.gada 21.marta  saistošajiem noteikumiem Nr. 11
(protokols Nr.3,  22.punkts)
 </firstHeader>
    <firstFooter>&amp;L&amp;9&amp;D; &amp;T&amp;R&amp;9&amp;P (&amp;N)</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sheetPr>
  <dimension ref="A1:Q317"/>
  <sheetViews>
    <sheetView showGridLines="0" view="pageLayout" topLeftCell="B1" zoomScaleNormal="100" workbookViewId="0">
      <selection activeCell="T17" sqref="T17"/>
    </sheetView>
  </sheetViews>
  <sheetFormatPr defaultRowHeight="12" outlineLevelCol="1" x14ac:dyDescent="0.25"/>
  <cols>
    <col min="1" max="1" width="10.85546875" style="531" customWidth="1"/>
    <col min="2" max="2" width="28" style="531" customWidth="1"/>
    <col min="3" max="3" width="8" style="531" customWidth="1"/>
    <col min="4" max="5" width="8.7109375" style="531" hidden="1" customWidth="1" outlineLevel="1"/>
    <col min="6" max="6" width="8.7109375" style="531" customWidth="1" collapsed="1"/>
    <col min="7" max="8" width="8.7109375" style="531" hidden="1" customWidth="1" outlineLevel="1"/>
    <col min="9" max="9" width="8.7109375" style="531" customWidth="1" collapsed="1"/>
    <col min="10" max="11" width="8.28515625" style="531" hidden="1" customWidth="1" outlineLevel="1"/>
    <col min="12" max="12" width="8.28515625" style="531" customWidth="1" collapsed="1"/>
    <col min="13" max="13" width="7.42578125" style="531" hidden="1" customWidth="1" outlineLevel="1"/>
    <col min="14" max="14" width="7.42578125" style="268" hidden="1" customWidth="1" outlineLevel="1"/>
    <col min="15" max="15" width="6.85546875" style="268" customWidth="1" collapsed="1"/>
    <col min="16" max="16" width="26.7109375" style="268" hidden="1" customWidth="1" outlineLevel="1"/>
    <col min="17" max="17" width="9.140625" style="268" collapsed="1"/>
    <col min="18" max="16384" width="9.140625" style="268"/>
  </cols>
  <sheetData>
    <row r="1" spans="1:17" x14ac:dyDescent="0.25">
      <c r="A1" s="265"/>
      <c r="B1" s="265"/>
      <c r="C1" s="265"/>
      <c r="D1" s="265"/>
      <c r="E1" s="265"/>
      <c r="F1" s="265"/>
      <c r="G1" s="265"/>
      <c r="H1" s="265"/>
      <c r="I1" s="265"/>
      <c r="J1" s="265"/>
      <c r="K1" s="265"/>
      <c r="L1" s="265"/>
      <c r="M1" s="265"/>
      <c r="N1" s="266"/>
      <c r="O1" s="267" t="s">
        <v>344</v>
      </c>
      <c r="P1" s="265"/>
    </row>
    <row r="2" spans="1:17" ht="35.25" customHeight="1" x14ac:dyDescent="0.25">
      <c r="A2" s="1007" t="s">
        <v>0</v>
      </c>
      <c r="B2" s="1008"/>
      <c r="C2" s="1008"/>
      <c r="D2" s="1008"/>
      <c r="E2" s="1008"/>
      <c r="F2" s="1008"/>
      <c r="G2" s="1008"/>
      <c r="H2" s="1008"/>
      <c r="I2" s="1008"/>
      <c r="J2" s="1008"/>
      <c r="K2" s="1008"/>
      <c r="L2" s="1008"/>
      <c r="M2" s="1008"/>
      <c r="N2" s="1008"/>
      <c r="O2" s="1008"/>
      <c r="P2" s="1009"/>
      <c r="Q2" s="532"/>
    </row>
    <row r="3" spans="1:17" ht="12.75" customHeight="1" x14ac:dyDescent="0.25">
      <c r="A3" s="269" t="s">
        <v>1</v>
      </c>
      <c r="B3" s="270"/>
      <c r="C3" s="1010" t="s">
        <v>334</v>
      </c>
      <c r="D3" s="1010"/>
      <c r="E3" s="1010"/>
      <c r="F3" s="1010"/>
      <c r="G3" s="1010"/>
      <c r="H3" s="1010"/>
      <c r="I3" s="1010"/>
      <c r="J3" s="1010"/>
      <c r="K3" s="1010"/>
      <c r="L3" s="1010"/>
      <c r="M3" s="1010"/>
      <c r="N3" s="1010"/>
      <c r="O3" s="1010"/>
      <c r="P3" s="1011"/>
      <c r="Q3" s="532"/>
    </row>
    <row r="4" spans="1:17" ht="12.75" customHeight="1" x14ac:dyDescent="0.25">
      <c r="A4" s="269" t="s">
        <v>3</v>
      </c>
      <c r="B4" s="270"/>
      <c r="C4" s="1010" t="s">
        <v>335</v>
      </c>
      <c r="D4" s="1010"/>
      <c r="E4" s="1010"/>
      <c r="F4" s="1010"/>
      <c r="G4" s="1010"/>
      <c r="H4" s="1010"/>
      <c r="I4" s="1010"/>
      <c r="J4" s="1010"/>
      <c r="K4" s="1010"/>
      <c r="L4" s="1010"/>
      <c r="M4" s="1010"/>
      <c r="N4" s="1010"/>
      <c r="O4" s="1010"/>
      <c r="P4" s="1011"/>
      <c r="Q4" s="532"/>
    </row>
    <row r="5" spans="1:17" ht="12.75" customHeight="1" x14ac:dyDescent="0.25">
      <c r="A5" s="271" t="s">
        <v>5</v>
      </c>
      <c r="B5" s="272"/>
      <c r="C5" s="1005" t="s">
        <v>336</v>
      </c>
      <c r="D5" s="1005"/>
      <c r="E5" s="1005"/>
      <c r="F5" s="1005"/>
      <c r="G5" s="1005"/>
      <c r="H5" s="1005"/>
      <c r="I5" s="1005"/>
      <c r="J5" s="1005"/>
      <c r="K5" s="1005"/>
      <c r="L5" s="1005"/>
      <c r="M5" s="1005"/>
      <c r="N5" s="1005"/>
      <c r="O5" s="1005"/>
      <c r="P5" s="1006"/>
      <c r="Q5" s="532"/>
    </row>
    <row r="6" spans="1:17" ht="12.75" customHeight="1" x14ac:dyDescent="0.25">
      <c r="A6" s="271" t="s">
        <v>7</v>
      </c>
      <c r="B6" s="272"/>
      <c r="C6" s="1005" t="s">
        <v>8</v>
      </c>
      <c r="D6" s="1005"/>
      <c r="E6" s="1005"/>
      <c r="F6" s="1005"/>
      <c r="G6" s="1005"/>
      <c r="H6" s="1005"/>
      <c r="I6" s="1005"/>
      <c r="J6" s="1005"/>
      <c r="K6" s="1005"/>
      <c r="L6" s="1005"/>
      <c r="M6" s="1005"/>
      <c r="N6" s="1005"/>
      <c r="O6" s="1005"/>
      <c r="P6" s="1006"/>
      <c r="Q6" s="532"/>
    </row>
    <row r="7" spans="1:17" ht="25.5" customHeight="1" x14ac:dyDescent="0.25">
      <c r="A7" s="271" t="s">
        <v>9</v>
      </c>
      <c r="B7" s="272"/>
      <c r="C7" s="1010" t="s">
        <v>337</v>
      </c>
      <c r="D7" s="1010"/>
      <c r="E7" s="1010"/>
      <c r="F7" s="1010"/>
      <c r="G7" s="1010"/>
      <c r="H7" s="1010"/>
      <c r="I7" s="1010"/>
      <c r="J7" s="1010"/>
      <c r="K7" s="1010"/>
      <c r="L7" s="1010"/>
      <c r="M7" s="1010"/>
      <c r="N7" s="1010"/>
      <c r="O7" s="1010"/>
      <c r="P7" s="1011"/>
      <c r="Q7" s="532"/>
    </row>
    <row r="8" spans="1:17" ht="12.75" customHeight="1" x14ac:dyDescent="0.25">
      <c r="A8" s="273" t="s">
        <v>11</v>
      </c>
      <c r="B8" s="272"/>
      <c r="C8" s="1012"/>
      <c r="D8" s="1012"/>
      <c r="E8" s="1012"/>
      <c r="F8" s="1012"/>
      <c r="G8" s="1012"/>
      <c r="H8" s="1012"/>
      <c r="I8" s="1012"/>
      <c r="J8" s="1012"/>
      <c r="K8" s="1012"/>
      <c r="L8" s="1012"/>
      <c r="M8" s="1012"/>
      <c r="N8" s="1012"/>
      <c r="O8" s="1012"/>
      <c r="P8" s="1013"/>
      <c r="Q8" s="532"/>
    </row>
    <row r="9" spans="1:17" ht="12.75" customHeight="1" x14ac:dyDescent="0.25">
      <c r="A9" s="271"/>
      <c r="B9" s="272" t="s">
        <v>12</v>
      </c>
      <c r="C9" s="1005"/>
      <c r="D9" s="1005"/>
      <c r="E9" s="1005"/>
      <c r="F9" s="1005"/>
      <c r="G9" s="1005"/>
      <c r="H9" s="1005"/>
      <c r="I9" s="1005"/>
      <c r="J9" s="1005"/>
      <c r="K9" s="1005"/>
      <c r="L9" s="1005"/>
      <c r="M9" s="1005"/>
      <c r="N9" s="1005"/>
      <c r="O9" s="1005"/>
      <c r="P9" s="1006"/>
      <c r="Q9" s="532"/>
    </row>
    <row r="10" spans="1:17" ht="12.75" customHeight="1" x14ac:dyDescent="0.25">
      <c r="A10" s="271"/>
      <c r="B10" s="272" t="s">
        <v>14</v>
      </c>
      <c r="C10" s="1005"/>
      <c r="D10" s="1005"/>
      <c r="E10" s="1005"/>
      <c r="F10" s="1005"/>
      <c r="G10" s="1005"/>
      <c r="H10" s="1005"/>
      <c r="I10" s="1005"/>
      <c r="J10" s="1005"/>
      <c r="K10" s="1005"/>
      <c r="L10" s="1005"/>
      <c r="M10" s="1005"/>
      <c r="N10" s="1005"/>
      <c r="O10" s="1005"/>
      <c r="P10" s="1006"/>
      <c r="Q10" s="532"/>
    </row>
    <row r="11" spans="1:17" ht="12.75" customHeight="1" x14ac:dyDescent="0.25">
      <c r="A11" s="271"/>
      <c r="B11" s="272" t="s">
        <v>16</v>
      </c>
      <c r="C11" s="1012" t="s">
        <v>338</v>
      </c>
      <c r="D11" s="1012"/>
      <c r="E11" s="1012"/>
      <c r="F11" s="1012"/>
      <c r="G11" s="1012"/>
      <c r="H11" s="1012"/>
      <c r="I11" s="1012"/>
      <c r="J11" s="1012"/>
      <c r="K11" s="1012"/>
      <c r="L11" s="1012"/>
      <c r="M11" s="1012"/>
      <c r="N11" s="1012"/>
      <c r="O11" s="1012"/>
      <c r="P11" s="1013"/>
      <c r="Q11" s="532"/>
    </row>
    <row r="12" spans="1:17" ht="12.75" customHeight="1" x14ac:dyDescent="0.25">
      <c r="A12" s="271"/>
      <c r="B12" s="272" t="s">
        <v>17</v>
      </c>
      <c r="C12" s="1005"/>
      <c r="D12" s="1005"/>
      <c r="E12" s="1005"/>
      <c r="F12" s="1005"/>
      <c r="G12" s="1005"/>
      <c r="H12" s="1005"/>
      <c r="I12" s="1005"/>
      <c r="J12" s="1005"/>
      <c r="K12" s="1005"/>
      <c r="L12" s="1005"/>
      <c r="M12" s="1005"/>
      <c r="N12" s="1005"/>
      <c r="O12" s="1005"/>
      <c r="P12" s="1006"/>
      <c r="Q12" s="532"/>
    </row>
    <row r="13" spans="1:17" ht="12.75" customHeight="1" x14ac:dyDescent="0.25">
      <c r="A13" s="271"/>
      <c r="B13" s="272" t="s">
        <v>19</v>
      </c>
      <c r="C13" s="1005"/>
      <c r="D13" s="1005"/>
      <c r="E13" s="1005"/>
      <c r="F13" s="1005"/>
      <c r="G13" s="1005"/>
      <c r="H13" s="1005"/>
      <c r="I13" s="1005"/>
      <c r="J13" s="1005"/>
      <c r="K13" s="1005"/>
      <c r="L13" s="1005"/>
      <c r="M13" s="1005"/>
      <c r="N13" s="1005"/>
      <c r="O13" s="1005"/>
      <c r="P13" s="1006"/>
      <c r="Q13" s="532"/>
    </row>
    <row r="14" spans="1:17" ht="12.75" customHeight="1" x14ac:dyDescent="0.25">
      <c r="A14" s="274"/>
      <c r="B14" s="275"/>
      <c r="C14" s="1014"/>
      <c r="D14" s="1014"/>
      <c r="E14" s="1014"/>
      <c r="F14" s="1014"/>
      <c r="G14" s="1014"/>
      <c r="H14" s="1014"/>
      <c r="I14" s="1014"/>
      <c r="J14" s="1014"/>
      <c r="K14" s="1014"/>
      <c r="L14" s="1014"/>
      <c r="M14" s="1014"/>
      <c r="N14" s="1014"/>
      <c r="O14" s="1014"/>
      <c r="P14" s="1015"/>
      <c r="Q14" s="532"/>
    </row>
    <row r="15" spans="1:17" s="276" customFormat="1" ht="12.75" customHeight="1" x14ac:dyDescent="0.25">
      <c r="A15" s="1016" t="s">
        <v>20</v>
      </c>
      <c r="B15" s="1019" t="s">
        <v>21</v>
      </c>
      <c r="C15" s="1021" t="s">
        <v>22</v>
      </c>
      <c r="D15" s="1022"/>
      <c r="E15" s="1022"/>
      <c r="F15" s="1022"/>
      <c r="G15" s="1022"/>
      <c r="H15" s="1022"/>
      <c r="I15" s="1022"/>
      <c r="J15" s="1022"/>
      <c r="K15" s="1022"/>
      <c r="L15" s="1022"/>
      <c r="M15" s="1022"/>
      <c r="N15" s="1022"/>
      <c r="O15" s="1022"/>
      <c r="P15" s="1023"/>
      <c r="Q15" s="533"/>
    </row>
    <row r="16" spans="1:17" s="276" customFormat="1" ht="12.75" customHeight="1" x14ac:dyDescent="0.25">
      <c r="A16" s="1017"/>
      <c r="B16" s="1020"/>
      <c r="C16" s="1024" t="s">
        <v>23</v>
      </c>
      <c r="D16" s="1026" t="s">
        <v>24</v>
      </c>
      <c r="E16" s="1028" t="s">
        <v>25</v>
      </c>
      <c r="F16" s="1030" t="s">
        <v>26</v>
      </c>
      <c r="G16" s="1032" t="s">
        <v>27</v>
      </c>
      <c r="H16" s="1033" t="s">
        <v>28</v>
      </c>
      <c r="I16" s="1034" t="s">
        <v>29</v>
      </c>
      <c r="J16" s="1032" t="s">
        <v>30</v>
      </c>
      <c r="K16" s="1033" t="s">
        <v>31</v>
      </c>
      <c r="L16" s="1034" t="s">
        <v>32</v>
      </c>
      <c r="M16" s="1032" t="s">
        <v>33</v>
      </c>
      <c r="N16" s="1033" t="s">
        <v>34</v>
      </c>
      <c r="O16" s="1034" t="s">
        <v>35</v>
      </c>
      <c r="P16" s="1035" t="s">
        <v>36</v>
      </c>
    </row>
    <row r="17" spans="1:16" s="277" customFormat="1" ht="70.5" customHeight="1" thickBot="1" x14ac:dyDescent="0.3">
      <c r="A17" s="1018"/>
      <c r="B17" s="1020"/>
      <c r="C17" s="1025"/>
      <c r="D17" s="1027"/>
      <c r="E17" s="1029"/>
      <c r="F17" s="1031"/>
      <c r="G17" s="1032"/>
      <c r="H17" s="1033"/>
      <c r="I17" s="1034"/>
      <c r="J17" s="1032"/>
      <c r="K17" s="1033"/>
      <c r="L17" s="1034"/>
      <c r="M17" s="1032"/>
      <c r="N17" s="1033"/>
      <c r="O17" s="1034"/>
      <c r="P17" s="1036"/>
    </row>
    <row r="18" spans="1:16" s="277" customFormat="1" ht="9.75" customHeight="1" thickTop="1" x14ac:dyDescent="0.25">
      <c r="A18" s="278" t="s">
        <v>37</v>
      </c>
      <c r="B18" s="278">
        <v>2</v>
      </c>
      <c r="C18" s="279">
        <v>3</v>
      </c>
      <c r="D18" s="280">
        <v>4</v>
      </c>
      <c r="E18" s="281">
        <v>5</v>
      </c>
      <c r="F18" s="282">
        <v>6</v>
      </c>
      <c r="G18" s="280">
        <v>7</v>
      </c>
      <c r="H18" s="283">
        <v>8</v>
      </c>
      <c r="I18" s="284">
        <v>9</v>
      </c>
      <c r="J18" s="283">
        <v>10</v>
      </c>
      <c r="K18" s="281">
        <v>11</v>
      </c>
      <c r="L18" s="285">
        <v>12</v>
      </c>
      <c r="M18" s="279">
        <v>13</v>
      </c>
      <c r="N18" s="281">
        <v>14</v>
      </c>
      <c r="O18" s="284">
        <v>15</v>
      </c>
      <c r="P18" s="284">
        <v>16</v>
      </c>
    </row>
    <row r="19" spans="1:16" s="292" customFormat="1" ht="12" hidden="1" customHeight="1" x14ac:dyDescent="0.25">
      <c r="A19" s="286"/>
      <c r="B19" s="287" t="s">
        <v>38</v>
      </c>
      <c r="C19" s="288"/>
      <c r="D19" s="289"/>
      <c r="E19" s="290"/>
      <c r="F19" s="291"/>
      <c r="G19" s="289"/>
      <c r="H19" s="290"/>
      <c r="I19" s="291"/>
      <c r="J19" s="289"/>
      <c r="K19" s="290"/>
      <c r="L19" s="291"/>
      <c r="M19" s="289"/>
      <c r="N19" s="290"/>
      <c r="O19" s="291"/>
      <c r="P19" s="291"/>
    </row>
    <row r="20" spans="1:16" s="292" customFormat="1" ht="12.75" thickBot="1" x14ac:dyDescent="0.3">
      <c r="A20" s="293"/>
      <c r="B20" s="294" t="s">
        <v>39</v>
      </c>
      <c r="C20" s="295">
        <f t="shared" ref="C20:C83" si="0">F20+I20+L20+O20</f>
        <v>1204</v>
      </c>
      <c r="D20" s="296">
        <f>SUM(D21,D24,D25,D41,D43)</f>
        <v>0</v>
      </c>
      <c r="E20" s="297">
        <f t="shared" ref="E20:F20" si="1">SUM(E21,E24,E25,E41,E43)</f>
        <v>1204</v>
      </c>
      <c r="F20" s="298">
        <f t="shared" si="1"/>
        <v>1204</v>
      </c>
      <c r="G20" s="296">
        <f>SUM(G21,G24,G43)</f>
        <v>0</v>
      </c>
      <c r="H20" s="297">
        <f t="shared" ref="H20:I20" si="2">SUM(H21,H24,H43)</f>
        <v>0</v>
      </c>
      <c r="I20" s="298">
        <f t="shared" si="2"/>
        <v>0</v>
      </c>
      <c r="J20" s="296">
        <f>SUM(J21,J26,J43)</f>
        <v>0</v>
      </c>
      <c r="K20" s="297">
        <f t="shared" ref="K20:L20" si="3">SUM(K21,K26,K43)</f>
        <v>0</v>
      </c>
      <c r="L20" s="298">
        <f t="shared" si="3"/>
        <v>0</v>
      </c>
      <c r="M20" s="296">
        <f>SUM(M21,M45)</f>
        <v>0</v>
      </c>
      <c r="N20" s="297">
        <f t="shared" ref="N20:O20" si="4">SUM(N21,N45)</f>
        <v>0</v>
      </c>
      <c r="O20" s="298">
        <f t="shared" si="4"/>
        <v>0</v>
      </c>
      <c r="P20" s="299"/>
    </row>
    <row r="21" spans="1:16" ht="12.75" hidden="1" thickTop="1" x14ac:dyDescent="0.25">
      <c r="A21" s="300"/>
      <c r="B21" s="301" t="s">
        <v>40</v>
      </c>
      <c r="C21" s="302">
        <f t="shared" si="0"/>
        <v>0</v>
      </c>
      <c r="D21" s="303">
        <f>SUM(D22:D23)</f>
        <v>0</v>
      </c>
      <c r="E21" s="304">
        <f t="shared" ref="E21:F21" si="5">SUM(E22:E23)</f>
        <v>0</v>
      </c>
      <c r="F21" s="305">
        <f t="shared" si="5"/>
        <v>0</v>
      </c>
      <c r="G21" s="303">
        <f>SUM(G22:G23)</f>
        <v>0</v>
      </c>
      <c r="H21" s="304">
        <f t="shared" ref="H21:I21" si="6">SUM(H22:H23)</f>
        <v>0</v>
      </c>
      <c r="I21" s="305">
        <f t="shared" si="6"/>
        <v>0</v>
      </c>
      <c r="J21" s="303">
        <f>SUM(J22:J23)</f>
        <v>0</v>
      </c>
      <c r="K21" s="304">
        <f t="shared" ref="K21:L21" si="7">SUM(K22:K23)</f>
        <v>0</v>
      </c>
      <c r="L21" s="305">
        <f t="shared" si="7"/>
        <v>0</v>
      </c>
      <c r="M21" s="303">
        <f>SUM(M22:M23)</f>
        <v>0</v>
      </c>
      <c r="N21" s="304">
        <f t="shared" ref="N21:O21" si="8">SUM(N22:N23)</f>
        <v>0</v>
      </c>
      <c r="O21" s="305">
        <f t="shared" si="8"/>
        <v>0</v>
      </c>
      <c r="P21" s="306"/>
    </row>
    <row r="22" spans="1:16" ht="12" hidden="1" customHeight="1" x14ac:dyDescent="0.25">
      <c r="A22" s="307"/>
      <c r="B22" s="308" t="s">
        <v>41</v>
      </c>
      <c r="C22" s="309">
        <f t="shared" si="0"/>
        <v>0</v>
      </c>
      <c r="D22" s="310"/>
      <c r="E22" s="311"/>
      <c r="F22" s="312">
        <f>D22+E22</f>
        <v>0</v>
      </c>
      <c r="G22" s="310"/>
      <c r="H22" s="311"/>
      <c r="I22" s="312">
        <f>G22+H22</f>
        <v>0</v>
      </c>
      <c r="J22" s="310"/>
      <c r="K22" s="311"/>
      <c r="L22" s="312">
        <f>K22+J22</f>
        <v>0</v>
      </c>
      <c r="M22" s="310"/>
      <c r="N22" s="311"/>
      <c r="O22" s="312">
        <f>N22+M22</f>
        <v>0</v>
      </c>
      <c r="P22" s="313"/>
    </row>
    <row r="23" spans="1:16" ht="12.75" hidden="1" thickTop="1" x14ac:dyDescent="0.25">
      <c r="A23" s="314"/>
      <c r="B23" s="315" t="s">
        <v>42</v>
      </c>
      <c r="C23" s="316">
        <f t="shared" si="0"/>
        <v>0</v>
      </c>
      <c r="D23" s="317"/>
      <c r="E23" s="318"/>
      <c r="F23" s="319">
        <f t="shared" ref="F23:F25" si="9">D23+E23</f>
        <v>0</v>
      </c>
      <c r="G23" s="317"/>
      <c r="H23" s="320"/>
      <c r="I23" s="319">
        <f t="shared" ref="I23:I24" si="10">G23+H23</f>
        <v>0</v>
      </c>
      <c r="J23" s="317"/>
      <c r="K23" s="320"/>
      <c r="L23" s="321">
        <f>K23+J23</f>
        <v>0</v>
      </c>
      <c r="M23" s="317"/>
      <c r="N23" s="320"/>
      <c r="O23" s="319">
        <f>N23+M23</f>
        <v>0</v>
      </c>
      <c r="P23" s="322"/>
    </row>
    <row r="24" spans="1:16" s="292" customFormat="1" ht="24.75" customHeight="1" thickTop="1" thickBot="1" x14ac:dyDescent="0.3">
      <c r="A24" s="323">
        <v>19300</v>
      </c>
      <c r="B24" s="323" t="s">
        <v>43</v>
      </c>
      <c r="C24" s="324">
        <f>F24+I24</f>
        <v>241</v>
      </c>
      <c r="D24" s="325"/>
      <c r="E24" s="326">
        <v>241</v>
      </c>
      <c r="F24" s="327">
        <f t="shared" si="9"/>
        <v>241</v>
      </c>
      <c r="G24" s="325"/>
      <c r="H24" s="326"/>
      <c r="I24" s="327">
        <f t="shared" si="10"/>
        <v>0</v>
      </c>
      <c r="J24" s="328" t="s">
        <v>44</v>
      </c>
      <c r="K24" s="329" t="s">
        <v>44</v>
      </c>
      <c r="L24" s="330" t="s">
        <v>44</v>
      </c>
      <c r="M24" s="328" t="s">
        <v>44</v>
      </c>
      <c r="N24" s="329" t="s">
        <v>44</v>
      </c>
      <c r="O24" s="330" t="s">
        <v>44</v>
      </c>
      <c r="P24" s="331" t="s">
        <v>339</v>
      </c>
    </row>
    <row r="25" spans="1:16" s="292" customFormat="1" ht="45.75" customHeight="1" thickTop="1" x14ac:dyDescent="0.25">
      <c r="A25" s="332">
        <v>21194</v>
      </c>
      <c r="B25" s="333" t="s">
        <v>45</v>
      </c>
      <c r="C25" s="334">
        <f>F25</f>
        <v>963</v>
      </c>
      <c r="D25" s="335"/>
      <c r="E25" s="336">
        <v>963</v>
      </c>
      <c r="F25" s="337">
        <f t="shared" si="9"/>
        <v>963</v>
      </c>
      <c r="G25" s="338" t="s">
        <v>44</v>
      </c>
      <c r="H25" s="339" t="s">
        <v>44</v>
      </c>
      <c r="I25" s="340" t="s">
        <v>44</v>
      </c>
      <c r="J25" s="338" t="s">
        <v>44</v>
      </c>
      <c r="K25" s="339" t="s">
        <v>44</v>
      </c>
      <c r="L25" s="340" t="s">
        <v>44</v>
      </c>
      <c r="M25" s="338" t="s">
        <v>44</v>
      </c>
      <c r="N25" s="339" t="s">
        <v>44</v>
      </c>
      <c r="O25" s="340" t="s">
        <v>44</v>
      </c>
      <c r="P25" s="341" t="s">
        <v>340</v>
      </c>
    </row>
    <row r="26" spans="1:16" s="292" customFormat="1" ht="36" hidden="1" customHeight="1" x14ac:dyDescent="0.25">
      <c r="A26" s="333">
        <v>21300</v>
      </c>
      <c r="B26" s="333" t="s">
        <v>46</v>
      </c>
      <c r="C26" s="334">
        <f>L26</f>
        <v>0</v>
      </c>
      <c r="D26" s="338" t="s">
        <v>44</v>
      </c>
      <c r="E26" s="339" t="s">
        <v>44</v>
      </c>
      <c r="F26" s="340" t="s">
        <v>44</v>
      </c>
      <c r="G26" s="338" t="s">
        <v>44</v>
      </c>
      <c r="H26" s="339" t="s">
        <v>44</v>
      </c>
      <c r="I26" s="340" t="s">
        <v>44</v>
      </c>
      <c r="J26" s="342">
        <f>SUM(J27,J31,J33,J36)</f>
        <v>0</v>
      </c>
      <c r="K26" s="343">
        <f t="shared" ref="K26:L26" si="11">SUM(K27,K31,K33,K36)</f>
        <v>0</v>
      </c>
      <c r="L26" s="344">
        <f t="shared" si="11"/>
        <v>0</v>
      </c>
      <c r="M26" s="342" t="s">
        <v>44</v>
      </c>
      <c r="N26" s="343" t="s">
        <v>44</v>
      </c>
      <c r="O26" s="344" t="s">
        <v>44</v>
      </c>
      <c r="P26" s="341"/>
    </row>
    <row r="27" spans="1:16" s="292" customFormat="1" ht="24" hidden="1" customHeight="1" x14ac:dyDescent="0.25">
      <c r="A27" s="345">
        <v>21350</v>
      </c>
      <c r="B27" s="333" t="s">
        <v>47</v>
      </c>
      <c r="C27" s="334">
        <f t="shared" ref="C27:C30" si="12">L27</f>
        <v>0</v>
      </c>
      <c r="D27" s="338" t="s">
        <v>44</v>
      </c>
      <c r="E27" s="339" t="s">
        <v>44</v>
      </c>
      <c r="F27" s="340" t="s">
        <v>44</v>
      </c>
      <c r="G27" s="338" t="s">
        <v>44</v>
      </c>
      <c r="H27" s="339" t="s">
        <v>44</v>
      </c>
      <c r="I27" s="340" t="s">
        <v>44</v>
      </c>
      <c r="J27" s="342">
        <f>SUM(J28:J30)</f>
        <v>0</v>
      </c>
      <c r="K27" s="343">
        <f t="shared" ref="K27:L27" si="13">SUM(K28:K30)</f>
        <v>0</v>
      </c>
      <c r="L27" s="344">
        <f t="shared" si="13"/>
        <v>0</v>
      </c>
      <c r="M27" s="342" t="s">
        <v>44</v>
      </c>
      <c r="N27" s="343" t="s">
        <v>44</v>
      </c>
      <c r="O27" s="344" t="s">
        <v>44</v>
      </c>
      <c r="P27" s="341"/>
    </row>
    <row r="28" spans="1:16" ht="12" hidden="1" customHeight="1" x14ac:dyDescent="0.25">
      <c r="A28" s="307">
        <v>21351</v>
      </c>
      <c r="B28" s="346" t="s">
        <v>48</v>
      </c>
      <c r="C28" s="347">
        <f t="shared" si="12"/>
        <v>0</v>
      </c>
      <c r="D28" s="348" t="s">
        <v>44</v>
      </c>
      <c r="E28" s="349" t="s">
        <v>44</v>
      </c>
      <c r="F28" s="350" t="s">
        <v>44</v>
      </c>
      <c r="G28" s="348" t="s">
        <v>44</v>
      </c>
      <c r="H28" s="349" t="s">
        <v>44</v>
      </c>
      <c r="I28" s="350" t="s">
        <v>44</v>
      </c>
      <c r="J28" s="310"/>
      <c r="K28" s="311"/>
      <c r="L28" s="312">
        <f t="shared" ref="L28:L30" si="14">K28+J28</f>
        <v>0</v>
      </c>
      <c r="M28" s="351" t="s">
        <v>44</v>
      </c>
      <c r="N28" s="352" t="s">
        <v>44</v>
      </c>
      <c r="O28" s="312" t="s">
        <v>44</v>
      </c>
      <c r="P28" s="313"/>
    </row>
    <row r="29" spans="1:16" ht="12" hidden="1" customHeight="1" x14ac:dyDescent="0.25">
      <c r="A29" s="314">
        <v>21352</v>
      </c>
      <c r="B29" s="353" t="s">
        <v>49</v>
      </c>
      <c r="C29" s="354">
        <f t="shared" si="12"/>
        <v>0</v>
      </c>
      <c r="D29" s="355" t="s">
        <v>44</v>
      </c>
      <c r="E29" s="356" t="s">
        <v>44</v>
      </c>
      <c r="F29" s="357" t="s">
        <v>44</v>
      </c>
      <c r="G29" s="355" t="s">
        <v>44</v>
      </c>
      <c r="H29" s="356" t="s">
        <v>44</v>
      </c>
      <c r="I29" s="357" t="s">
        <v>44</v>
      </c>
      <c r="J29" s="317"/>
      <c r="K29" s="320"/>
      <c r="L29" s="321">
        <f t="shared" si="14"/>
        <v>0</v>
      </c>
      <c r="M29" s="358" t="s">
        <v>44</v>
      </c>
      <c r="N29" s="359" t="s">
        <v>44</v>
      </c>
      <c r="O29" s="321" t="s">
        <v>44</v>
      </c>
      <c r="P29" s="322"/>
    </row>
    <row r="30" spans="1:16" ht="24" hidden="1" customHeight="1" x14ac:dyDescent="0.25">
      <c r="A30" s="314">
        <v>21359</v>
      </c>
      <c r="B30" s="353" t="s">
        <v>50</v>
      </c>
      <c r="C30" s="354">
        <f t="shared" si="12"/>
        <v>0</v>
      </c>
      <c r="D30" s="355" t="s">
        <v>44</v>
      </c>
      <c r="E30" s="356" t="s">
        <v>44</v>
      </c>
      <c r="F30" s="357" t="s">
        <v>44</v>
      </c>
      <c r="G30" s="355" t="s">
        <v>44</v>
      </c>
      <c r="H30" s="356" t="s">
        <v>44</v>
      </c>
      <c r="I30" s="357" t="s">
        <v>44</v>
      </c>
      <c r="J30" s="317"/>
      <c r="K30" s="320"/>
      <c r="L30" s="321">
        <f t="shared" si="14"/>
        <v>0</v>
      </c>
      <c r="M30" s="358" t="s">
        <v>44</v>
      </c>
      <c r="N30" s="359" t="s">
        <v>44</v>
      </c>
      <c r="O30" s="321" t="s">
        <v>44</v>
      </c>
      <c r="P30" s="322"/>
    </row>
    <row r="31" spans="1:16" s="292" customFormat="1" ht="36" hidden="1" customHeight="1" x14ac:dyDescent="0.25">
      <c r="A31" s="345">
        <v>21370</v>
      </c>
      <c r="B31" s="333" t="s">
        <v>51</v>
      </c>
      <c r="C31" s="334">
        <f>L31</f>
        <v>0</v>
      </c>
      <c r="D31" s="338" t="s">
        <v>44</v>
      </c>
      <c r="E31" s="339" t="s">
        <v>44</v>
      </c>
      <c r="F31" s="340" t="s">
        <v>44</v>
      </c>
      <c r="G31" s="338" t="s">
        <v>44</v>
      </c>
      <c r="H31" s="339" t="s">
        <v>44</v>
      </c>
      <c r="I31" s="340" t="s">
        <v>44</v>
      </c>
      <c r="J31" s="342">
        <f>SUM(J32)</f>
        <v>0</v>
      </c>
      <c r="K31" s="343">
        <f t="shared" ref="K31:L31" si="15">SUM(K32)</f>
        <v>0</v>
      </c>
      <c r="L31" s="344">
        <f t="shared" si="15"/>
        <v>0</v>
      </c>
      <c r="M31" s="342" t="s">
        <v>44</v>
      </c>
      <c r="N31" s="343" t="s">
        <v>44</v>
      </c>
      <c r="O31" s="344" t="s">
        <v>44</v>
      </c>
      <c r="P31" s="341"/>
    </row>
    <row r="32" spans="1:16" ht="36" hidden="1" customHeight="1" x14ac:dyDescent="0.25">
      <c r="A32" s="360">
        <v>21379</v>
      </c>
      <c r="B32" s="361" t="s">
        <v>52</v>
      </c>
      <c r="C32" s="362">
        <f t="shared" ref="C32:C40" si="16">L32</f>
        <v>0</v>
      </c>
      <c r="D32" s="363" t="s">
        <v>44</v>
      </c>
      <c r="E32" s="364" t="s">
        <v>44</v>
      </c>
      <c r="F32" s="365" t="s">
        <v>44</v>
      </c>
      <c r="G32" s="363" t="s">
        <v>44</v>
      </c>
      <c r="H32" s="364" t="s">
        <v>44</v>
      </c>
      <c r="I32" s="365" t="s">
        <v>44</v>
      </c>
      <c r="J32" s="366"/>
      <c r="K32" s="367"/>
      <c r="L32" s="368">
        <f>K32+J32</f>
        <v>0</v>
      </c>
      <c r="M32" s="369" t="s">
        <v>44</v>
      </c>
      <c r="N32" s="370" t="s">
        <v>44</v>
      </c>
      <c r="O32" s="368" t="s">
        <v>44</v>
      </c>
      <c r="P32" s="371"/>
    </row>
    <row r="33" spans="1:16" s="292" customFormat="1" ht="12" hidden="1" customHeight="1" x14ac:dyDescent="0.25">
      <c r="A33" s="345">
        <v>21380</v>
      </c>
      <c r="B33" s="333" t="s">
        <v>53</v>
      </c>
      <c r="C33" s="334">
        <f t="shared" si="16"/>
        <v>0</v>
      </c>
      <c r="D33" s="338" t="s">
        <v>44</v>
      </c>
      <c r="E33" s="339" t="s">
        <v>44</v>
      </c>
      <c r="F33" s="340" t="s">
        <v>44</v>
      </c>
      <c r="G33" s="338" t="s">
        <v>44</v>
      </c>
      <c r="H33" s="339" t="s">
        <v>44</v>
      </c>
      <c r="I33" s="340" t="s">
        <v>44</v>
      </c>
      <c r="J33" s="342">
        <f>SUM(J34:J35)</f>
        <v>0</v>
      </c>
      <c r="K33" s="343">
        <f t="shared" ref="K33:L33" si="17">SUM(K34:K35)</f>
        <v>0</v>
      </c>
      <c r="L33" s="344">
        <f t="shared" si="17"/>
        <v>0</v>
      </c>
      <c r="M33" s="342" t="s">
        <v>44</v>
      </c>
      <c r="N33" s="343" t="s">
        <v>44</v>
      </c>
      <c r="O33" s="344" t="s">
        <v>44</v>
      </c>
      <c r="P33" s="341"/>
    </row>
    <row r="34" spans="1:16" ht="12" hidden="1" customHeight="1" x14ac:dyDescent="0.25">
      <c r="A34" s="308">
        <v>21381</v>
      </c>
      <c r="B34" s="346" t="s">
        <v>54</v>
      </c>
      <c r="C34" s="347">
        <f t="shared" si="16"/>
        <v>0</v>
      </c>
      <c r="D34" s="348" t="s">
        <v>44</v>
      </c>
      <c r="E34" s="349" t="s">
        <v>44</v>
      </c>
      <c r="F34" s="350" t="s">
        <v>44</v>
      </c>
      <c r="G34" s="348" t="s">
        <v>44</v>
      </c>
      <c r="H34" s="349" t="s">
        <v>44</v>
      </c>
      <c r="I34" s="350" t="s">
        <v>44</v>
      </c>
      <c r="J34" s="310"/>
      <c r="K34" s="311"/>
      <c r="L34" s="312">
        <f t="shared" ref="L34:L35" si="18">K34+J34</f>
        <v>0</v>
      </c>
      <c r="M34" s="351" t="s">
        <v>44</v>
      </c>
      <c r="N34" s="352" t="s">
        <v>44</v>
      </c>
      <c r="O34" s="312" t="s">
        <v>44</v>
      </c>
      <c r="P34" s="313"/>
    </row>
    <row r="35" spans="1:16" ht="24" hidden="1" customHeight="1" x14ac:dyDescent="0.25">
      <c r="A35" s="315">
        <v>21383</v>
      </c>
      <c r="B35" s="353" t="s">
        <v>55</v>
      </c>
      <c r="C35" s="354">
        <f t="shared" si="16"/>
        <v>0</v>
      </c>
      <c r="D35" s="355" t="s">
        <v>44</v>
      </c>
      <c r="E35" s="356" t="s">
        <v>44</v>
      </c>
      <c r="F35" s="357" t="s">
        <v>44</v>
      </c>
      <c r="G35" s="355" t="s">
        <v>44</v>
      </c>
      <c r="H35" s="356" t="s">
        <v>44</v>
      </c>
      <c r="I35" s="357" t="s">
        <v>44</v>
      </c>
      <c r="J35" s="317"/>
      <c r="K35" s="320"/>
      <c r="L35" s="321">
        <f t="shared" si="18"/>
        <v>0</v>
      </c>
      <c r="M35" s="358" t="s">
        <v>44</v>
      </c>
      <c r="N35" s="359" t="s">
        <v>44</v>
      </c>
      <c r="O35" s="321" t="s">
        <v>44</v>
      </c>
      <c r="P35" s="322"/>
    </row>
    <row r="36" spans="1:16" s="292" customFormat="1" ht="25.5" hidden="1" customHeight="1" x14ac:dyDescent="0.25">
      <c r="A36" s="345">
        <v>21390</v>
      </c>
      <c r="B36" s="333" t="s">
        <v>56</v>
      </c>
      <c r="C36" s="334">
        <f t="shared" si="16"/>
        <v>0</v>
      </c>
      <c r="D36" s="338" t="s">
        <v>44</v>
      </c>
      <c r="E36" s="339" t="s">
        <v>44</v>
      </c>
      <c r="F36" s="340" t="s">
        <v>44</v>
      </c>
      <c r="G36" s="338" t="s">
        <v>44</v>
      </c>
      <c r="H36" s="339" t="s">
        <v>44</v>
      </c>
      <c r="I36" s="340" t="s">
        <v>44</v>
      </c>
      <c r="J36" s="342">
        <f>SUM(J37:J40)</f>
        <v>0</v>
      </c>
      <c r="K36" s="343">
        <f t="shared" ref="K36:L36" si="19">SUM(K37:K40)</f>
        <v>0</v>
      </c>
      <c r="L36" s="344">
        <f t="shared" si="19"/>
        <v>0</v>
      </c>
      <c r="M36" s="342" t="s">
        <v>44</v>
      </c>
      <c r="N36" s="343" t="s">
        <v>44</v>
      </c>
      <c r="O36" s="344" t="s">
        <v>44</v>
      </c>
      <c r="P36" s="341"/>
    </row>
    <row r="37" spans="1:16" ht="24" hidden="1" customHeight="1" x14ac:dyDescent="0.25">
      <c r="A37" s="308">
        <v>21391</v>
      </c>
      <c r="B37" s="346" t="s">
        <v>57</v>
      </c>
      <c r="C37" s="347">
        <f t="shared" si="16"/>
        <v>0</v>
      </c>
      <c r="D37" s="348" t="s">
        <v>44</v>
      </c>
      <c r="E37" s="349" t="s">
        <v>44</v>
      </c>
      <c r="F37" s="350" t="s">
        <v>44</v>
      </c>
      <c r="G37" s="348" t="s">
        <v>44</v>
      </c>
      <c r="H37" s="349" t="s">
        <v>44</v>
      </c>
      <c r="I37" s="350" t="s">
        <v>44</v>
      </c>
      <c r="J37" s="310"/>
      <c r="K37" s="311"/>
      <c r="L37" s="312">
        <f t="shared" ref="L37:L40" si="20">K37+J37</f>
        <v>0</v>
      </c>
      <c r="M37" s="351" t="s">
        <v>44</v>
      </c>
      <c r="N37" s="352" t="s">
        <v>44</v>
      </c>
      <c r="O37" s="312" t="s">
        <v>44</v>
      </c>
      <c r="P37" s="313"/>
    </row>
    <row r="38" spans="1:16" ht="12" hidden="1" customHeight="1" x14ac:dyDescent="0.25">
      <c r="A38" s="315">
        <v>21393</v>
      </c>
      <c r="B38" s="353" t="s">
        <v>58</v>
      </c>
      <c r="C38" s="354">
        <f t="shared" si="16"/>
        <v>0</v>
      </c>
      <c r="D38" s="355" t="s">
        <v>44</v>
      </c>
      <c r="E38" s="356" t="s">
        <v>44</v>
      </c>
      <c r="F38" s="357" t="s">
        <v>44</v>
      </c>
      <c r="G38" s="355" t="s">
        <v>44</v>
      </c>
      <c r="H38" s="356" t="s">
        <v>44</v>
      </c>
      <c r="I38" s="357" t="s">
        <v>44</v>
      </c>
      <c r="J38" s="317"/>
      <c r="K38" s="320"/>
      <c r="L38" s="321">
        <f t="shared" si="20"/>
        <v>0</v>
      </c>
      <c r="M38" s="358" t="s">
        <v>44</v>
      </c>
      <c r="N38" s="359" t="s">
        <v>44</v>
      </c>
      <c r="O38" s="321" t="s">
        <v>44</v>
      </c>
      <c r="P38" s="322"/>
    </row>
    <row r="39" spans="1:16" ht="12" hidden="1" customHeight="1" x14ac:dyDescent="0.25">
      <c r="A39" s="315">
        <v>21395</v>
      </c>
      <c r="B39" s="353" t="s">
        <v>59</v>
      </c>
      <c r="C39" s="354">
        <f t="shared" si="16"/>
        <v>0</v>
      </c>
      <c r="D39" s="355" t="s">
        <v>44</v>
      </c>
      <c r="E39" s="356" t="s">
        <v>44</v>
      </c>
      <c r="F39" s="357" t="s">
        <v>44</v>
      </c>
      <c r="G39" s="355" t="s">
        <v>44</v>
      </c>
      <c r="H39" s="356" t="s">
        <v>44</v>
      </c>
      <c r="I39" s="357" t="s">
        <v>44</v>
      </c>
      <c r="J39" s="317"/>
      <c r="K39" s="320"/>
      <c r="L39" s="321">
        <f t="shared" si="20"/>
        <v>0</v>
      </c>
      <c r="M39" s="358" t="s">
        <v>44</v>
      </c>
      <c r="N39" s="359" t="s">
        <v>44</v>
      </c>
      <c r="O39" s="321" t="s">
        <v>44</v>
      </c>
      <c r="P39" s="322"/>
    </row>
    <row r="40" spans="1:16" ht="24" hidden="1" customHeight="1" x14ac:dyDescent="0.25">
      <c r="A40" s="372">
        <v>21399</v>
      </c>
      <c r="B40" s="373" t="s">
        <v>60</v>
      </c>
      <c r="C40" s="374">
        <f t="shared" si="16"/>
        <v>0</v>
      </c>
      <c r="D40" s="375" t="s">
        <v>44</v>
      </c>
      <c r="E40" s="376" t="s">
        <v>44</v>
      </c>
      <c r="F40" s="377" t="s">
        <v>44</v>
      </c>
      <c r="G40" s="375" t="s">
        <v>44</v>
      </c>
      <c r="H40" s="376" t="s">
        <v>44</v>
      </c>
      <c r="I40" s="377" t="s">
        <v>44</v>
      </c>
      <c r="J40" s="378"/>
      <c r="K40" s="379"/>
      <c r="L40" s="380">
        <f t="shared" si="20"/>
        <v>0</v>
      </c>
      <c r="M40" s="381" t="s">
        <v>44</v>
      </c>
      <c r="N40" s="382" t="s">
        <v>44</v>
      </c>
      <c r="O40" s="380" t="s">
        <v>44</v>
      </c>
      <c r="P40" s="383"/>
    </row>
    <row r="41" spans="1:16" s="292" customFormat="1" ht="26.25" hidden="1" customHeight="1" x14ac:dyDescent="0.25">
      <c r="A41" s="384">
        <v>21420</v>
      </c>
      <c r="B41" s="385" t="s">
        <v>61</v>
      </c>
      <c r="C41" s="386">
        <f>F41</f>
        <v>0</v>
      </c>
      <c r="D41" s="387">
        <f>SUM(D42)</f>
        <v>0</v>
      </c>
      <c r="E41" s="388">
        <f t="shared" ref="E41:F41" si="21">SUM(E42)</f>
        <v>0</v>
      </c>
      <c r="F41" s="389">
        <f t="shared" si="21"/>
        <v>0</v>
      </c>
      <c r="G41" s="390" t="s">
        <v>44</v>
      </c>
      <c r="H41" s="391" t="s">
        <v>44</v>
      </c>
      <c r="I41" s="392" t="s">
        <v>44</v>
      </c>
      <c r="J41" s="390" t="s">
        <v>44</v>
      </c>
      <c r="K41" s="391" t="s">
        <v>44</v>
      </c>
      <c r="L41" s="392" t="s">
        <v>44</v>
      </c>
      <c r="M41" s="390" t="s">
        <v>44</v>
      </c>
      <c r="N41" s="391" t="s">
        <v>44</v>
      </c>
      <c r="O41" s="392" t="s">
        <v>44</v>
      </c>
      <c r="P41" s="393"/>
    </row>
    <row r="42" spans="1:16" s="292" customFormat="1" ht="26.25" hidden="1" customHeight="1" x14ac:dyDescent="0.25">
      <c r="A42" s="372">
        <v>21429</v>
      </c>
      <c r="B42" s="373" t="s">
        <v>62</v>
      </c>
      <c r="C42" s="394">
        <f>F42</f>
        <v>0</v>
      </c>
      <c r="D42" s="378"/>
      <c r="E42" s="379"/>
      <c r="F42" s="395">
        <f>D42+E42</f>
        <v>0</v>
      </c>
      <c r="G42" s="375" t="s">
        <v>44</v>
      </c>
      <c r="H42" s="376" t="s">
        <v>44</v>
      </c>
      <c r="I42" s="377" t="s">
        <v>44</v>
      </c>
      <c r="J42" s="375" t="s">
        <v>44</v>
      </c>
      <c r="K42" s="376" t="s">
        <v>44</v>
      </c>
      <c r="L42" s="377" t="s">
        <v>44</v>
      </c>
      <c r="M42" s="375" t="s">
        <v>44</v>
      </c>
      <c r="N42" s="376" t="s">
        <v>44</v>
      </c>
      <c r="O42" s="377" t="s">
        <v>44</v>
      </c>
      <c r="P42" s="383"/>
    </row>
    <row r="43" spans="1:16" s="292" customFormat="1" ht="24" hidden="1" x14ac:dyDescent="0.25">
      <c r="A43" s="345">
        <v>21490</v>
      </c>
      <c r="B43" s="333" t="s">
        <v>63</v>
      </c>
      <c r="C43" s="396">
        <f>F43+I43+L43</f>
        <v>0</v>
      </c>
      <c r="D43" s="342">
        <f>D44</f>
        <v>0</v>
      </c>
      <c r="E43" s="343">
        <f t="shared" ref="E43:L43" si="22">E44</f>
        <v>0</v>
      </c>
      <c r="F43" s="344">
        <f t="shared" si="22"/>
        <v>0</v>
      </c>
      <c r="G43" s="342">
        <f t="shared" si="22"/>
        <v>0</v>
      </c>
      <c r="H43" s="343">
        <f t="shared" si="22"/>
        <v>0</v>
      </c>
      <c r="I43" s="344">
        <f t="shared" si="22"/>
        <v>0</v>
      </c>
      <c r="J43" s="342">
        <f t="shared" si="22"/>
        <v>0</v>
      </c>
      <c r="K43" s="343">
        <f t="shared" si="22"/>
        <v>0</v>
      </c>
      <c r="L43" s="344">
        <f t="shared" si="22"/>
        <v>0</v>
      </c>
      <c r="M43" s="342" t="s">
        <v>44</v>
      </c>
      <c r="N43" s="343" t="s">
        <v>44</v>
      </c>
      <c r="O43" s="344" t="s">
        <v>44</v>
      </c>
      <c r="P43" s="341"/>
    </row>
    <row r="44" spans="1:16" s="292" customFormat="1" ht="24" hidden="1" customHeight="1" x14ac:dyDescent="0.25">
      <c r="A44" s="315">
        <v>21499</v>
      </c>
      <c r="B44" s="353" t="s">
        <v>64</v>
      </c>
      <c r="C44" s="397">
        <f>F44+I44+L44</f>
        <v>0</v>
      </c>
      <c r="D44" s="310"/>
      <c r="E44" s="311"/>
      <c r="F44" s="398">
        <f>D44+E44</f>
        <v>0</v>
      </c>
      <c r="G44" s="310"/>
      <c r="H44" s="311"/>
      <c r="I44" s="398">
        <f>G44+H44</f>
        <v>0</v>
      </c>
      <c r="J44" s="310"/>
      <c r="K44" s="311"/>
      <c r="L44" s="312">
        <f>K44+J44</f>
        <v>0</v>
      </c>
      <c r="M44" s="351" t="s">
        <v>44</v>
      </c>
      <c r="N44" s="352" t="s">
        <v>44</v>
      </c>
      <c r="O44" s="312" t="s">
        <v>44</v>
      </c>
      <c r="P44" s="313"/>
    </row>
    <row r="45" spans="1:16" ht="12.75" hidden="1" customHeight="1" x14ac:dyDescent="0.25">
      <c r="A45" s="399">
        <v>23000</v>
      </c>
      <c r="B45" s="400" t="s">
        <v>65</v>
      </c>
      <c r="C45" s="396">
        <f>O45</f>
        <v>0</v>
      </c>
      <c r="D45" s="375" t="s">
        <v>44</v>
      </c>
      <c r="E45" s="376" t="s">
        <v>44</v>
      </c>
      <c r="F45" s="377" t="s">
        <v>44</v>
      </c>
      <c r="G45" s="375" t="s">
        <v>44</v>
      </c>
      <c r="H45" s="376" t="s">
        <v>44</v>
      </c>
      <c r="I45" s="377" t="s">
        <v>44</v>
      </c>
      <c r="J45" s="381" t="s">
        <v>44</v>
      </c>
      <c r="K45" s="382" t="s">
        <v>44</v>
      </c>
      <c r="L45" s="380" t="s">
        <v>44</v>
      </c>
      <c r="M45" s="381">
        <f>SUM(M46:M47)</f>
        <v>0</v>
      </c>
      <c r="N45" s="382">
        <f t="shared" ref="N45:O45" si="23">SUM(N46:N47)</f>
        <v>0</v>
      </c>
      <c r="O45" s="380">
        <f t="shared" si="23"/>
        <v>0</v>
      </c>
      <c r="P45" s="383"/>
    </row>
    <row r="46" spans="1:16" ht="24" hidden="1" customHeight="1" x14ac:dyDescent="0.25">
      <c r="A46" s="401">
        <v>23410</v>
      </c>
      <c r="B46" s="402" t="s">
        <v>66</v>
      </c>
      <c r="C46" s="386">
        <f t="shared" ref="C46:C47" si="24">O46</f>
        <v>0</v>
      </c>
      <c r="D46" s="390" t="s">
        <v>44</v>
      </c>
      <c r="E46" s="391" t="s">
        <v>44</v>
      </c>
      <c r="F46" s="392" t="s">
        <v>44</v>
      </c>
      <c r="G46" s="390" t="s">
        <v>44</v>
      </c>
      <c r="H46" s="391" t="s">
        <v>44</v>
      </c>
      <c r="I46" s="392" t="s">
        <v>44</v>
      </c>
      <c r="J46" s="390" t="s">
        <v>44</v>
      </c>
      <c r="K46" s="391" t="s">
        <v>44</v>
      </c>
      <c r="L46" s="392" t="s">
        <v>44</v>
      </c>
      <c r="M46" s="403"/>
      <c r="N46" s="404"/>
      <c r="O46" s="405">
        <f t="shared" ref="O46:O47" si="25">N46+M46</f>
        <v>0</v>
      </c>
      <c r="P46" s="393"/>
    </row>
    <row r="47" spans="1:16" ht="24" hidden="1" customHeight="1" x14ac:dyDescent="0.25">
      <c r="A47" s="401">
        <v>23510</v>
      </c>
      <c r="B47" s="402" t="s">
        <v>67</v>
      </c>
      <c r="C47" s="386">
        <f t="shared" si="24"/>
        <v>0</v>
      </c>
      <c r="D47" s="390" t="s">
        <v>44</v>
      </c>
      <c r="E47" s="391" t="s">
        <v>44</v>
      </c>
      <c r="F47" s="392" t="s">
        <v>44</v>
      </c>
      <c r="G47" s="390" t="s">
        <v>44</v>
      </c>
      <c r="H47" s="391" t="s">
        <v>44</v>
      </c>
      <c r="I47" s="392" t="s">
        <v>44</v>
      </c>
      <c r="J47" s="390" t="s">
        <v>44</v>
      </c>
      <c r="K47" s="391" t="s">
        <v>44</v>
      </c>
      <c r="L47" s="392" t="s">
        <v>44</v>
      </c>
      <c r="M47" s="403"/>
      <c r="N47" s="404"/>
      <c r="O47" s="405">
        <f t="shared" si="25"/>
        <v>0</v>
      </c>
      <c r="P47" s="393"/>
    </row>
    <row r="48" spans="1:16" ht="12" hidden="1" customHeight="1" x14ac:dyDescent="0.25">
      <c r="A48" s="406"/>
      <c r="B48" s="402"/>
      <c r="C48" s="407"/>
      <c r="D48" s="408"/>
      <c r="E48" s="409"/>
      <c r="F48" s="405"/>
      <c r="G48" s="408"/>
      <c r="H48" s="409"/>
      <c r="I48" s="405"/>
      <c r="J48" s="408"/>
      <c r="K48" s="409"/>
      <c r="L48" s="389"/>
      <c r="M48" s="408"/>
      <c r="N48" s="409"/>
      <c r="O48" s="405"/>
      <c r="P48" s="393"/>
    </row>
    <row r="49" spans="1:16" s="292" customFormat="1" ht="12" hidden="1" customHeight="1" x14ac:dyDescent="0.25">
      <c r="A49" s="410"/>
      <c r="B49" s="411" t="s">
        <v>68</v>
      </c>
      <c r="C49" s="412"/>
      <c r="D49" s="137"/>
      <c r="E49" s="138"/>
      <c r="F49" s="413"/>
      <c r="G49" s="46"/>
      <c r="H49" s="47"/>
      <c r="I49" s="414"/>
      <c r="J49" s="46"/>
      <c r="K49" s="47"/>
      <c r="L49" s="415"/>
      <c r="M49" s="46"/>
      <c r="N49" s="47"/>
      <c r="O49" s="414"/>
      <c r="P49" s="49"/>
    </row>
    <row r="50" spans="1:16" s="292" customFormat="1" ht="12.75" thickBot="1" x14ac:dyDescent="0.3">
      <c r="A50" s="416"/>
      <c r="B50" s="293" t="s">
        <v>69</v>
      </c>
      <c r="C50" s="417">
        <f t="shared" si="0"/>
        <v>1204</v>
      </c>
      <c r="D50" s="418">
        <f>SUM(D51,D286)</f>
        <v>0</v>
      </c>
      <c r="E50" s="419">
        <f t="shared" ref="E50:F50" si="26">SUM(E51,E286)</f>
        <v>1204</v>
      </c>
      <c r="F50" s="420">
        <f t="shared" si="26"/>
        <v>1204</v>
      </c>
      <c r="G50" s="418">
        <f>SUM(G51,G286)</f>
        <v>0</v>
      </c>
      <c r="H50" s="419">
        <f>SUM(H51,H286)</f>
        <v>0</v>
      </c>
      <c r="I50" s="420">
        <f t="shared" ref="I50" si="27">SUM(I51,I286)</f>
        <v>0</v>
      </c>
      <c r="J50" s="296">
        <f>SUM(J51,J286)</f>
        <v>0</v>
      </c>
      <c r="K50" s="297">
        <f t="shared" ref="K50:L50" si="28">SUM(K51,K286)</f>
        <v>0</v>
      </c>
      <c r="L50" s="298">
        <f t="shared" si="28"/>
        <v>0</v>
      </c>
      <c r="M50" s="296">
        <f>SUM(M51,M286)</f>
        <v>0</v>
      </c>
      <c r="N50" s="297">
        <f t="shared" ref="N50:O50" si="29">SUM(N51,N286)</f>
        <v>0</v>
      </c>
      <c r="O50" s="298">
        <f t="shared" si="29"/>
        <v>0</v>
      </c>
      <c r="P50" s="299"/>
    </row>
    <row r="51" spans="1:16" s="292" customFormat="1" ht="36.75" thickTop="1" x14ac:dyDescent="0.25">
      <c r="A51" s="421"/>
      <c r="B51" s="422" t="s">
        <v>70</v>
      </c>
      <c r="C51" s="423">
        <f t="shared" si="0"/>
        <v>1204</v>
      </c>
      <c r="D51" s="424">
        <f>SUM(D52,D194)</f>
        <v>0</v>
      </c>
      <c r="E51" s="425">
        <f t="shared" ref="E51:F51" si="30">SUM(E52,E194)</f>
        <v>1204</v>
      </c>
      <c r="F51" s="426">
        <f t="shared" si="30"/>
        <v>1204</v>
      </c>
      <c r="G51" s="424">
        <f>SUM(G52,G194)</f>
        <v>0</v>
      </c>
      <c r="H51" s="425">
        <f t="shared" ref="H51:I51" si="31">SUM(H52,H194)</f>
        <v>0</v>
      </c>
      <c r="I51" s="426">
        <f t="shared" si="31"/>
        <v>0</v>
      </c>
      <c r="J51" s="427">
        <f>SUM(J52,J194)</f>
        <v>0</v>
      </c>
      <c r="K51" s="428">
        <f t="shared" ref="K51:L51" si="32">SUM(K52,K194)</f>
        <v>0</v>
      </c>
      <c r="L51" s="429">
        <f t="shared" si="32"/>
        <v>0</v>
      </c>
      <c r="M51" s="427">
        <f>SUM(M52,M194)</f>
        <v>0</v>
      </c>
      <c r="N51" s="428">
        <f t="shared" ref="N51:O51" si="33">SUM(N52,N194)</f>
        <v>0</v>
      </c>
      <c r="O51" s="429">
        <f t="shared" si="33"/>
        <v>0</v>
      </c>
      <c r="P51" s="430"/>
    </row>
    <row r="52" spans="1:16" s="292" customFormat="1" ht="24" x14ac:dyDescent="0.25">
      <c r="A52" s="288"/>
      <c r="B52" s="286" t="s">
        <v>71</v>
      </c>
      <c r="C52" s="431">
        <f t="shared" si="0"/>
        <v>1204</v>
      </c>
      <c r="D52" s="432">
        <f>SUM(D53,D75,D173,D187)</f>
        <v>0</v>
      </c>
      <c r="E52" s="433">
        <f t="shared" ref="E52:F52" si="34">SUM(E53,E75,E173,E187)</f>
        <v>1204</v>
      </c>
      <c r="F52" s="434">
        <f t="shared" si="34"/>
        <v>1204</v>
      </c>
      <c r="G52" s="432">
        <f>SUM(G53,G75,G173,G187)</f>
        <v>0</v>
      </c>
      <c r="H52" s="433">
        <f t="shared" ref="H52:I52" si="35">SUM(H53,H75,H173,H187)</f>
        <v>0</v>
      </c>
      <c r="I52" s="434">
        <f t="shared" si="35"/>
        <v>0</v>
      </c>
      <c r="J52" s="432">
        <f>SUM(J53,J75,J173,J187)</f>
        <v>0</v>
      </c>
      <c r="K52" s="433">
        <f t="shared" ref="K52:L52" si="36">SUM(K53,K75,K173,K187)</f>
        <v>0</v>
      </c>
      <c r="L52" s="434">
        <f t="shared" si="36"/>
        <v>0</v>
      </c>
      <c r="M52" s="432">
        <f>SUM(M53,M75,M173,M187)</f>
        <v>0</v>
      </c>
      <c r="N52" s="433">
        <f t="shared" ref="N52:O52" si="37">SUM(N53,N75,N173,N187)</f>
        <v>0</v>
      </c>
      <c r="O52" s="434">
        <f t="shared" si="37"/>
        <v>0</v>
      </c>
      <c r="P52" s="435"/>
    </row>
    <row r="53" spans="1:16" s="292" customFormat="1" hidden="1" x14ac:dyDescent="0.25">
      <c r="A53" s="436">
        <v>1000</v>
      </c>
      <c r="B53" s="436" t="s">
        <v>72</v>
      </c>
      <c r="C53" s="437">
        <f t="shared" si="0"/>
        <v>0</v>
      </c>
      <c r="D53" s="438">
        <f>SUM(D54,D67)</f>
        <v>0</v>
      </c>
      <c r="E53" s="439">
        <f t="shared" ref="E53:F53" si="38">SUM(E54,E67)</f>
        <v>0</v>
      </c>
      <c r="F53" s="440">
        <f t="shared" si="38"/>
        <v>0</v>
      </c>
      <c r="G53" s="438">
        <f>SUM(G54,G67)</f>
        <v>0</v>
      </c>
      <c r="H53" s="439">
        <f t="shared" ref="H53:I53" si="39">SUM(H54,H67)</f>
        <v>0</v>
      </c>
      <c r="I53" s="440">
        <f t="shared" si="39"/>
        <v>0</v>
      </c>
      <c r="J53" s="438">
        <f>SUM(J54,J67)</f>
        <v>0</v>
      </c>
      <c r="K53" s="439">
        <f t="shared" ref="K53:L53" si="40">SUM(K54,K67)</f>
        <v>0</v>
      </c>
      <c r="L53" s="440">
        <f t="shared" si="40"/>
        <v>0</v>
      </c>
      <c r="M53" s="438">
        <f>SUM(M54,M67)</f>
        <v>0</v>
      </c>
      <c r="N53" s="439">
        <f t="shared" ref="N53:O53" si="41">SUM(N54,N67)</f>
        <v>0</v>
      </c>
      <c r="O53" s="440">
        <f t="shared" si="41"/>
        <v>0</v>
      </c>
      <c r="P53" s="163"/>
    </row>
    <row r="54" spans="1:16" hidden="1" x14ac:dyDescent="0.25">
      <c r="A54" s="333">
        <v>1100</v>
      </c>
      <c r="B54" s="441" t="s">
        <v>73</v>
      </c>
      <c r="C54" s="334">
        <f t="shared" si="0"/>
        <v>0</v>
      </c>
      <c r="D54" s="442">
        <f>SUM(D55,D58,D66)</f>
        <v>0</v>
      </c>
      <c r="E54" s="443">
        <f t="shared" ref="E54:F54" si="42">SUM(E55,E58,E66)</f>
        <v>0</v>
      </c>
      <c r="F54" s="337">
        <f t="shared" si="42"/>
        <v>0</v>
      </c>
      <c r="G54" s="442">
        <f>SUM(G55,G58,G66)</f>
        <v>0</v>
      </c>
      <c r="H54" s="443">
        <f t="shared" ref="H54:I54" si="43">SUM(H55,H58,H66)</f>
        <v>0</v>
      </c>
      <c r="I54" s="337">
        <f t="shared" si="43"/>
        <v>0</v>
      </c>
      <c r="J54" s="442">
        <f>SUM(J55,J58,J66)</f>
        <v>0</v>
      </c>
      <c r="K54" s="443">
        <f t="shared" ref="K54:L54" si="44">SUM(K55,K58,K66)</f>
        <v>0</v>
      </c>
      <c r="L54" s="337">
        <f t="shared" si="44"/>
        <v>0</v>
      </c>
      <c r="M54" s="442">
        <f>SUM(M55,M58,M66)</f>
        <v>0</v>
      </c>
      <c r="N54" s="443">
        <f t="shared" ref="N54:O54" si="45">SUM(N55,N58,N66)</f>
        <v>0</v>
      </c>
      <c r="O54" s="337">
        <f t="shared" si="45"/>
        <v>0</v>
      </c>
      <c r="P54" s="341"/>
    </row>
    <row r="55" spans="1:16" hidden="1" x14ac:dyDescent="0.25">
      <c r="A55" s="444">
        <v>1110</v>
      </c>
      <c r="B55" s="402" t="s">
        <v>74</v>
      </c>
      <c r="C55" s="407">
        <f t="shared" si="0"/>
        <v>0</v>
      </c>
      <c r="D55" s="445">
        <f>SUM(D56:D57)</f>
        <v>0</v>
      </c>
      <c r="E55" s="446">
        <f t="shared" ref="E55:F55" si="46">SUM(E56:E57)</f>
        <v>0</v>
      </c>
      <c r="F55" s="405">
        <f t="shared" si="46"/>
        <v>0</v>
      </c>
      <c r="G55" s="445">
        <f>SUM(G56:G57)</f>
        <v>0</v>
      </c>
      <c r="H55" s="446">
        <f t="shared" ref="H55:I55" si="47">SUM(H56:H57)</f>
        <v>0</v>
      </c>
      <c r="I55" s="405">
        <f t="shared" si="47"/>
        <v>0</v>
      </c>
      <c r="J55" s="445">
        <f>SUM(J56:J57)</f>
        <v>0</v>
      </c>
      <c r="K55" s="446">
        <f t="shared" ref="K55:L55" si="48">SUM(K56:K57)</f>
        <v>0</v>
      </c>
      <c r="L55" s="405">
        <f t="shared" si="48"/>
        <v>0</v>
      </c>
      <c r="M55" s="445">
        <f>SUM(M56:M57)</f>
        <v>0</v>
      </c>
      <c r="N55" s="446">
        <f t="shared" ref="N55:O55" si="49">SUM(N56:N57)</f>
        <v>0</v>
      </c>
      <c r="O55" s="405">
        <f t="shared" si="49"/>
        <v>0</v>
      </c>
      <c r="P55" s="393"/>
    </row>
    <row r="56" spans="1:16" ht="12" hidden="1" customHeight="1" x14ac:dyDescent="0.25">
      <c r="A56" s="308">
        <v>1111</v>
      </c>
      <c r="B56" s="346" t="s">
        <v>75</v>
      </c>
      <c r="C56" s="347">
        <f t="shared" si="0"/>
        <v>0</v>
      </c>
      <c r="D56" s="310"/>
      <c r="E56" s="311"/>
      <c r="F56" s="398">
        <f t="shared" ref="F56:F57" si="50">D56+E56</f>
        <v>0</v>
      </c>
      <c r="G56" s="310"/>
      <c r="H56" s="311"/>
      <c r="I56" s="398">
        <f t="shared" ref="I56:I57" si="51">G56+H56</f>
        <v>0</v>
      </c>
      <c r="J56" s="310"/>
      <c r="K56" s="311"/>
      <c r="L56" s="398">
        <f t="shared" ref="L56:L57" si="52">K56+J56</f>
        <v>0</v>
      </c>
      <c r="M56" s="310"/>
      <c r="N56" s="311"/>
      <c r="O56" s="398">
        <f t="shared" ref="O56:O57" si="53">N56+M56</f>
        <v>0</v>
      </c>
      <c r="P56" s="313"/>
    </row>
    <row r="57" spans="1:16" ht="24" hidden="1" customHeight="1" x14ac:dyDescent="0.25">
      <c r="A57" s="315">
        <v>1119</v>
      </c>
      <c r="B57" s="353" t="s">
        <v>76</v>
      </c>
      <c r="C57" s="354">
        <f t="shared" si="0"/>
        <v>0</v>
      </c>
      <c r="D57" s="317"/>
      <c r="E57" s="320"/>
      <c r="F57" s="319">
        <f t="shared" si="50"/>
        <v>0</v>
      </c>
      <c r="G57" s="317"/>
      <c r="H57" s="320"/>
      <c r="I57" s="319">
        <f t="shared" si="51"/>
        <v>0</v>
      </c>
      <c r="J57" s="317"/>
      <c r="K57" s="320"/>
      <c r="L57" s="319">
        <f t="shared" si="52"/>
        <v>0</v>
      </c>
      <c r="M57" s="317"/>
      <c r="N57" s="320"/>
      <c r="O57" s="319">
        <f t="shared" si="53"/>
        <v>0</v>
      </c>
      <c r="P57" s="322"/>
    </row>
    <row r="58" spans="1:16" hidden="1" x14ac:dyDescent="0.25">
      <c r="A58" s="447">
        <v>1140</v>
      </c>
      <c r="B58" s="353" t="s">
        <v>77</v>
      </c>
      <c r="C58" s="354">
        <f t="shared" si="0"/>
        <v>0</v>
      </c>
      <c r="D58" s="448">
        <f>SUM(D59:D65)</f>
        <v>0</v>
      </c>
      <c r="E58" s="449">
        <f>SUM(E59:E65)</f>
        <v>0</v>
      </c>
      <c r="F58" s="319">
        <f t="shared" ref="F58" si="54">SUM(F59:F65)</f>
        <v>0</v>
      </c>
      <c r="G58" s="448">
        <f>SUM(G59:G65)</f>
        <v>0</v>
      </c>
      <c r="H58" s="449">
        <f t="shared" ref="H58:I58" si="55">SUM(H59:H65)</f>
        <v>0</v>
      </c>
      <c r="I58" s="319">
        <f t="shared" si="55"/>
        <v>0</v>
      </c>
      <c r="J58" s="448">
        <f>SUM(J59:J65)</f>
        <v>0</v>
      </c>
      <c r="K58" s="449">
        <f t="shared" ref="K58:L58" si="56">SUM(K59:K65)</f>
        <v>0</v>
      </c>
      <c r="L58" s="319">
        <f t="shared" si="56"/>
        <v>0</v>
      </c>
      <c r="M58" s="448">
        <f>SUM(M59:M65)</f>
        <v>0</v>
      </c>
      <c r="N58" s="449">
        <f t="shared" ref="N58:O58" si="57">SUM(N59:N65)</f>
        <v>0</v>
      </c>
      <c r="O58" s="319">
        <f t="shared" si="57"/>
        <v>0</v>
      </c>
      <c r="P58" s="322"/>
    </row>
    <row r="59" spans="1:16" ht="12" hidden="1" customHeight="1" x14ac:dyDescent="0.25">
      <c r="A59" s="315">
        <v>1141</v>
      </c>
      <c r="B59" s="353" t="s">
        <v>78</v>
      </c>
      <c r="C59" s="354">
        <f t="shared" si="0"/>
        <v>0</v>
      </c>
      <c r="D59" s="317"/>
      <c r="E59" s="320"/>
      <c r="F59" s="319">
        <f t="shared" ref="F59:F66" si="58">D59+E59</f>
        <v>0</v>
      </c>
      <c r="G59" s="317"/>
      <c r="H59" s="320"/>
      <c r="I59" s="319">
        <f t="shared" ref="I59:I66" si="59">G59+H59</f>
        <v>0</v>
      </c>
      <c r="J59" s="317"/>
      <c r="K59" s="320"/>
      <c r="L59" s="319">
        <f t="shared" ref="L59:L66" si="60">K59+J59</f>
        <v>0</v>
      </c>
      <c r="M59" s="317"/>
      <c r="N59" s="320"/>
      <c r="O59" s="319">
        <f t="shared" ref="O59:O66" si="61">N59+M59</f>
        <v>0</v>
      </c>
      <c r="P59" s="322"/>
    </row>
    <row r="60" spans="1:16" ht="24.75" hidden="1" customHeight="1" x14ac:dyDescent="0.25">
      <c r="A60" s="315">
        <v>1142</v>
      </c>
      <c r="B60" s="353" t="s">
        <v>79</v>
      </c>
      <c r="C60" s="354">
        <f t="shared" si="0"/>
        <v>0</v>
      </c>
      <c r="D60" s="317"/>
      <c r="E60" s="320"/>
      <c r="F60" s="319">
        <f t="shared" si="58"/>
        <v>0</v>
      </c>
      <c r="G60" s="317"/>
      <c r="H60" s="320"/>
      <c r="I60" s="319">
        <f t="shared" si="59"/>
        <v>0</v>
      </c>
      <c r="J60" s="317"/>
      <c r="K60" s="320"/>
      <c r="L60" s="319">
        <f t="shared" si="60"/>
        <v>0</v>
      </c>
      <c r="M60" s="317"/>
      <c r="N60" s="320"/>
      <c r="O60" s="319">
        <f t="shared" si="61"/>
        <v>0</v>
      </c>
      <c r="P60" s="322"/>
    </row>
    <row r="61" spans="1:16" ht="24" hidden="1" customHeight="1" x14ac:dyDescent="0.25">
      <c r="A61" s="315">
        <v>1145</v>
      </c>
      <c r="B61" s="353" t="s">
        <v>80</v>
      </c>
      <c r="C61" s="354">
        <f t="shared" si="0"/>
        <v>0</v>
      </c>
      <c r="D61" s="317"/>
      <c r="E61" s="320"/>
      <c r="F61" s="319">
        <f t="shared" si="58"/>
        <v>0</v>
      </c>
      <c r="G61" s="317"/>
      <c r="H61" s="320"/>
      <c r="I61" s="319">
        <f t="shared" si="59"/>
        <v>0</v>
      </c>
      <c r="J61" s="317"/>
      <c r="K61" s="320"/>
      <c r="L61" s="319">
        <f t="shared" si="60"/>
        <v>0</v>
      </c>
      <c r="M61" s="317"/>
      <c r="N61" s="320"/>
      <c r="O61" s="319">
        <f t="shared" si="61"/>
        <v>0</v>
      </c>
      <c r="P61" s="322"/>
    </row>
    <row r="62" spans="1:16" ht="27.75" hidden="1" customHeight="1" x14ac:dyDescent="0.25">
      <c r="A62" s="315">
        <v>1146</v>
      </c>
      <c r="B62" s="353" t="s">
        <v>81</v>
      </c>
      <c r="C62" s="354">
        <f t="shared" si="0"/>
        <v>0</v>
      </c>
      <c r="D62" s="317"/>
      <c r="E62" s="320"/>
      <c r="F62" s="319">
        <f t="shared" si="58"/>
        <v>0</v>
      </c>
      <c r="G62" s="317"/>
      <c r="H62" s="320"/>
      <c r="I62" s="319">
        <f t="shared" si="59"/>
        <v>0</v>
      </c>
      <c r="J62" s="317"/>
      <c r="K62" s="320"/>
      <c r="L62" s="319">
        <f t="shared" si="60"/>
        <v>0</v>
      </c>
      <c r="M62" s="317"/>
      <c r="N62" s="320"/>
      <c r="O62" s="319">
        <f t="shared" si="61"/>
        <v>0</v>
      </c>
      <c r="P62" s="322"/>
    </row>
    <row r="63" spans="1:16" ht="12" hidden="1" customHeight="1" x14ac:dyDescent="0.25">
      <c r="A63" s="315">
        <v>1147</v>
      </c>
      <c r="B63" s="353" t="s">
        <v>82</v>
      </c>
      <c r="C63" s="354">
        <f t="shared" si="0"/>
        <v>0</v>
      </c>
      <c r="D63" s="317"/>
      <c r="E63" s="320"/>
      <c r="F63" s="319">
        <f t="shared" si="58"/>
        <v>0</v>
      </c>
      <c r="G63" s="317"/>
      <c r="H63" s="320"/>
      <c r="I63" s="319">
        <f t="shared" si="59"/>
        <v>0</v>
      </c>
      <c r="J63" s="317"/>
      <c r="K63" s="320"/>
      <c r="L63" s="319">
        <f t="shared" si="60"/>
        <v>0</v>
      </c>
      <c r="M63" s="317"/>
      <c r="N63" s="320"/>
      <c r="O63" s="319">
        <f t="shared" si="61"/>
        <v>0</v>
      </c>
      <c r="P63" s="322"/>
    </row>
    <row r="64" spans="1:16" ht="12" hidden="1" customHeight="1" x14ac:dyDescent="0.25">
      <c r="A64" s="315">
        <v>1148</v>
      </c>
      <c r="B64" s="353" t="s">
        <v>83</v>
      </c>
      <c r="C64" s="354">
        <f t="shared" si="0"/>
        <v>0</v>
      </c>
      <c r="D64" s="317"/>
      <c r="E64" s="320"/>
      <c r="F64" s="319">
        <f t="shared" si="58"/>
        <v>0</v>
      </c>
      <c r="G64" s="317"/>
      <c r="H64" s="320"/>
      <c r="I64" s="319">
        <f t="shared" si="59"/>
        <v>0</v>
      </c>
      <c r="J64" s="317"/>
      <c r="K64" s="320"/>
      <c r="L64" s="319">
        <f t="shared" si="60"/>
        <v>0</v>
      </c>
      <c r="M64" s="317"/>
      <c r="N64" s="320"/>
      <c r="O64" s="319">
        <f t="shared" si="61"/>
        <v>0</v>
      </c>
      <c r="P64" s="322"/>
    </row>
    <row r="65" spans="1:16" ht="24" hidden="1" customHeight="1" x14ac:dyDescent="0.25">
      <c r="A65" s="315">
        <v>1149</v>
      </c>
      <c r="B65" s="353" t="s">
        <v>84</v>
      </c>
      <c r="C65" s="354">
        <f t="shared" si="0"/>
        <v>0</v>
      </c>
      <c r="D65" s="317"/>
      <c r="E65" s="320"/>
      <c r="F65" s="319">
        <f t="shared" si="58"/>
        <v>0</v>
      </c>
      <c r="G65" s="317"/>
      <c r="H65" s="320"/>
      <c r="I65" s="319">
        <f t="shared" si="59"/>
        <v>0</v>
      </c>
      <c r="J65" s="317"/>
      <c r="K65" s="320"/>
      <c r="L65" s="319">
        <f t="shared" si="60"/>
        <v>0</v>
      </c>
      <c r="M65" s="317"/>
      <c r="N65" s="320"/>
      <c r="O65" s="319">
        <f t="shared" si="61"/>
        <v>0</v>
      </c>
      <c r="P65" s="322"/>
    </row>
    <row r="66" spans="1:16" ht="36" hidden="1" customHeight="1" x14ac:dyDescent="0.25">
      <c r="A66" s="444">
        <v>1150</v>
      </c>
      <c r="B66" s="402" t="s">
        <v>85</v>
      </c>
      <c r="C66" s="407">
        <f t="shared" si="0"/>
        <v>0</v>
      </c>
      <c r="D66" s="408"/>
      <c r="E66" s="409"/>
      <c r="F66" s="405">
        <f t="shared" si="58"/>
        <v>0</v>
      </c>
      <c r="G66" s="408"/>
      <c r="H66" s="409"/>
      <c r="I66" s="405">
        <f t="shared" si="59"/>
        <v>0</v>
      </c>
      <c r="J66" s="408"/>
      <c r="K66" s="409"/>
      <c r="L66" s="405">
        <f t="shared" si="60"/>
        <v>0</v>
      </c>
      <c r="M66" s="408"/>
      <c r="N66" s="409"/>
      <c r="O66" s="405">
        <f t="shared" si="61"/>
        <v>0</v>
      </c>
      <c r="P66" s="393"/>
    </row>
    <row r="67" spans="1:16" ht="24" hidden="1" x14ac:dyDescent="0.25">
      <c r="A67" s="333">
        <v>1200</v>
      </c>
      <c r="B67" s="441" t="s">
        <v>86</v>
      </c>
      <c r="C67" s="334">
        <f t="shared" si="0"/>
        <v>0</v>
      </c>
      <c r="D67" s="442">
        <f>SUM(D68:D69)</f>
        <v>0</v>
      </c>
      <c r="E67" s="443">
        <f t="shared" ref="E67:F67" si="62">SUM(E68:E69)</f>
        <v>0</v>
      </c>
      <c r="F67" s="337">
        <f t="shared" si="62"/>
        <v>0</v>
      </c>
      <c r="G67" s="442">
        <f>SUM(G68:G69)</f>
        <v>0</v>
      </c>
      <c r="H67" s="443">
        <f t="shared" ref="H67:I67" si="63">SUM(H68:H69)</f>
        <v>0</v>
      </c>
      <c r="I67" s="337">
        <f t="shared" si="63"/>
        <v>0</v>
      </c>
      <c r="J67" s="442">
        <f>SUM(J68:J69)</f>
        <v>0</v>
      </c>
      <c r="K67" s="443">
        <f t="shared" ref="K67:L67" si="64">SUM(K68:K69)</f>
        <v>0</v>
      </c>
      <c r="L67" s="337">
        <f t="shared" si="64"/>
        <v>0</v>
      </c>
      <c r="M67" s="442">
        <f>SUM(M68:M69)</f>
        <v>0</v>
      </c>
      <c r="N67" s="443">
        <f t="shared" ref="N67:O67" si="65">SUM(N68:N69)</f>
        <v>0</v>
      </c>
      <c r="O67" s="337">
        <f t="shared" si="65"/>
        <v>0</v>
      </c>
      <c r="P67" s="341"/>
    </row>
    <row r="68" spans="1:16" ht="24" hidden="1" customHeight="1" x14ac:dyDescent="0.25">
      <c r="A68" s="450">
        <v>1210</v>
      </c>
      <c r="B68" s="346" t="s">
        <v>87</v>
      </c>
      <c r="C68" s="347">
        <f t="shared" si="0"/>
        <v>0</v>
      </c>
      <c r="D68" s="310"/>
      <c r="E68" s="311"/>
      <c r="F68" s="398">
        <f>D68+E68</f>
        <v>0</v>
      </c>
      <c r="G68" s="310"/>
      <c r="H68" s="311"/>
      <c r="I68" s="398">
        <f>G68+H68</f>
        <v>0</v>
      </c>
      <c r="J68" s="310"/>
      <c r="K68" s="311"/>
      <c r="L68" s="398">
        <f>K68+J68</f>
        <v>0</v>
      </c>
      <c r="M68" s="310"/>
      <c r="N68" s="311"/>
      <c r="O68" s="398">
        <f>N68+M68</f>
        <v>0</v>
      </c>
      <c r="P68" s="313"/>
    </row>
    <row r="69" spans="1:16" ht="24" hidden="1" x14ac:dyDescent="0.25">
      <c r="A69" s="447">
        <v>1220</v>
      </c>
      <c r="B69" s="353" t="s">
        <v>88</v>
      </c>
      <c r="C69" s="354">
        <f t="shared" si="0"/>
        <v>0</v>
      </c>
      <c r="D69" s="448">
        <f>SUM(D70:D74)</f>
        <v>0</v>
      </c>
      <c r="E69" s="449">
        <f t="shared" ref="E69:F69" si="66">SUM(E70:E74)</f>
        <v>0</v>
      </c>
      <c r="F69" s="319">
        <f t="shared" si="66"/>
        <v>0</v>
      </c>
      <c r="G69" s="448">
        <f>SUM(G70:G74)</f>
        <v>0</v>
      </c>
      <c r="H69" s="449">
        <f t="shared" ref="H69:I69" si="67">SUM(H70:H74)</f>
        <v>0</v>
      </c>
      <c r="I69" s="319">
        <f t="shared" si="67"/>
        <v>0</v>
      </c>
      <c r="J69" s="448">
        <f>SUM(J70:J74)</f>
        <v>0</v>
      </c>
      <c r="K69" s="449">
        <f t="shared" ref="K69:L69" si="68">SUM(K70:K74)</f>
        <v>0</v>
      </c>
      <c r="L69" s="319">
        <f t="shared" si="68"/>
        <v>0</v>
      </c>
      <c r="M69" s="448">
        <f>SUM(M70:M74)</f>
        <v>0</v>
      </c>
      <c r="N69" s="449">
        <f t="shared" ref="N69:O69" si="69">SUM(N70:N74)</f>
        <v>0</v>
      </c>
      <c r="O69" s="319">
        <f t="shared" si="69"/>
        <v>0</v>
      </c>
      <c r="P69" s="322"/>
    </row>
    <row r="70" spans="1:16" ht="48" hidden="1" customHeight="1" x14ac:dyDescent="0.25">
      <c r="A70" s="315">
        <v>1221</v>
      </c>
      <c r="B70" s="353" t="s">
        <v>89</v>
      </c>
      <c r="C70" s="354">
        <f t="shared" si="0"/>
        <v>0</v>
      </c>
      <c r="D70" s="317"/>
      <c r="E70" s="320"/>
      <c r="F70" s="319">
        <f t="shared" ref="F70:F74" si="70">D70+E70</f>
        <v>0</v>
      </c>
      <c r="G70" s="317"/>
      <c r="H70" s="320"/>
      <c r="I70" s="319">
        <f t="shared" ref="I70:I74" si="71">G70+H70</f>
        <v>0</v>
      </c>
      <c r="J70" s="317"/>
      <c r="K70" s="320"/>
      <c r="L70" s="319">
        <f t="shared" ref="L70:L74" si="72">K70+J70</f>
        <v>0</v>
      </c>
      <c r="M70" s="317"/>
      <c r="N70" s="320"/>
      <c r="O70" s="319">
        <f t="shared" ref="O70:O74" si="73">N70+M70</f>
        <v>0</v>
      </c>
      <c r="P70" s="322"/>
    </row>
    <row r="71" spans="1:16" ht="12" hidden="1" customHeight="1" x14ac:dyDescent="0.25">
      <c r="A71" s="315">
        <v>1223</v>
      </c>
      <c r="B71" s="353" t="s">
        <v>90</v>
      </c>
      <c r="C71" s="354">
        <f t="shared" si="0"/>
        <v>0</v>
      </c>
      <c r="D71" s="317"/>
      <c r="E71" s="320"/>
      <c r="F71" s="319">
        <f t="shared" si="70"/>
        <v>0</v>
      </c>
      <c r="G71" s="317"/>
      <c r="H71" s="320"/>
      <c r="I71" s="319">
        <f t="shared" si="71"/>
        <v>0</v>
      </c>
      <c r="J71" s="317"/>
      <c r="K71" s="320"/>
      <c r="L71" s="319">
        <f t="shared" si="72"/>
        <v>0</v>
      </c>
      <c r="M71" s="317"/>
      <c r="N71" s="320"/>
      <c r="O71" s="319">
        <f t="shared" si="73"/>
        <v>0</v>
      </c>
      <c r="P71" s="322"/>
    </row>
    <row r="72" spans="1:16" ht="24" hidden="1" customHeight="1" x14ac:dyDescent="0.25">
      <c r="A72" s="315">
        <v>1225</v>
      </c>
      <c r="B72" s="353" t="s">
        <v>91</v>
      </c>
      <c r="C72" s="354">
        <f t="shared" si="0"/>
        <v>0</v>
      </c>
      <c r="D72" s="317"/>
      <c r="E72" s="320"/>
      <c r="F72" s="319">
        <f t="shared" si="70"/>
        <v>0</v>
      </c>
      <c r="G72" s="317"/>
      <c r="H72" s="320"/>
      <c r="I72" s="319">
        <f t="shared" si="71"/>
        <v>0</v>
      </c>
      <c r="J72" s="317"/>
      <c r="K72" s="320"/>
      <c r="L72" s="319">
        <f t="shared" si="72"/>
        <v>0</v>
      </c>
      <c r="M72" s="317"/>
      <c r="N72" s="320"/>
      <c r="O72" s="319">
        <f t="shared" si="73"/>
        <v>0</v>
      </c>
      <c r="P72" s="322"/>
    </row>
    <row r="73" spans="1:16" ht="36" hidden="1" customHeight="1" x14ac:dyDescent="0.25">
      <c r="A73" s="315">
        <v>1227</v>
      </c>
      <c r="B73" s="353" t="s">
        <v>92</v>
      </c>
      <c r="C73" s="354">
        <f t="shared" si="0"/>
        <v>0</v>
      </c>
      <c r="D73" s="317"/>
      <c r="E73" s="320"/>
      <c r="F73" s="319">
        <f t="shared" si="70"/>
        <v>0</v>
      </c>
      <c r="G73" s="317"/>
      <c r="H73" s="320"/>
      <c r="I73" s="319">
        <f t="shared" si="71"/>
        <v>0</v>
      </c>
      <c r="J73" s="317"/>
      <c r="K73" s="320"/>
      <c r="L73" s="319">
        <f t="shared" si="72"/>
        <v>0</v>
      </c>
      <c r="M73" s="317"/>
      <c r="N73" s="320"/>
      <c r="O73" s="319">
        <f t="shared" si="73"/>
        <v>0</v>
      </c>
      <c r="P73" s="322"/>
    </row>
    <row r="74" spans="1:16" ht="48" hidden="1" customHeight="1" x14ac:dyDescent="0.25">
      <c r="A74" s="315">
        <v>1228</v>
      </c>
      <c r="B74" s="353" t="s">
        <v>93</v>
      </c>
      <c r="C74" s="354">
        <f t="shared" si="0"/>
        <v>0</v>
      </c>
      <c r="D74" s="317"/>
      <c r="E74" s="320"/>
      <c r="F74" s="319">
        <f t="shared" si="70"/>
        <v>0</v>
      </c>
      <c r="G74" s="317"/>
      <c r="H74" s="320"/>
      <c r="I74" s="319">
        <f t="shared" si="71"/>
        <v>0</v>
      </c>
      <c r="J74" s="317"/>
      <c r="K74" s="320"/>
      <c r="L74" s="319">
        <f t="shared" si="72"/>
        <v>0</v>
      </c>
      <c r="M74" s="317"/>
      <c r="N74" s="320"/>
      <c r="O74" s="319">
        <f t="shared" si="73"/>
        <v>0</v>
      </c>
      <c r="P74" s="322"/>
    </row>
    <row r="75" spans="1:16" x14ac:dyDescent="0.25">
      <c r="A75" s="436">
        <v>2000</v>
      </c>
      <c r="B75" s="436" t="s">
        <v>94</v>
      </c>
      <c r="C75" s="437">
        <f t="shared" si="0"/>
        <v>1204</v>
      </c>
      <c r="D75" s="438">
        <f>SUM(D76,D83,D130,D164,D165,D172)</f>
        <v>0</v>
      </c>
      <c r="E75" s="439">
        <f t="shared" ref="E75:F75" si="74">SUM(E76,E83,E130,E164,E165,E172)</f>
        <v>1204</v>
      </c>
      <c r="F75" s="440">
        <f t="shared" si="74"/>
        <v>1204</v>
      </c>
      <c r="G75" s="438">
        <f>SUM(G76,G83,G130,G164,G165,G172)</f>
        <v>0</v>
      </c>
      <c r="H75" s="439">
        <f t="shared" ref="H75:I75" si="75">SUM(H76,H83,H130,H164,H165,H172)</f>
        <v>0</v>
      </c>
      <c r="I75" s="440">
        <f t="shared" si="75"/>
        <v>0</v>
      </c>
      <c r="J75" s="438">
        <f>SUM(J76,J83,J130,J164,J165,J172)</f>
        <v>0</v>
      </c>
      <c r="K75" s="439">
        <f t="shared" ref="K75:L75" si="76">SUM(K76,K83,K130,K164,K165,K172)</f>
        <v>0</v>
      </c>
      <c r="L75" s="440">
        <f t="shared" si="76"/>
        <v>0</v>
      </c>
      <c r="M75" s="438">
        <f>SUM(M76,M83,M130,M164,M165,M172)</f>
        <v>0</v>
      </c>
      <c r="N75" s="439">
        <f t="shared" ref="N75:O75" si="77">SUM(N76,N83,N130,N164,N165,N172)</f>
        <v>0</v>
      </c>
      <c r="O75" s="440">
        <f t="shared" si="77"/>
        <v>0</v>
      </c>
      <c r="P75" s="163"/>
    </row>
    <row r="76" spans="1:16" ht="24" hidden="1" x14ac:dyDescent="0.25">
      <c r="A76" s="333">
        <v>2100</v>
      </c>
      <c r="B76" s="441" t="s">
        <v>95</v>
      </c>
      <c r="C76" s="334">
        <f t="shared" si="0"/>
        <v>0</v>
      </c>
      <c r="D76" s="442">
        <f>SUM(D77,D80)</f>
        <v>0</v>
      </c>
      <c r="E76" s="443">
        <f t="shared" ref="E76:F76" si="78">SUM(E77,E80)</f>
        <v>0</v>
      </c>
      <c r="F76" s="337">
        <f t="shared" si="78"/>
        <v>0</v>
      </c>
      <c r="G76" s="442">
        <f>SUM(G77,G80)</f>
        <v>0</v>
      </c>
      <c r="H76" s="443">
        <f t="shared" ref="H76:I76" si="79">SUM(H77,H80)</f>
        <v>0</v>
      </c>
      <c r="I76" s="337">
        <f t="shared" si="79"/>
        <v>0</v>
      </c>
      <c r="J76" s="442">
        <f>SUM(J77,J80)</f>
        <v>0</v>
      </c>
      <c r="K76" s="443">
        <f t="shared" ref="K76:L76" si="80">SUM(K77,K80)</f>
        <v>0</v>
      </c>
      <c r="L76" s="337">
        <f t="shared" si="80"/>
        <v>0</v>
      </c>
      <c r="M76" s="442">
        <f>SUM(M77,M80)</f>
        <v>0</v>
      </c>
      <c r="N76" s="443">
        <f t="shared" ref="N76:O76" si="81">SUM(N77,N80)</f>
        <v>0</v>
      </c>
      <c r="O76" s="337">
        <f t="shared" si="81"/>
        <v>0</v>
      </c>
      <c r="P76" s="341"/>
    </row>
    <row r="77" spans="1:16" ht="24" hidden="1" x14ac:dyDescent="0.25">
      <c r="A77" s="450">
        <v>2110</v>
      </c>
      <c r="B77" s="346" t="s">
        <v>96</v>
      </c>
      <c r="C77" s="347">
        <f t="shared" si="0"/>
        <v>0</v>
      </c>
      <c r="D77" s="451">
        <f>SUM(D78:D79)</f>
        <v>0</v>
      </c>
      <c r="E77" s="452">
        <f t="shared" ref="E77:F77" si="82">SUM(E78:E79)</f>
        <v>0</v>
      </c>
      <c r="F77" s="398">
        <f t="shared" si="82"/>
        <v>0</v>
      </c>
      <c r="G77" s="451">
        <f>SUM(G78:G79)</f>
        <v>0</v>
      </c>
      <c r="H77" s="452">
        <f t="shared" ref="H77:I77" si="83">SUM(H78:H79)</f>
        <v>0</v>
      </c>
      <c r="I77" s="398">
        <f t="shared" si="83"/>
        <v>0</v>
      </c>
      <c r="J77" s="451">
        <f>SUM(J78:J79)</f>
        <v>0</v>
      </c>
      <c r="K77" s="452">
        <f t="shared" ref="K77:L77" si="84">SUM(K78:K79)</f>
        <v>0</v>
      </c>
      <c r="L77" s="398">
        <f t="shared" si="84"/>
        <v>0</v>
      </c>
      <c r="M77" s="451">
        <f>SUM(M78:M79)</f>
        <v>0</v>
      </c>
      <c r="N77" s="452">
        <f t="shared" ref="N77:O77" si="85">SUM(N78:N79)</f>
        <v>0</v>
      </c>
      <c r="O77" s="398">
        <f t="shared" si="85"/>
        <v>0</v>
      </c>
      <c r="P77" s="313"/>
    </row>
    <row r="78" spans="1:16" ht="12" hidden="1" customHeight="1" x14ac:dyDescent="0.25">
      <c r="A78" s="315">
        <v>2111</v>
      </c>
      <c r="B78" s="353" t="s">
        <v>97</v>
      </c>
      <c r="C78" s="354">
        <f t="shared" si="0"/>
        <v>0</v>
      </c>
      <c r="D78" s="453"/>
      <c r="E78" s="454"/>
      <c r="F78" s="319">
        <f t="shared" ref="F78:F79" si="86">D78+E78</f>
        <v>0</v>
      </c>
      <c r="G78" s="317"/>
      <c r="H78" s="320"/>
      <c r="I78" s="319">
        <f t="shared" ref="I78:I79" si="87">G78+H78</f>
        <v>0</v>
      </c>
      <c r="J78" s="317"/>
      <c r="K78" s="320"/>
      <c r="L78" s="319">
        <f t="shared" ref="L78:L79" si="88">K78+J78</f>
        <v>0</v>
      </c>
      <c r="M78" s="317"/>
      <c r="N78" s="320"/>
      <c r="O78" s="319">
        <f t="shared" ref="O78:O79" si="89">N78+M78</f>
        <v>0</v>
      </c>
      <c r="P78" s="322"/>
    </row>
    <row r="79" spans="1:16" ht="24" hidden="1" customHeight="1" x14ac:dyDescent="0.25">
      <c r="A79" s="315">
        <v>2112</v>
      </c>
      <c r="B79" s="353" t="s">
        <v>98</v>
      </c>
      <c r="C79" s="354">
        <f t="shared" si="0"/>
        <v>0</v>
      </c>
      <c r="D79" s="453"/>
      <c r="E79" s="454"/>
      <c r="F79" s="319">
        <f t="shared" si="86"/>
        <v>0</v>
      </c>
      <c r="G79" s="317"/>
      <c r="H79" s="320"/>
      <c r="I79" s="319">
        <f t="shared" si="87"/>
        <v>0</v>
      </c>
      <c r="J79" s="317"/>
      <c r="K79" s="320"/>
      <c r="L79" s="319">
        <f t="shared" si="88"/>
        <v>0</v>
      </c>
      <c r="M79" s="317"/>
      <c r="N79" s="320"/>
      <c r="O79" s="319">
        <f t="shared" si="89"/>
        <v>0</v>
      </c>
      <c r="P79" s="322"/>
    </row>
    <row r="80" spans="1:16" ht="24" hidden="1" x14ac:dyDescent="0.25">
      <c r="A80" s="447">
        <v>2120</v>
      </c>
      <c r="B80" s="353" t="s">
        <v>99</v>
      </c>
      <c r="C80" s="354">
        <f t="shared" si="0"/>
        <v>0</v>
      </c>
      <c r="D80" s="448">
        <f>SUM(D81:D82)</f>
        <v>0</v>
      </c>
      <c r="E80" s="449">
        <f t="shared" ref="E80:F80" si="90">SUM(E81:E82)</f>
        <v>0</v>
      </c>
      <c r="F80" s="319">
        <f t="shared" si="90"/>
        <v>0</v>
      </c>
      <c r="G80" s="448">
        <f>SUM(G81:G82)</f>
        <v>0</v>
      </c>
      <c r="H80" s="449">
        <f t="shared" ref="H80:I80" si="91">SUM(H81:H82)</f>
        <v>0</v>
      </c>
      <c r="I80" s="319">
        <f t="shared" si="91"/>
        <v>0</v>
      </c>
      <c r="J80" s="448">
        <f>SUM(J81:J82)</f>
        <v>0</v>
      </c>
      <c r="K80" s="449">
        <f t="shared" ref="K80:L80" si="92">SUM(K81:K82)</f>
        <v>0</v>
      </c>
      <c r="L80" s="319">
        <f t="shared" si="92"/>
        <v>0</v>
      </c>
      <c r="M80" s="448">
        <f>SUM(M81:M82)</f>
        <v>0</v>
      </c>
      <c r="N80" s="449">
        <f t="shared" ref="N80:O80" si="93">SUM(N81:N82)</f>
        <v>0</v>
      </c>
      <c r="O80" s="319">
        <f t="shared" si="93"/>
        <v>0</v>
      </c>
      <c r="P80" s="322"/>
    </row>
    <row r="81" spans="1:16" ht="12" hidden="1" customHeight="1" x14ac:dyDescent="0.25">
      <c r="A81" s="315">
        <v>2121</v>
      </c>
      <c r="B81" s="353" t="s">
        <v>97</v>
      </c>
      <c r="C81" s="354">
        <f t="shared" si="0"/>
        <v>0</v>
      </c>
      <c r="D81" s="453"/>
      <c r="E81" s="454"/>
      <c r="F81" s="319">
        <f t="shared" ref="F81:F82" si="94">D81+E81</f>
        <v>0</v>
      </c>
      <c r="G81" s="317"/>
      <c r="H81" s="320"/>
      <c r="I81" s="319">
        <f t="shared" ref="I81:I82" si="95">G81+H81</f>
        <v>0</v>
      </c>
      <c r="J81" s="317"/>
      <c r="K81" s="320"/>
      <c r="L81" s="319">
        <f t="shared" ref="L81:L82" si="96">K81+J81</f>
        <v>0</v>
      </c>
      <c r="M81" s="317"/>
      <c r="N81" s="320"/>
      <c r="O81" s="319">
        <f t="shared" ref="O81:O82" si="97">N81+M81</f>
        <v>0</v>
      </c>
      <c r="P81" s="322"/>
    </row>
    <row r="82" spans="1:16" ht="24" hidden="1" customHeight="1" x14ac:dyDescent="0.25">
      <c r="A82" s="315">
        <v>2122</v>
      </c>
      <c r="B82" s="353" t="s">
        <v>98</v>
      </c>
      <c r="C82" s="354">
        <f t="shared" si="0"/>
        <v>0</v>
      </c>
      <c r="D82" s="453"/>
      <c r="E82" s="454"/>
      <c r="F82" s="319">
        <f t="shared" si="94"/>
        <v>0</v>
      </c>
      <c r="G82" s="317"/>
      <c r="H82" s="320"/>
      <c r="I82" s="319">
        <f t="shared" si="95"/>
        <v>0</v>
      </c>
      <c r="J82" s="317"/>
      <c r="K82" s="320"/>
      <c r="L82" s="319">
        <f t="shared" si="96"/>
        <v>0</v>
      </c>
      <c r="M82" s="317"/>
      <c r="N82" s="320"/>
      <c r="O82" s="319">
        <f t="shared" si="97"/>
        <v>0</v>
      </c>
      <c r="P82" s="322"/>
    </row>
    <row r="83" spans="1:16" hidden="1" x14ac:dyDescent="0.25">
      <c r="A83" s="333">
        <v>2200</v>
      </c>
      <c r="B83" s="441" t="s">
        <v>100</v>
      </c>
      <c r="C83" s="334">
        <f t="shared" si="0"/>
        <v>0</v>
      </c>
      <c r="D83" s="442">
        <f>SUM(D84,D89,D95,D103,D112,D116,D122,D128)</f>
        <v>0</v>
      </c>
      <c r="E83" s="443">
        <f t="shared" ref="E83:F83" si="98">SUM(E84,E89,E95,E103,E112,E116,E122,E128)</f>
        <v>0</v>
      </c>
      <c r="F83" s="337">
        <f t="shared" si="98"/>
        <v>0</v>
      </c>
      <c r="G83" s="442">
        <f>SUM(G84,G89,G95,G103,G112,G116,G122,G128)</f>
        <v>0</v>
      </c>
      <c r="H83" s="443">
        <f t="shared" ref="H83:I83" si="99">SUM(H84,H89,H95,H103,H112,H116,H122,H128)</f>
        <v>0</v>
      </c>
      <c r="I83" s="337">
        <f t="shared" si="99"/>
        <v>0</v>
      </c>
      <c r="J83" s="442">
        <f>SUM(J84,J89,J95,J103,J112,J116,J122,J128)</f>
        <v>0</v>
      </c>
      <c r="K83" s="443">
        <f t="shared" ref="K83:L83" si="100">SUM(K84,K89,K95,K103,K112,K116,K122,K128)</f>
        <v>0</v>
      </c>
      <c r="L83" s="337">
        <f t="shared" si="100"/>
        <v>0</v>
      </c>
      <c r="M83" s="442">
        <f>SUM(M84,M89,M95,M103,M112,M116,M122,M128)</f>
        <v>0</v>
      </c>
      <c r="N83" s="443">
        <f t="shared" ref="N83:O83" si="101">SUM(N84,N89,N95,N103,N112,N116,N122,N128)</f>
        <v>0</v>
      </c>
      <c r="O83" s="337">
        <f t="shared" si="101"/>
        <v>0</v>
      </c>
      <c r="P83" s="341"/>
    </row>
    <row r="84" spans="1:16" hidden="1" x14ac:dyDescent="0.25">
      <c r="A84" s="444">
        <v>2210</v>
      </c>
      <c r="B84" s="402" t="s">
        <v>101</v>
      </c>
      <c r="C84" s="407">
        <f t="shared" ref="C84:C147" si="102">F84+I84+L84+O84</f>
        <v>0</v>
      </c>
      <c r="D84" s="445">
        <f>SUM(D85:D88)</f>
        <v>0</v>
      </c>
      <c r="E84" s="446">
        <f t="shared" ref="E84:F84" si="103">SUM(E85:E88)</f>
        <v>0</v>
      </c>
      <c r="F84" s="405">
        <f t="shared" si="103"/>
        <v>0</v>
      </c>
      <c r="G84" s="445">
        <f>SUM(G85:G88)</f>
        <v>0</v>
      </c>
      <c r="H84" s="446">
        <f t="shared" ref="H84:I84" si="104">SUM(H85:H88)</f>
        <v>0</v>
      </c>
      <c r="I84" s="405">
        <f t="shared" si="104"/>
        <v>0</v>
      </c>
      <c r="J84" s="445">
        <f>SUM(J85:J88)</f>
        <v>0</v>
      </c>
      <c r="K84" s="446">
        <f t="shared" ref="K84:L84" si="105">SUM(K85:K88)</f>
        <v>0</v>
      </c>
      <c r="L84" s="405">
        <f t="shared" si="105"/>
        <v>0</v>
      </c>
      <c r="M84" s="445">
        <f>SUM(M85:M88)</f>
        <v>0</v>
      </c>
      <c r="N84" s="446">
        <f t="shared" ref="N84:O84" si="106">SUM(N85:N88)</f>
        <v>0</v>
      </c>
      <c r="O84" s="405">
        <f t="shared" si="106"/>
        <v>0</v>
      </c>
      <c r="P84" s="393"/>
    </row>
    <row r="85" spans="1:16" ht="24" hidden="1" customHeight="1" x14ac:dyDescent="0.25">
      <c r="A85" s="308">
        <v>2211</v>
      </c>
      <c r="B85" s="346" t="s">
        <v>102</v>
      </c>
      <c r="C85" s="347">
        <f t="shared" si="102"/>
        <v>0</v>
      </c>
      <c r="D85" s="455"/>
      <c r="E85" s="456"/>
      <c r="F85" s="398">
        <f t="shared" ref="F85:F88" si="107">D85+E85</f>
        <v>0</v>
      </c>
      <c r="G85" s="310"/>
      <c r="H85" s="311"/>
      <c r="I85" s="398">
        <f t="shared" ref="I85:I88" si="108">G85+H85</f>
        <v>0</v>
      </c>
      <c r="J85" s="310"/>
      <c r="K85" s="311"/>
      <c r="L85" s="398">
        <f t="shared" ref="L85:L88" si="109">K85+J85</f>
        <v>0</v>
      </c>
      <c r="M85" s="310"/>
      <c r="N85" s="311"/>
      <c r="O85" s="398">
        <f t="shared" ref="O85:O88" si="110">N85+M85</f>
        <v>0</v>
      </c>
      <c r="P85" s="313"/>
    </row>
    <row r="86" spans="1:16" ht="36" hidden="1" customHeight="1" x14ac:dyDescent="0.25">
      <c r="A86" s="315">
        <v>2212</v>
      </c>
      <c r="B86" s="353" t="s">
        <v>103</v>
      </c>
      <c r="C86" s="354">
        <f t="shared" si="102"/>
        <v>0</v>
      </c>
      <c r="D86" s="453"/>
      <c r="E86" s="454"/>
      <c r="F86" s="319">
        <f t="shared" si="107"/>
        <v>0</v>
      </c>
      <c r="G86" s="317"/>
      <c r="H86" s="320"/>
      <c r="I86" s="319">
        <f t="shared" si="108"/>
        <v>0</v>
      </c>
      <c r="J86" s="317"/>
      <c r="K86" s="320"/>
      <c r="L86" s="319">
        <f t="shared" si="109"/>
        <v>0</v>
      </c>
      <c r="M86" s="317"/>
      <c r="N86" s="320"/>
      <c r="O86" s="319">
        <f t="shared" si="110"/>
        <v>0</v>
      </c>
      <c r="P86" s="322"/>
    </row>
    <row r="87" spans="1:16" ht="24" hidden="1" customHeight="1" x14ac:dyDescent="0.25">
      <c r="A87" s="315">
        <v>2214</v>
      </c>
      <c r="B87" s="353" t="s">
        <v>104</v>
      </c>
      <c r="C87" s="354">
        <f t="shared" si="102"/>
        <v>0</v>
      </c>
      <c r="D87" s="453"/>
      <c r="E87" s="457"/>
      <c r="F87" s="319">
        <f t="shared" si="107"/>
        <v>0</v>
      </c>
      <c r="G87" s="317"/>
      <c r="H87" s="320"/>
      <c r="I87" s="319">
        <f t="shared" si="108"/>
        <v>0</v>
      </c>
      <c r="J87" s="317"/>
      <c r="K87" s="320"/>
      <c r="L87" s="319">
        <f t="shared" si="109"/>
        <v>0</v>
      </c>
      <c r="M87" s="317"/>
      <c r="N87" s="320"/>
      <c r="O87" s="319">
        <f t="shared" si="110"/>
        <v>0</v>
      </c>
      <c r="P87" s="322"/>
    </row>
    <row r="88" spans="1:16" ht="12" hidden="1" customHeight="1" x14ac:dyDescent="0.25">
      <c r="A88" s="315">
        <v>2219</v>
      </c>
      <c r="B88" s="353" t="s">
        <v>105</v>
      </c>
      <c r="C88" s="354">
        <f t="shared" si="102"/>
        <v>0</v>
      </c>
      <c r="D88" s="453"/>
      <c r="E88" s="454"/>
      <c r="F88" s="319">
        <f t="shared" si="107"/>
        <v>0</v>
      </c>
      <c r="G88" s="317"/>
      <c r="H88" s="320"/>
      <c r="I88" s="319">
        <f t="shared" si="108"/>
        <v>0</v>
      </c>
      <c r="J88" s="317"/>
      <c r="K88" s="320"/>
      <c r="L88" s="319">
        <f t="shared" si="109"/>
        <v>0</v>
      </c>
      <c r="M88" s="317"/>
      <c r="N88" s="320"/>
      <c r="O88" s="319">
        <f t="shared" si="110"/>
        <v>0</v>
      </c>
      <c r="P88" s="322"/>
    </row>
    <row r="89" spans="1:16" ht="24" hidden="1" x14ac:dyDescent="0.25">
      <c r="A89" s="447">
        <v>2220</v>
      </c>
      <c r="B89" s="353" t="s">
        <v>106</v>
      </c>
      <c r="C89" s="354">
        <f t="shared" si="102"/>
        <v>0</v>
      </c>
      <c r="D89" s="448">
        <f>SUM(D90:D94)</f>
        <v>0</v>
      </c>
      <c r="E89" s="449">
        <f t="shared" ref="E89:F89" si="111">SUM(E90:E94)</f>
        <v>0</v>
      </c>
      <c r="F89" s="319">
        <f t="shared" si="111"/>
        <v>0</v>
      </c>
      <c r="G89" s="448">
        <f>SUM(G90:G94)</f>
        <v>0</v>
      </c>
      <c r="H89" s="449">
        <f t="shared" ref="H89:I89" si="112">SUM(H90:H94)</f>
        <v>0</v>
      </c>
      <c r="I89" s="319">
        <f t="shared" si="112"/>
        <v>0</v>
      </c>
      <c r="J89" s="448">
        <f>SUM(J90:J94)</f>
        <v>0</v>
      </c>
      <c r="K89" s="449">
        <f t="shared" ref="K89:L89" si="113">SUM(K90:K94)</f>
        <v>0</v>
      </c>
      <c r="L89" s="319">
        <f t="shared" si="113"/>
        <v>0</v>
      </c>
      <c r="M89" s="448">
        <f>SUM(M90:M94)</f>
        <v>0</v>
      </c>
      <c r="N89" s="449">
        <f t="shared" ref="N89:O89" si="114">SUM(N90:N94)</f>
        <v>0</v>
      </c>
      <c r="O89" s="319">
        <f t="shared" si="114"/>
        <v>0</v>
      </c>
      <c r="P89" s="322"/>
    </row>
    <row r="90" spans="1:16" ht="24" hidden="1" customHeight="1" x14ac:dyDescent="0.25">
      <c r="A90" s="315">
        <v>2221</v>
      </c>
      <c r="B90" s="353" t="s">
        <v>107</v>
      </c>
      <c r="C90" s="354">
        <f t="shared" si="102"/>
        <v>0</v>
      </c>
      <c r="D90" s="453"/>
      <c r="E90" s="454"/>
      <c r="F90" s="319">
        <f t="shared" ref="F90:F94" si="115">D90+E90</f>
        <v>0</v>
      </c>
      <c r="G90" s="317"/>
      <c r="H90" s="320"/>
      <c r="I90" s="319">
        <f t="shared" ref="I90:I94" si="116">G90+H90</f>
        <v>0</v>
      </c>
      <c r="J90" s="317"/>
      <c r="K90" s="320"/>
      <c r="L90" s="319">
        <f t="shared" ref="L90:L94" si="117">K90+J90</f>
        <v>0</v>
      </c>
      <c r="M90" s="317"/>
      <c r="N90" s="320"/>
      <c r="O90" s="319">
        <f t="shared" ref="O90:O94" si="118">N90+M90</f>
        <v>0</v>
      </c>
      <c r="P90" s="322"/>
    </row>
    <row r="91" spans="1:16" ht="12" hidden="1" customHeight="1" x14ac:dyDescent="0.25">
      <c r="A91" s="315">
        <v>2222</v>
      </c>
      <c r="B91" s="353" t="s">
        <v>108</v>
      </c>
      <c r="C91" s="354">
        <f t="shared" si="102"/>
        <v>0</v>
      </c>
      <c r="D91" s="453"/>
      <c r="E91" s="454"/>
      <c r="F91" s="319">
        <f t="shared" si="115"/>
        <v>0</v>
      </c>
      <c r="G91" s="317"/>
      <c r="H91" s="320"/>
      <c r="I91" s="319">
        <f t="shared" si="116"/>
        <v>0</v>
      </c>
      <c r="J91" s="317"/>
      <c r="K91" s="320"/>
      <c r="L91" s="319">
        <f t="shared" si="117"/>
        <v>0</v>
      </c>
      <c r="M91" s="317"/>
      <c r="N91" s="320"/>
      <c r="O91" s="319">
        <f t="shared" si="118"/>
        <v>0</v>
      </c>
      <c r="P91" s="322"/>
    </row>
    <row r="92" spans="1:16" ht="12" hidden="1" customHeight="1" x14ac:dyDescent="0.25">
      <c r="A92" s="315">
        <v>2223</v>
      </c>
      <c r="B92" s="353" t="s">
        <v>109</v>
      </c>
      <c r="C92" s="354">
        <f t="shared" si="102"/>
        <v>0</v>
      </c>
      <c r="D92" s="453"/>
      <c r="E92" s="454"/>
      <c r="F92" s="319">
        <f t="shared" si="115"/>
        <v>0</v>
      </c>
      <c r="G92" s="317"/>
      <c r="H92" s="320"/>
      <c r="I92" s="319">
        <f t="shared" si="116"/>
        <v>0</v>
      </c>
      <c r="J92" s="317"/>
      <c r="K92" s="320"/>
      <c r="L92" s="319">
        <f t="shared" si="117"/>
        <v>0</v>
      </c>
      <c r="M92" s="317"/>
      <c r="N92" s="320"/>
      <c r="O92" s="319">
        <f t="shared" si="118"/>
        <v>0</v>
      </c>
      <c r="P92" s="322"/>
    </row>
    <row r="93" spans="1:16" ht="48" hidden="1" customHeight="1" x14ac:dyDescent="0.25">
      <c r="A93" s="315">
        <v>2224</v>
      </c>
      <c r="B93" s="353" t="s">
        <v>110</v>
      </c>
      <c r="C93" s="354">
        <f t="shared" si="102"/>
        <v>0</v>
      </c>
      <c r="D93" s="453"/>
      <c r="E93" s="454"/>
      <c r="F93" s="319">
        <f t="shared" si="115"/>
        <v>0</v>
      </c>
      <c r="G93" s="317"/>
      <c r="H93" s="320"/>
      <c r="I93" s="319">
        <f t="shared" si="116"/>
        <v>0</v>
      </c>
      <c r="J93" s="317"/>
      <c r="K93" s="320"/>
      <c r="L93" s="319">
        <f t="shared" si="117"/>
        <v>0</v>
      </c>
      <c r="M93" s="317"/>
      <c r="N93" s="320"/>
      <c r="O93" s="319">
        <f t="shared" si="118"/>
        <v>0</v>
      </c>
      <c r="P93" s="322"/>
    </row>
    <row r="94" spans="1:16" ht="24" hidden="1" customHeight="1" x14ac:dyDescent="0.25">
      <c r="A94" s="315">
        <v>2229</v>
      </c>
      <c r="B94" s="353" t="s">
        <v>111</v>
      </c>
      <c r="C94" s="354">
        <f t="shared" si="102"/>
        <v>0</v>
      </c>
      <c r="D94" s="453"/>
      <c r="E94" s="454"/>
      <c r="F94" s="319">
        <f t="shared" si="115"/>
        <v>0</v>
      </c>
      <c r="G94" s="317"/>
      <c r="H94" s="320"/>
      <c r="I94" s="319">
        <f t="shared" si="116"/>
        <v>0</v>
      </c>
      <c r="J94" s="317"/>
      <c r="K94" s="320"/>
      <c r="L94" s="319">
        <f t="shared" si="117"/>
        <v>0</v>
      </c>
      <c r="M94" s="317"/>
      <c r="N94" s="320"/>
      <c r="O94" s="319">
        <f t="shared" si="118"/>
        <v>0</v>
      </c>
      <c r="P94" s="322"/>
    </row>
    <row r="95" spans="1:16" ht="36" hidden="1" x14ac:dyDescent="0.25">
      <c r="A95" s="447">
        <v>2230</v>
      </c>
      <c r="B95" s="353" t="s">
        <v>112</v>
      </c>
      <c r="C95" s="354">
        <f t="shared" si="102"/>
        <v>0</v>
      </c>
      <c r="D95" s="448">
        <f>SUM(D96:D102)</f>
        <v>0</v>
      </c>
      <c r="E95" s="449">
        <f t="shared" ref="E95:F95" si="119">SUM(E96:E102)</f>
        <v>0</v>
      </c>
      <c r="F95" s="319">
        <f t="shared" si="119"/>
        <v>0</v>
      </c>
      <c r="G95" s="448">
        <f>SUM(G96:G102)</f>
        <v>0</v>
      </c>
      <c r="H95" s="449">
        <f t="shared" ref="H95:I95" si="120">SUM(H96:H102)</f>
        <v>0</v>
      </c>
      <c r="I95" s="319">
        <f t="shared" si="120"/>
        <v>0</v>
      </c>
      <c r="J95" s="448">
        <f>SUM(J96:J102)</f>
        <v>0</v>
      </c>
      <c r="K95" s="449">
        <f t="shared" ref="K95:L95" si="121">SUM(K96:K102)</f>
        <v>0</v>
      </c>
      <c r="L95" s="319">
        <f t="shared" si="121"/>
        <v>0</v>
      </c>
      <c r="M95" s="448">
        <f>SUM(M96:M102)</f>
        <v>0</v>
      </c>
      <c r="N95" s="449">
        <f t="shared" ref="N95:O95" si="122">SUM(N96:N102)</f>
        <v>0</v>
      </c>
      <c r="O95" s="319">
        <f t="shared" si="122"/>
        <v>0</v>
      </c>
      <c r="P95" s="322"/>
    </row>
    <row r="96" spans="1:16" ht="24" hidden="1" customHeight="1" x14ac:dyDescent="0.25">
      <c r="A96" s="315">
        <v>2231</v>
      </c>
      <c r="B96" s="353" t="s">
        <v>113</v>
      </c>
      <c r="C96" s="354">
        <f t="shared" si="102"/>
        <v>0</v>
      </c>
      <c r="D96" s="453"/>
      <c r="E96" s="454"/>
      <c r="F96" s="319">
        <f t="shared" ref="F96:F102" si="123">D96+E96</f>
        <v>0</v>
      </c>
      <c r="G96" s="317"/>
      <c r="H96" s="320"/>
      <c r="I96" s="319">
        <f t="shared" ref="I96:I102" si="124">G96+H96</f>
        <v>0</v>
      </c>
      <c r="J96" s="317"/>
      <c r="K96" s="320"/>
      <c r="L96" s="319">
        <f t="shared" ref="L96:L102" si="125">K96+J96</f>
        <v>0</v>
      </c>
      <c r="M96" s="317"/>
      <c r="N96" s="320"/>
      <c r="O96" s="319">
        <f t="shared" ref="O96:O102" si="126">N96+M96</f>
        <v>0</v>
      </c>
      <c r="P96" s="322"/>
    </row>
    <row r="97" spans="1:16" ht="24.75" hidden="1" customHeight="1" x14ac:dyDescent="0.25">
      <c r="A97" s="315">
        <v>2232</v>
      </c>
      <c r="B97" s="353" t="s">
        <v>114</v>
      </c>
      <c r="C97" s="354">
        <f t="shared" si="102"/>
        <v>0</v>
      </c>
      <c r="D97" s="453"/>
      <c r="E97" s="454"/>
      <c r="F97" s="319">
        <f t="shared" si="123"/>
        <v>0</v>
      </c>
      <c r="G97" s="317"/>
      <c r="H97" s="320"/>
      <c r="I97" s="319">
        <f t="shared" si="124"/>
        <v>0</v>
      </c>
      <c r="J97" s="317"/>
      <c r="K97" s="320"/>
      <c r="L97" s="319">
        <f t="shared" si="125"/>
        <v>0</v>
      </c>
      <c r="M97" s="317"/>
      <c r="N97" s="320"/>
      <c r="O97" s="319">
        <f t="shared" si="126"/>
        <v>0</v>
      </c>
      <c r="P97" s="322"/>
    </row>
    <row r="98" spans="1:16" ht="24" hidden="1" customHeight="1" x14ac:dyDescent="0.25">
      <c r="A98" s="308">
        <v>2233</v>
      </c>
      <c r="B98" s="346" t="s">
        <v>115</v>
      </c>
      <c r="C98" s="347">
        <f t="shared" si="102"/>
        <v>0</v>
      </c>
      <c r="D98" s="455"/>
      <c r="E98" s="456"/>
      <c r="F98" s="398">
        <f t="shared" si="123"/>
        <v>0</v>
      </c>
      <c r="G98" s="310"/>
      <c r="H98" s="311"/>
      <c r="I98" s="398">
        <f t="shared" si="124"/>
        <v>0</v>
      </c>
      <c r="J98" s="310"/>
      <c r="K98" s="311"/>
      <c r="L98" s="398">
        <f t="shared" si="125"/>
        <v>0</v>
      </c>
      <c r="M98" s="310"/>
      <c r="N98" s="311"/>
      <c r="O98" s="398">
        <f t="shared" si="126"/>
        <v>0</v>
      </c>
      <c r="P98" s="313"/>
    </row>
    <row r="99" spans="1:16" ht="36" hidden="1" customHeight="1" x14ac:dyDescent="0.25">
      <c r="A99" s="315">
        <v>2234</v>
      </c>
      <c r="B99" s="353" t="s">
        <v>116</v>
      </c>
      <c r="C99" s="354">
        <f t="shared" si="102"/>
        <v>0</v>
      </c>
      <c r="D99" s="453"/>
      <c r="E99" s="454"/>
      <c r="F99" s="319">
        <f t="shared" si="123"/>
        <v>0</v>
      </c>
      <c r="G99" s="317"/>
      <c r="H99" s="320"/>
      <c r="I99" s="319">
        <f t="shared" si="124"/>
        <v>0</v>
      </c>
      <c r="J99" s="317"/>
      <c r="K99" s="320"/>
      <c r="L99" s="319">
        <f t="shared" si="125"/>
        <v>0</v>
      </c>
      <c r="M99" s="317"/>
      <c r="N99" s="320"/>
      <c r="O99" s="319">
        <f t="shared" si="126"/>
        <v>0</v>
      </c>
      <c r="P99" s="322"/>
    </row>
    <row r="100" spans="1:16" ht="24" hidden="1" customHeight="1" x14ac:dyDescent="0.25">
      <c r="A100" s="315">
        <v>2235</v>
      </c>
      <c r="B100" s="353" t="s">
        <v>117</v>
      </c>
      <c r="C100" s="354">
        <f t="shared" si="102"/>
        <v>0</v>
      </c>
      <c r="D100" s="453"/>
      <c r="E100" s="454"/>
      <c r="F100" s="319">
        <f t="shared" si="123"/>
        <v>0</v>
      </c>
      <c r="G100" s="317"/>
      <c r="H100" s="320"/>
      <c r="I100" s="319">
        <f t="shared" si="124"/>
        <v>0</v>
      </c>
      <c r="J100" s="317"/>
      <c r="K100" s="320"/>
      <c r="L100" s="319">
        <f t="shared" si="125"/>
        <v>0</v>
      </c>
      <c r="M100" s="317"/>
      <c r="N100" s="320"/>
      <c r="O100" s="319">
        <f t="shared" si="126"/>
        <v>0</v>
      </c>
      <c r="P100" s="322"/>
    </row>
    <row r="101" spans="1:16" ht="12" hidden="1" customHeight="1" x14ac:dyDescent="0.25">
      <c r="A101" s="315">
        <v>2236</v>
      </c>
      <c r="B101" s="353" t="s">
        <v>118</v>
      </c>
      <c r="C101" s="354">
        <f t="shared" si="102"/>
        <v>0</v>
      </c>
      <c r="D101" s="453"/>
      <c r="E101" s="454"/>
      <c r="F101" s="319">
        <f t="shared" si="123"/>
        <v>0</v>
      </c>
      <c r="G101" s="317"/>
      <c r="H101" s="320"/>
      <c r="I101" s="319">
        <f t="shared" si="124"/>
        <v>0</v>
      </c>
      <c r="J101" s="317"/>
      <c r="K101" s="320"/>
      <c r="L101" s="319">
        <f t="shared" si="125"/>
        <v>0</v>
      </c>
      <c r="M101" s="317"/>
      <c r="N101" s="320"/>
      <c r="O101" s="319">
        <f t="shared" si="126"/>
        <v>0</v>
      </c>
      <c r="P101" s="322"/>
    </row>
    <row r="102" spans="1:16" ht="24" hidden="1" customHeight="1" x14ac:dyDescent="0.25">
      <c r="A102" s="315">
        <v>2239</v>
      </c>
      <c r="B102" s="353" t="s">
        <v>119</v>
      </c>
      <c r="C102" s="354">
        <f t="shared" si="102"/>
        <v>0</v>
      </c>
      <c r="D102" s="453"/>
      <c r="E102" s="454"/>
      <c r="F102" s="319">
        <f t="shared" si="123"/>
        <v>0</v>
      </c>
      <c r="G102" s="317"/>
      <c r="H102" s="320"/>
      <c r="I102" s="319">
        <f t="shared" si="124"/>
        <v>0</v>
      </c>
      <c r="J102" s="317"/>
      <c r="K102" s="320"/>
      <c r="L102" s="319">
        <f t="shared" si="125"/>
        <v>0</v>
      </c>
      <c r="M102" s="317"/>
      <c r="N102" s="320"/>
      <c r="O102" s="319">
        <f t="shared" si="126"/>
        <v>0</v>
      </c>
      <c r="P102" s="322"/>
    </row>
    <row r="103" spans="1:16" ht="36" hidden="1" x14ac:dyDescent="0.25">
      <c r="A103" s="447">
        <v>2240</v>
      </c>
      <c r="B103" s="353" t="s">
        <v>121</v>
      </c>
      <c r="C103" s="354">
        <f t="shared" si="102"/>
        <v>0</v>
      </c>
      <c r="D103" s="448">
        <f>SUM(D104:D111)</f>
        <v>0</v>
      </c>
      <c r="E103" s="449">
        <f t="shared" ref="E103:F103" si="127">SUM(E104:E111)</f>
        <v>0</v>
      </c>
      <c r="F103" s="319">
        <f t="shared" si="127"/>
        <v>0</v>
      </c>
      <c r="G103" s="448">
        <f>SUM(G104:G111)</f>
        <v>0</v>
      </c>
      <c r="H103" s="449">
        <f t="shared" ref="H103:I103" si="128">SUM(H104:H111)</f>
        <v>0</v>
      </c>
      <c r="I103" s="319">
        <f t="shared" si="128"/>
        <v>0</v>
      </c>
      <c r="J103" s="448">
        <f>SUM(J104:J111)</f>
        <v>0</v>
      </c>
      <c r="K103" s="449">
        <f t="shared" ref="K103:L103" si="129">SUM(K104:K111)</f>
        <v>0</v>
      </c>
      <c r="L103" s="319">
        <f t="shared" si="129"/>
        <v>0</v>
      </c>
      <c r="M103" s="448">
        <f>SUM(M104:M111)</f>
        <v>0</v>
      </c>
      <c r="N103" s="449">
        <f t="shared" ref="N103:O103" si="130">SUM(N104:N111)</f>
        <v>0</v>
      </c>
      <c r="O103" s="319">
        <f t="shared" si="130"/>
        <v>0</v>
      </c>
      <c r="P103" s="322"/>
    </row>
    <row r="104" spans="1:16" ht="12" hidden="1" customHeight="1" x14ac:dyDescent="0.25">
      <c r="A104" s="315">
        <v>2241</v>
      </c>
      <c r="B104" s="353" t="s">
        <v>122</v>
      </c>
      <c r="C104" s="354">
        <f t="shared" si="102"/>
        <v>0</v>
      </c>
      <c r="D104" s="453"/>
      <c r="E104" s="454"/>
      <c r="F104" s="319">
        <f t="shared" ref="F104:F111" si="131">D104+E104</f>
        <v>0</v>
      </c>
      <c r="G104" s="317"/>
      <c r="H104" s="320"/>
      <c r="I104" s="319">
        <f t="shared" ref="I104:I111" si="132">G104+H104</f>
        <v>0</v>
      </c>
      <c r="J104" s="317"/>
      <c r="K104" s="320"/>
      <c r="L104" s="319">
        <f t="shared" ref="L104:L111" si="133">K104+J104</f>
        <v>0</v>
      </c>
      <c r="M104" s="317"/>
      <c r="N104" s="320"/>
      <c r="O104" s="319">
        <f t="shared" ref="O104:O111" si="134">N104+M104</f>
        <v>0</v>
      </c>
      <c r="P104" s="322"/>
    </row>
    <row r="105" spans="1:16" ht="24" hidden="1" customHeight="1" x14ac:dyDescent="0.25">
      <c r="A105" s="315">
        <v>2242</v>
      </c>
      <c r="B105" s="353" t="s">
        <v>124</v>
      </c>
      <c r="C105" s="354">
        <f t="shared" si="102"/>
        <v>0</v>
      </c>
      <c r="D105" s="453"/>
      <c r="E105" s="454"/>
      <c r="F105" s="319">
        <f t="shared" si="131"/>
        <v>0</v>
      </c>
      <c r="G105" s="317"/>
      <c r="H105" s="320"/>
      <c r="I105" s="319">
        <f t="shared" si="132"/>
        <v>0</v>
      </c>
      <c r="J105" s="317"/>
      <c r="K105" s="320"/>
      <c r="L105" s="319">
        <f t="shared" si="133"/>
        <v>0</v>
      </c>
      <c r="M105" s="317"/>
      <c r="N105" s="320"/>
      <c r="O105" s="319">
        <f t="shared" si="134"/>
        <v>0</v>
      </c>
      <c r="P105" s="322"/>
    </row>
    <row r="106" spans="1:16" ht="24" hidden="1" customHeight="1" x14ac:dyDescent="0.25">
      <c r="A106" s="315">
        <v>2243</v>
      </c>
      <c r="B106" s="353" t="s">
        <v>125</v>
      </c>
      <c r="C106" s="354">
        <f t="shared" si="102"/>
        <v>0</v>
      </c>
      <c r="D106" s="453"/>
      <c r="E106" s="454"/>
      <c r="F106" s="319">
        <f t="shared" si="131"/>
        <v>0</v>
      </c>
      <c r="G106" s="317"/>
      <c r="H106" s="320"/>
      <c r="I106" s="319">
        <f t="shared" si="132"/>
        <v>0</v>
      </c>
      <c r="J106" s="317"/>
      <c r="K106" s="320"/>
      <c r="L106" s="319">
        <f t="shared" si="133"/>
        <v>0</v>
      </c>
      <c r="M106" s="317"/>
      <c r="N106" s="320"/>
      <c r="O106" s="319">
        <f t="shared" si="134"/>
        <v>0</v>
      </c>
      <c r="P106" s="322"/>
    </row>
    <row r="107" spans="1:16" ht="12" hidden="1" customHeight="1" x14ac:dyDescent="0.25">
      <c r="A107" s="315">
        <v>2244</v>
      </c>
      <c r="B107" s="353" t="s">
        <v>126</v>
      </c>
      <c r="C107" s="354">
        <f t="shared" si="102"/>
        <v>0</v>
      </c>
      <c r="D107" s="453"/>
      <c r="E107" s="454"/>
      <c r="F107" s="319">
        <f t="shared" si="131"/>
        <v>0</v>
      </c>
      <c r="G107" s="317"/>
      <c r="H107" s="320"/>
      <c r="I107" s="319">
        <f t="shared" si="132"/>
        <v>0</v>
      </c>
      <c r="J107" s="317"/>
      <c r="K107" s="320"/>
      <c r="L107" s="319">
        <f t="shared" si="133"/>
        <v>0</v>
      </c>
      <c r="M107" s="317"/>
      <c r="N107" s="320"/>
      <c r="O107" s="319">
        <f t="shared" si="134"/>
        <v>0</v>
      </c>
      <c r="P107" s="322"/>
    </row>
    <row r="108" spans="1:16" ht="24" hidden="1" customHeight="1" x14ac:dyDescent="0.25">
      <c r="A108" s="315">
        <v>2246</v>
      </c>
      <c r="B108" s="353" t="s">
        <v>127</v>
      </c>
      <c r="C108" s="354">
        <f t="shared" si="102"/>
        <v>0</v>
      </c>
      <c r="D108" s="453"/>
      <c r="E108" s="454"/>
      <c r="F108" s="319">
        <f t="shared" si="131"/>
        <v>0</v>
      </c>
      <c r="G108" s="317"/>
      <c r="H108" s="320"/>
      <c r="I108" s="319">
        <f t="shared" si="132"/>
        <v>0</v>
      </c>
      <c r="J108" s="317"/>
      <c r="K108" s="320"/>
      <c r="L108" s="319">
        <f t="shared" si="133"/>
        <v>0</v>
      </c>
      <c r="M108" s="317"/>
      <c r="N108" s="320"/>
      <c r="O108" s="319">
        <f t="shared" si="134"/>
        <v>0</v>
      </c>
      <c r="P108" s="322"/>
    </row>
    <row r="109" spans="1:16" ht="12" hidden="1" customHeight="1" x14ac:dyDescent="0.25">
      <c r="A109" s="315">
        <v>2247</v>
      </c>
      <c r="B109" s="353" t="s">
        <v>128</v>
      </c>
      <c r="C109" s="354">
        <f t="shared" si="102"/>
        <v>0</v>
      </c>
      <c r="D109" s="453"/>
      <c r="E109" s="454"/>
      <c r="F109" s="319">
        <f t="shared" si="131"/>
        <v>0</v>
      </c>
      <c r="G109" s="317"/>
      <c r="H109" s="320"/>
      <c r="I109" s="319">
        <f t="shared" si="132"/>
        <v>0</v>
      </c>
      <c r="J109" s="317"/>
      <c r="K109" s="320"/>
      <c r="L109" s="319">
        <f t="shared" si="133"/>
        <v>0</v>
      </c>
      <c r="M109" s="317"/>
      <c r="N109" s="320"/>
      <c r="O109" s="319">
        <f t="shared" si="134"/>
        <v>0</v>
      </c>
      <c r="P109" s="322"/>
    </row>
    <row r="110" spans="1:16" ht="24" hidden="1" customHeight="1" x14ac:dyDescent="0.25">
      <c r="A110" s="315">
        <v>2248</v>
      </c>
      <c r="B110" s="353" t="s">
        <v>129</v>
      </c>
      <c r="C110" s="354">
        <f t="shared" si="102"/>
        <v>0</v>
      </c>
      <c r="D110" s="453"/>
      <c r="E110" s="454"/>
      <c r="F110" s="319">
        <f t="shared" si="131"/>
        <v>0</v>
      </c>
      <c r="G110" s="317"/>
      <c r="H110" s="320"/>
      <c r="I110" s="319">
        <f t="shared" si="132"/>
        <v>0</v>
      </c>
      <c r="J110" s="317"/>
      <c r="K110" s="320"/>
      <c r="L110" s="319">
        <f t="shared" si="133"/>
        <v>0</v>
      </c>
      <c r="M110" s="317"/>
      <c r="N110" s="320"/>
      <c r="O110" s="319">
        <f t="shared" si="134"/>
        <v>0</v>
      </c>
      <c r="P110" s="322"/>
    </row>
    <row r="111" spans="1:16" ht="24" hidden="1" customHeight="1" x14ac:dyDescent="0.25">
      <c r="A111" s="315">
        <v>2249</v>
      </c>
      <c r="B111" s="353" t="s">
        <v>130</v>
      </c>
      <c r="C111" s="354">
        <f t="shared" si="102"/>
        <v>0</v>
      </c>
      <c r="D111" s="453"/>
      <c r="E111" s="454"/>
      <c r="F111" s="319">
        <f t="shared" si="131"/>
        <v>0</v>
      </c>
      <c r="G111" s="317"/>
      <c r="H111" s="320"/>
      <c r="I111" s="319">
        <f t="shared" si="132"/>
        <v>0</v>
      </c>
      <c r="J111" s="317"/>
      <c r="K111" s="320"/>
      <c r="L111" s="319">
        <f t="shared" si="133"/>
        <v>0</v>
      </c>
      <c r="M111" s="317"/>
      <c r="N111" s="320"/>
      <c r="O111" s="319">
        <f t="shared" si="134"/>
        <v>0</v>
      </c>
      <c r="P111" s="322"/>
    </row>
    <row r="112" spans="1:16" hidden="1" x14ac:dyDescent="0.25">
      <c r="A112" s="447">
        <v>2250</v>
      </c>
      <c r="B112" s="353" t="s">
        <v>131</v>
      </c>
      <c r="C112" s="354">
        <f t="shared" si="102"/>
        <v>0</v>
      </c>
      <c r="D112" s="448">
        <f>SUM(D113:D115)</f>
        <v>0</v>
      </c>
      <c r="E112" s="449">
        <f t="shared" ref="E112:F112" si="135">SUM(E113:E115)</f>
        <v>0</v>
      </c>
      <c r="F112" s="319">
        <f t="shared" si="135"/>
        <v>0</v>
      </c>
      <c r="G112" s="448">
        <f>SUM(G113:G115)</f>
        <v>0</v>
      </c>
      <c r="H112" s="449">
        <f t="shared" ref="H112:I112" si="136">SUM(H113:H115)</f>
        <v>0</v>
      </c>
      <c r="I112" s="319">
        <f t="shared" si="136"/>
        <v>0</v>
      </c>
      <c r="J112" s="448">
        <f>SUM(J113:J115)</f>
        <v>0</v>
      </c>
      <c r="K112" s="449">
        <f t="shared" ref="K112:L112" si="137">SUM(K113:K115)</f>
        <v>0</v>
      </c>
      <c r="L112" s="319">
        <f t="shared" si="137"/>
        <v>0</v>
      </c>
      <c r="M112" s="448">
        <f>SUM(M113:M115)</f>
        <v>0</v>
      </c>
      <c r="N112" s="449">
        <f t="shared" ref="N112:O112" si="138">SUM(N113:N115)</f>
        <v>0</v>
      </c>
      <c r="O112" s="319">
        <f t="shared" si="138"/>
        <v>0</v>
      </c>
      <c r="P112" s="322"/>
    </row>
    <row r="113" spans="1:16" ht="12" hidden="1" customHeight="1" x14ac:dyDescent="0.25">
      <c r="A113" s="315">
        <v>2251</v>
      </c>
      <c r="B113" s="353" t="s">
        <v>132</v>
      </c>
      <c r="C113" s="354">
        <f t="shared" si="102"/>
        <v>0</v>
      </c>
      <c r="D113" s="453"/>
      <c r="E113" s="454"/>
      <c r="F113" s="319">
        <f t="shared" ref="F113:F115" si="139">D113+E113</f>
        <v>0</v>
      </c>
      <c r="G113" s="317"/>
      <c r="H113" s="320"/>
      <c r="I113" s="319">
        <f t="shared" ref="I113:I115" si="140">G113+H113</f>
        <v>0</v>
      </c>
      <c r="J113" s="317"/>
      <c r="K113" s="320"/>
      <c r="L113" s="319">
        <f t="shared" ref="L113:L115" si="141">K113+J113</f>
        <v>0</v>
      </c>
      <c r="M113" s="317"/>
      <c r="N113" s="320"/>
      <c r="O113" s="319">
        <f t="shared" ref="O113:O115" si="142">N113+M113</f>
        <v>0</v>
      </c>
      <c r="P113" s="322"/>
    </row>
    <row r="114" spans="1:16" ht="24" hidden="1" customHeight="1" x14ac:dyDescent="0.25">
      <c r="A114" s="315">
        <v>2252</v>
      </c>
      <c r="B114" s="353" t="s">
        <v>133</v>
      </c>
      <c r="C114" s="354">
        <f t="shared" si="102"/>
        <v>0</v>
      </c>
      <c r="D114" s="453"/>
      <c r="E114" s="454"/>
      <c r="F114" s="319">
        <f t="shared" si="139"/>
        <v>0</v>
      </c>
      <c r="G114" s="317"/>
      <c r="H114" s="320"/>
      <c r="I114" s="319">
        <f t="shared" si="140"/>
        <v>0</v>
      </c>
      <c r="J114" s="317"/>
      <c r="K114" s="320"/>
      <c r="L114" s="319">
        <f t="shared" si="141"/>
        <v>0</v>
      </c>
      <c r="M114" s="317"/>
      <c r="N114" s="320"/>
      <c r="O114" s="319">
        <f t="shared" si="142"/>
        <v>0</v>
      </c>
      <c r="P114" s="322"/>
    </row>
    <row r="115" spans="1:16" ht="24" hidden="1" customHeight="1" x14ac:dyDescent="0.25">
      <c r="A115" s="315">
        <v>2259</v>
      </c>
      <c r="B115" s="353" t="s">
        <v>134</v>
      </c>
      <c r="C115" s="354">
        <f t="shared" si="102"/>
        <v>0</v>
      </c>
      <c r="D115" s="453"/>
      <c r="E115" s="454"/>
      <c r="F115" s="319">
        <f t="shared" si="139"/>
        <v>0</v>
      </c>
      <c r="G115" s="317"/>
      <c r="H115" s="320"/>
      <c r="I115" s="319">
        <f t="shared" si="140"/>
        <v>0</v>
      </c>
      <c r="J115" s="317"/>
      <c r="K115" s="320"/>
      <c r="L115" s="319">
        <f t="shared" si="141"/>
        <v>0</v>
      </c>
      <c r="M115" s="317"/>
      <c r="N115" s="320"/>
      <c r="O115" s="319">
        <f t="shared" si="142"/>
        <v>0</v>
      </c>
      <c r="P115" s="322"/>
    </row>
    <row r="116" spans="1:16" hidden="1" x14ac:dyDescent="0.25">
      <c r="A116" s="447">
        <v>2260</v>
      </c>
      <c r="B116" s="353" t="s">
        <v>135</v>
      </c>
      <c r="C116" s="354">
        <f t="shared" si="102"/>
        <v>0</v>
      </c>
      <c r="D116" s="448">
        <f>SUM(D117:D121)</f>
        <v>0</v>
      </c>
      <c r="E116" s="449">
        <f t="shared" ref="E116:F116" si="143">SUM(E117:E121)</f>
        <v>0</v>
      </c>
      <c r="F116" s="319">
        <f t="shared" si="143"/>
        <v>0</v>
      </c>
      <c r="G116" s="448">
        <f>SUM(G117:G121)</f>
        <v>0</v>
      </c>
      <c r="H116" s="449">
        <f t="shared" ref="H116:I116" si="144">SUM(H117:H121)</f>
        <v>0</v>
      </c>
      <c r="I116" s="319">
        <f t="shared" si="144"/>
        <v>0</v>
      </c>
      <c r="J116" s="448">
        <f>SUM(J117:J121)</f>
        <v>0</v>
      </c>
      <c r="K116" s="449">
        <f t="shared" ref="K116:L116" si="145">SUM(K117:K121)</f>
        <v>0</v>
      </c>
      <c r="L116" s="319">
        <f t="shared" si="145"/>
        <v>0</v>
      </c>
      <c r="M116" s="448">
        <f>SUM(M117:M121)</f>
        <v>0</v>
      </c>
      <c r="N116" s="449">
        <f t="shared" ref="N116:O116" si="146">SUM(N117:N121)</f>
        <v>0</v>
      </c>
      <c r="O116" s="319">
        <f t="shared" si="146"/>
        <v>0</v>
      </c>
      <c r="P116" s="322"/>
    </row>
    <row r="117" spans="1:16" ht="12" hidden="1" customHeight="1" x14ac:dyDescent="0.25">
      <c r="A117" s="315">
        <v>2261</v>
      </c>
      <c r="B117" s="353" t="s">
        <v>136</v>
      </c>
      <c r="C117" s="354">
        <f t="shared" si="102"/>
        <v>0</v>
      </c>
      <c r="D117" s="453"/>
      <c r="E117" s="454"/>
      <c r="F117" s="319">
        <f t="shared" ref="F117:F121" si="147">D117+E117</f>
        <v>0</v>
      </c>
      <c r="G117" s="317"/>
      <c r="H117" s="320"/>
      <c r="I117" s="319">
        <f t="shared" ref="I117:I121" si="148">G117+H117</f>
        <v>0</v>
      </c>
      <c r="J117" s="317"/>
      <c r="K117" s="320"/>
      <c r="L117" s="319">
        <f t="shared" ref="L117:L121" si="149">K117+J117</f>
        <v>0</v>
      </c>
      <c r="M117" s="317"/>
      <c r="N117" s="320"/>
      <c r="O117" s="319">
        <f t="shared" ref="O117:O121" si="150">N117+M117</f>
        <v>0</v>
      </c>
      <c r="P117" s="322"/>
    </row>
    <row r="118" spans="1:16" ht="12" hidden="1" customHeight="1" x14ac:dyDescent="0.25">
      <c r="A118" s="315">
        <v>2262</v>
      </c>
      <c r="B118" s="353" t="s">
        <v>137</v>
      </c>
      <c r="C118" s="354">
        <f t="shared" si="102"/>
        <v>0</v>
      </c>
      <c r="D118" s="453"/>
      <c r="E118" s="454"/>
      <c r="F118" s="319">
        <f t="shared" si="147"/>
        <v>0</v>
      </c>
      <c r="G118" s="317"/>
      <c r="H118" s="320"/>
      <c r="I118" s="319">
        <f t="shared" si="148"/>
        <v>0</v>
      </c>
      <c r="J118" s="317"/>
      <c r="K118" s="320"/>
      <c r="L118" s="319">
        <f t="shared" si="149"/>
        <v>0</v>
      </c>
      <c r="M118" s="317"/>
      <c r="N118" s="320"/>
      <c r="O118" s="319">
        <f t="shared" si="150"/>
        <v>0</v>
      </c>
      <c r="P118" s="322"/>
    </row>
    <row r="119" spans="1:16" ht="12" hidden="1" customHeight="1" x14ac:dyDescent="0.25">
      <c r="A119" s="315">
        <v>2263</v>
      </c>
      <c r="B119" s="353" t="s">
        <v>138</v>
      </c>
      <c r="C119" s="354">
        <f t="shared" si="102"/>
        <v>0</v>
      </c>
      <c r="D119" s="453"/>
      <c r="E119" s="454"/>
      <c r="F119" s="319">
        <f t="shared" si="147"/>
        <v>0</v>
      </c>
      <c r="G119" s="317"/>
      <c r="H119" s="320"/>
      <c r="I119" s="319">
        <f t="shared" si="148"/>
        <v>0</v>
      </c>
      <c r="J119" s="317"/>
      <c r="K119" s="320"/>
      <c r="L119" s="319">
        <f t="shared" si="149"/>
        <v>0</v>
      </c>
      <c r="M119" s="317"/>
      <c r="N119" s="320"/>
      <c r="O119" s="319">
        <f t="shared" si="150"/>
        <v>0</v>
      </c>
      <c r="P119" s="322"/>
    </row>
    <row r="120" spans="1:16" ht="24" hidden="1" customHeight="1" x14ac:dyDescent="0.25">
      <c r="A120" s="315">
        <v>2264</v>
      </c>
      <c r="B120" s="353" t="s">
        <v>139</v>
      </c>
      <c r="C120" s="354">
        <f t="shared" si="102"/>
        <v>0</v>
      </c>
      <c r="D120" s="453"/>
      <c r="E120" s="454"/>
      <c r="F120" s="319">
        <f t="shared" si="147"/>
        <v>0</v>
      </c>
      <c r="G120" s="317"/>
      <c r="H120" s="320"/>
      <c r="I120" s="319">
        <f t="shared" si="148"/>
        <v>0</v>
      </c>
      <c r="J120" s="317"/>
      <c r="K120" s="320"/>
      <c r="L120" s="319">
        <f t="shared" si="149"/>
        <v>0</v>
      </c>
      <c r="M120" s="317"/>
      <c r="N120" s="320"/>
      <c r="O120" s="319">
        <f t="shared" si="150"/>
        <v>0</v>
      </c>
      <c r="P120" s="322"/>
    </row>
    <row r="121" spans="1:16" ht="12" hidden="1" customHeight="1" x14ac:dyDescent="0.25">
      <c r="A121" s="315">
        <v>2269</v>
      </c>
      <c r="B121" s="353" t="s">
        <v>140</v>
      </c>
      <c r="C121" s="354">
        <f t="shared" si="102"/>
        <v>0</v>
      </c>
      <c r="D121" s="453"/>
      <c r="E121" s="454"/>
      <c r="F121" s="319">
        <f t="shared" si="147"/>
        <v>0</v>
      </c>
      <c r="G121" s="317"/>
      <c r="H121" s="320"/>
      <c r="I121" s="319">
        <f t="shared" si="148"/>
        <v>0</v>
      </c>
      <c r="J121" s="317"/>
      <c r="K121" s="320"/>
      <c r="L121" s="319">
        <f t="shared" si="149"/>
        <v>0</v>
      </c>
      <c r="M121" s="317"/>
      <c r="N121" s="320"/>
      <c r="O121" s="319">
        <f t="shared" si="150"/>
        <v>0</v>
      </c>
      <c r="P121" s="322"/>
    </row>
    <row r="122" spans="1:16" hidden="1" x14ac:dyDescent="0.25">
      <c r="A122" s="447">
        <v>2270</v>
      </c>
      <c r="B122" s="353" t="s">
        <v>141</v>
      </c>
      <c r="C122" s="354">
        <f t="shared" si="102"/>
        <v>0</v>
      </c>
      <c r="D122" s="448">
        <f>SUM(D123:D127)</f>
        <v>0</v>
      </c>
      <c r="E122" s="449">
        <f t="shared" ref="E122:F122" si="151">SUM(E123:E127)</f>
        <v>0</v>
      </c>
      <c r="F122" s="319">
        <f t="shared" si="151"/>
        <v>0</v>
      </c>
      <c r="G122" s="448">
        <f>SUM(G123:G127)</f>
        <v>0</v>
      </c>
      <c r="H122" s="449">
        <f t="shared" ref="H122:I122" si="152">SUM(H123:H127)</f>
        <v>0</v>
      </c>
      <c r="I122" s="319">
        <f t="shared" si="152"/>
        <v>0</v>
      </c>
      <c r="J122" s="448">
        <f>SUM(J123:J127)</f>
        <v>0</v>
      </c>
      <c r="K122" s="449">
        <f t="shared" ref="K122:L122" si="153">SUM(K123:K127)</f>
        <v>0</v>
      </c>
      <c r="L122" s="319">
        <f t="shared" si="153"/>
        <v>0</v>
      </c>
      <c r="M122" s="448">
        <f>SUM(M123:M127)</f>
        <v>0</v>
      </c>
      <c r="N122" s="449">
        <f t="shared" ref="N122:O122" si="154">SUM(N123:N127)</f>
        <v>0</v>
      </c>
      <c r="O122" s="319">
        <f t="shared" si="154"/>
        <v>0</v>
      </c>
      <c r="P122" s="322"/>
    </row>
    <row r="123" spans="1:16" ht="12" hidden="1" customHeight="1" x14ac:dyDescent="0.25">
      <c r="A123" s="315">
        <v>2272</v>
      </c>
      <c r="B123" s="458" t="s">
        <v>142</v>
      </c>
      <c r="C123" s="354">
        <f t="shared" si="102"/>
        <v>0</v>
      </c>
      <c r="D123" s="453"/>
      <c r="E123" s="454"/>
      <c r="F123" s="319">
        <f t="shared" ref="F123:F127" si="155">D123+E123</f>
        <v>0</v>
      </c>
      <c r="G123" s="317"/>
      <c r="H123" s="320"/>
      <c r="I123" s="319">
        <f t="shared" ref="I123:I127" si="156">G123+H123</f>
        <v>0</v>
      </c>
      <c r="J123" s="317"/>
      <c r="K123" s="320"/>
      <c r="L123" s="319">
        <f t="shared" ref="L123:L127" si="157">K123+J123</f>
        <v>0</v>
      </c>
      <c r="M123" s="317"/>
      <c r="N123" s="320"/>
      <c r="O123" s="319">
        <f t="shared" ref="O123:O127" si="158">N123+M123</f>
        <v>0</v>
      </c>
      <c r="P123" s="322"/>
    </row>
    <row r="124" spans="1:16" ht="24" hidden="1" customHeight="1" x14ac:dyDescent="0.25">
      <c r="A124" s="315">
        <v>2274</v>
      </c>
      <c r="B124" s="459" t="s">
        <v>143</v>
      </c>
      <c r="C124" s="354">
        <f t="shared" si="102"/>
        <v>0</v>
      </c>
      <c r="D124" s="453"/>
      <c r="E124" s="454"/>
      <c r="F124" s="319">
        <f t="shared" si="155"/>
        <v>0</v>
      </c>
      <c r="G124" s="317"/>
      <c r="H124" s="320"/>
      <c r="I124" s="319">
        <f t="shared" si="156"/>
        <v>0</v>
      </c>
      <c r="J124" s="317"/>
      <c r="K124" s="320"/>
      <c r="L124" s="319">
        <f t="shared" si="157"/>
        <v>0</v>
      </c>
      <c r="M124" s="317"/>
      <c r="N124" s="320"/>
      <c r="O124" s="319">
        <f t="shared" si="158"/>
        <v>0</v>
      </c>
      <c r="P124" s="322"/>
    </row>
    <row r="125" spans="1:16" ht="24" hidden="1" customHeight="1" x14ac:dyDescent="0.25">
      <c r="A125" s="315">
        <v>2275</v>
      </c>
      <c r="B125" s="353" t="s">
        <v>144</v>
      </c>
      <c r="C125" s="354">
        <f t="shared" si="102"/>
        <v>0</v>
      </c>
      <c r="D125" s="453"/>
      <c r="E125" s="454"/>
      <c r="F125" s="319">
        <f t="shared" si="155"/>
        <v>0</v>
      </c>
      <c r="G125" s="317"/>
      <c r="H125" s="320"/>
      <c r="I125" s="319">
        <f t="shared" si="156"/>
        <v>0</v>
      </c>
      <c r="J125" s="317"/>
      <c r="K125" s="320"/>
      <c r="L125" s="319">
        <f t="shared" si="157"/>
        <v>0</v>
      </c>
      <c r="M125" s="317"/>
      <c r="N125" s="320"/>
      <c r="O125" s="319">
        <f t="shared" si="158"/>
        <v>0</v>
      </c>
      <c r="P125" s="322"/>
    </row>
    <row r="126" spans="1:16" ht="36" hidden="1" customHeight="1" x14ac:dyDescent="0.25">
      <c r="A126" s="315">
        <v>2276</v>
      </c>
      <c r="B126" s="353" t="s">
        <v>145</v>
      </c>
      <c r="C126" s="354">
        <f t="shared" si="102"/>
        <v>0</v>
      </c>
      <c r="D126" s="453"/>
      <c r="E126" s="454"/>
      <c r="F126" s="319">
        <f t="shared" si="155"/>
        <v>0</v>
      </c>
      <c r="G126" s="317"/>
      <c r="H126" s="320"/>
      <c r="I126" s="319">
        <f t="shared" si="156"/>
        <v>0</v>
      </c>
      <c r="J126" s="317"/>
      <c r="K126" s="320"/>
      <c r="L126" s="319">
        <f t="shared" si="157"/>
        <v>0</v>
      </c>
      <c r="M126" s="317"/>
      <c r="N126" s="320"/>
      <c r="O126" s="319">
        <f t="shared" si="158"/>
        <v>0</v>
      </c>
      <c r="P126" s="322"/>
    </row>
    <row r="127" spans="1:16" ht="24" hidden="1" customHeight="1" x14ac:dyDescent="0.25">
      <c r="A127" s="315">
        <v>2279</v>
      </c>
      <c r="B127" s="353" t="s">
        <v>146</v>
      </c>
      <c r="C127" s="354">
        <f t="shared" si="102"/>
        <v>0</v>
      </c>
      <c r="D127" s="453"/>
      <c r="E127" s="454"/>
      <c r="F127" s="319">
        <f t="shared" si="155"/>
        <v>0</v>
      </c>
      <c r="G127" s="317"/>
      <c r="H127" s="320"/>
      <c r="I127" s="319">
        <f t="shared" si="156"/>
        <v>0</v>
      </c>
      <c r="J127" s="317"/>
      <c r="K127" s="320"/>
      <c r="L127" s="319">
        <f t="shared" si="157"/>
        <v>0</v>
      </c>
      <c r="M127" s="317"/>
      <c r="N127" s="320"/>
      <c r="O127" s="319">
        <f t="shared" si="158"/>
        <v>0</v>
      </c>
      <c r="P127" s="322"/>
    </row>
    <row r="128" spans="1:16" ht="48" hidden="1" x14ac:dyDescent="0.25">
      <c r="A128" s="450">
        <v>2280</v>
      </c>
      <c r="B128" s="346" t="s">
        <v>147</v>
      </c>
      <c r="C128" s="347">
        <f t="shared" si="102"/>
        <v>0</v>
      </c>
      <c r="D128" s="451">
        <f t="shared" ref="D128:O128" si="159">SUM(D129)</f>
        <v>0</v>
      </c>
      <c r="E128" s="452">
        <f t="shared" si="159"/>
        <v>0</v>
      </c>
      <c r="F128" s="398">
        <f t="shared" si="159"/>
        <v>0</v>
      </c>
      <c r="G128" s="451">
        <f t="shared" si="159"/>
        <v>0</v>
      </c>
      <c r="H128" s="452">
        <f t="shared" si="159"/>
        <v>0</v>
      </c>
      <c r="I128" s="398">
        <f t="shared" si="159"/>
        <v>0</v>
      </c>
      <c r="J128" s="451">
        <f t="shared" si="159"/>
        <v>0</v>
      </c>
      <c r="K128" s="452">
        <f t="shared" si="159"/>
        <v>0</v>
      </c>
      <c r="L128" s="398">
        <f t="shared" si="159"/>
        <v>0</v>
      </c>
      <c r="M128" s="451">
        <f t="shared" si="159"/>
        <v>0</v>
      </c>
      <c r="N128" s="452">
        <f t="shared" si="159"/>
        <v>0</v>
      </c>
      <c r="O128" s="398">
        <f t="shared" si="159"/>
        <v>0</v>
      </c>
      <c r="P128" s="313"/>
    </row>
    <row r="129" spans="1:16" ht="24" hidden="1" customHeight="1" x14ac:dyDescent="0.25">
      <c r="A129" s="315">
        <v>2283</v>
      </c>
      <c r="B129" s="353" t="s">
        <v>148</v>
      </c>
      <c r="C129" s="354">
        <f t="shared" si="102"/>
        <v>0</v>
      </c>
      <c r="D129" s="453"/>
      <c r="E129" s="454"/>
      <c r="F129" s="319">
        <f>D129+E129</f>
        <v>0</v>
      </c>
      <c r="G129" s="317"/>
      <c r="H129" s="320"/>
      <c r="I129" s="319">
        <f>G129+H129</f>
        <v>0</v>
      </c>
      <c r="J129" s="317"/>
      <c r="K129" s="320"/>
      <c r="L129" s="319">
        <f>K129+J129</f>
        <v>0</v>
      </c>
      <c r="M129" s="317"/>
      <c r="N129" s="320"/>
      <c r="O129" s="319">
        <f>N129+M129</f>
        <v>0</v>
      </c>
      <c r="P129" s="322"/>
    </row>
    <row r="130" spans="1:16" ht="38.25" customHeight="1" x14ac:dyDescent="0.25">
      <c r="A130" s="333">
        <v>2300</v>
      </c>
      <c r="B130" s="441" t="s">
        <v>149</v>
      </c>
      <c r="C130" s="334">
        <f t="shared" si="102"/>
        <v>1204</v>
      </c>
      <c r="D130" s="442">
        <f>SUM(D131,D136,D140,D141,D144,D151,D159,D160,D163)</f>
        <v>0</v>
      </c>
      <c r="E130" s="443">
        <f t="shared" ref="E130:F130" si="160">SUM(E131,E136,E140,E141,E144,E151,E159,E160,E163)</f>
        <v>1204</v>
      </c>
      <c r="F130" s="337">
        <f t="shared" si="160"/>
        <v>1204</v>
      </c>
      <c r="G130" s="442">
        <f>SUM(G131,G136,G140,G141,G144,G151,G159,G160,G163)</f>
        <v>0</v>
      </c>
      <c r="H130" s="443">
        <f t="shared" ref="H130:I130" si="161">SUM(H131,H136,H140,H141,H144,H151,H159,H160,H163)</f>
        <v>0</v>
      </c>
      <c r="I130" s="337">
        <f t="shared" si="161"/>
        <v>0</v>
      </c>
      <c r="J130" s="442">
        <f>SUM(J131,J136,J140,J141,J144,J151,J159,J160,J163)</f>
        <v>0</v>
      </c>
      <c r="K130" s="443">
        <f t="shared" ref="K130:L130" si="162">SUM(K131,K136,K140,K141,K144,K151,K159,K160,K163)</f>
        <v>0</v>
      </c>
      <c r="L130" s="337">
        <f t="shared" si="162"/>
        <v>0</v>
      </c>
      <c r="M130" s="442">
        <f>SUM(M131,M136,M140,M141,M144,M151,M159,M160,M163)</f>
        <v>0</v>
      </c>
      <c r="N130" s="443">
        <f t="shared" ref="N130:O130" si="163">SUM(N131,N136,N140,N141,N144,N151,N159,N160,N163)</f>
        <v>0</v>
      </c>
      <c r="O130" s="337">
        <f t="shared" si="163"/>
        <v>0</v>
      </c>
      <c r="P130" s="341"/>
    </row>
    <row r="131" spans="1:16" ht="24" x14ac:dyDescent="0.25">
      <c r="A131" s="450">
        <v>2310</v>
      </c>
      <c r="B131" s="346" t="s">
        <v>150</v>
      </c>
      <c r="C131" s="347">
        <f t="shared" si="102"/>
        <v>533</v>
      </c>
      <c r="D131" s="451">
        <f t="shared" ref="D131:O131" si="164">SUM(D132:D135)</f>
        <v>0</v>
      </c>
      <c r="E131" s="452">
        <f t="shared" si="164"/>
        <v>533</v>
      </c>
      <c r="F131" s="398">
        <f t="shared" si="164"/>
        <v>533</v>
      </c>
      <c r="G131" s="451">
        <f t="shared" si="164"/>
        <v>0</v>
      </c>
      <c r="H131" s="452">
        <f t="shared" si="164"/>
        <v>0</v>
      </c>
      <c r="I131" s="398">
        <f t="shared" si="164"/>
        <v>0</v>
      </c>
      <c r="J131" s="451">
        <f t="shared" si="164"/>
        <v>0</v>
      </c>
      <c r="K131" s="452">
        <f t="shared" si="164"/>
        <v>0</v>
      </c>
      <c r="L131" s="398">
        <f t="shared" si="164"/>
        <v>0</v>
      </c>
      <c r="M131" s="451">
        <f t="shared" si="164"/>
        <v>0</v>
      </c>
      <c r="N131" s="452">
        <f t="shared" si="164"/>
        <v>0</v>
      </c>
      <c r="O131" s="398">
        <f t="shared" si="164"/>
        <v>0</v>
      </c>
      <c r="P131" s="313"/>
    </row>
    <row r="132" spans="1:16" ht="33" customHeight="1" x14ac:dyDescent="0.25">
      <c r="A132" s="315">
        <v>2311</v>
      </c>
      <c r="B132" s="353" t="s">
        <v>151</v>
      </c>
      <c r="C132" s="354">
        <f t="shared" si="102"/>
        <v>63</v>
      </c>
      <c r="D132" s="453"/>
      <c r="E132" s="454">
        <v>63</v>
      </c>
      <c r="F132" s="319">
        <f t="shared" ref="F132:F135" si="165">D132+E132</f>
        <v>63</v>
      </c>
      <c r="G132" s="317"/>
      <c r="H132" s="320"/>
      <c r="I132" s="319">
        <f t="shared" ref="I132:I135" si="166">G132+H132</f>
        <v>0</v>
      </c>
      <c r="J132" s="317"/>
      <c r="K132" s="320"/>
      <c r="L132" s="319">
        <f t="shared" ref="L132:L135" si="167">K132+J132</f>
        <v>0</v>
      </c>
      <c r="M132" s="317"/>
      <c r="N132" s="320"/>
      <c r="O132" s="319">
        <f t="shared" ref="O132:O135" si="168">N132+M132</f>
        <v>0</v>
      </c>
      <c r="P132" s="322" t="s">
        <v>341</v>
      </c>
    </row>
    <row r="133" spans="1:16" ht="12" hidden="1" customHeight="1" x14ac:dyDescent="0.25">
      <c r="A133" s="315">
        <v>2312</v>
      </c>
      <c r="B133" s="353" t="s">
        <v>152</v>
      </c>
      <c r="C133" s="354">
        <f t="shared" si="102"/>
        <v>0</v>
      </c>
      <c r="D133" s="453"/>
      <c r="E133" s="454"/>
      <c r="F133" s="319">
        <f t="shared" si="165"/>
        <v>0</v>
      </c>
      <c r="G133" s="317"/>
      <c r="H133" s="320"/>
      <c r="I133" s="319">
        <f t="shared" si="166"/>
        <v>0</v>
      </c>
      <c r="J133" s="317"/>
      <c r="K133" s="320"/>
      <c r="L133" s="319">
        <f t="shared" si="167"/>
        <v>0</v>
      </c>
      <c r="M133" s="317"/>
      <c r="N133" s="320"/>
      <c r="O133" s="319">
        <f t="shared" si="168"/>
        <v>0</v>
      </c>
      <c r="P133" s="322"/>
    </row>
    <row r="134" spans="1:16" ht="12" hidden="1" customHeight="1" x14ac:dyDescent="0.25">
      <c r="A134" s="315">
        <v>2313</v>
      </c>
      <c r="B134" s="353" t="s">
        <v>153</v>
      </c>
      <c r="C134" s="354">
        <f t="shared" si="102"/>
        <v>0</v>
      </c>
      <c r="D134" s="453"/>
      <c r="E134" s="454"/>
      <c r="F134" s="319">
        <f t="shared" si="165"/>
        <v>0</v>
      </c>
      <c r="G134" s="317"/>
      <c r="H134" s="320"/>
      <c r="I134" s="319">
        <f t="shared" si="166"/>
        <v>0</v>
      </c>
      <c r="J134" s="317"/>
      <c r="K134" s="320"/>
      <c r="L134" s="319">
        <f t="shared" si="167"/>
        <v>0</v>
      </c>
      <c r="M134" s="317"/>
      <c r="N134" s="320"/>
      <c r="O134" s="319">
        <f t="shared" si="168"/>
        <v>0</v>
      </c>
      <c r="P134" s="322"/>
    </row>
    <row r="135" spans="1:16" ht="53.25" customHeight="1" x14ac:dyDescent="0.25">
      <c r="A135" s="315">
        <v>2314</v>
      </c>
      <c r="B135" s="353" t="s">
        <v>154</v>
      </c>
      <c r="C135" s="354">
        <f t="shared" si="102"/>
        <v>470</v>
      </c>
      <c r="D135" s="453"/>
      <c r="E135" s="454">
        <v>470</v>
      </c>
      <c r="F135" s="319">
        <f t="shared" si="165"/>
        <v>470</v>
      </c>
      <c r="G135" s="317"/>
      <c r="H135" s="320"/>
      <c r="I135" s="319">
        <f t="shared" si="166"/>
        <v>0</v>
      </c>
      <c r="J135" s="317"/>
      <c r="K135" s="320"/>
      <c r="L135" s="319">
        <f t="shared" si="167"/>
        <v>0</v>
      </c>
      <c r="M135" s="317"/>
      <c r="N135" s="320"/>
      <c r="O135" s="319">
        <f t="shared" si="168"/>
        <v>0</v>
      </c>
      <c r="P135" s="322" t="s">
        <v>342</v>
      </c>
    </row>
    <row r="136" spans="1:16" hidden="1" x14ac:dyDescent="0.25">
      <c r="A136" s="447">
        <v>2320</v>
      </c>
      <c r="B136" s="353" t="s">
        <v>155</v>
      </c>
      <c r="C136" s="354">
        <f t="shared" si="102"/>
        <v>0</v>
      </c>
      <c r="D136" s="448">
        <f>SUM(D137:D139)</f>
        <v>0</v>
      </c>
      <c r="E136" s="449">
        <f t="shared" ref="E136:F136" si="169">SUM(E137:E139)</f>
        <v>0</v>
      </c>
      <c r="F136" s="319">
        <f t="shared" si="169"/>
        <v>0</v>
      </c>
      <c r="G136" s="448">
        <f>SUM(G137:G139)</f>
        <v>0</v>
      </c>
      <c r="H136" s="449">
        <f t="shared" ref="H136:I136" si="170">SUM(H137:H139)</f>
        <v>0</v>
      </c>
      <c r="I136" s="319">
        <f t="shared" si="170"/>
        <v>0</v>
      </c>
      <c r="J136" s="448">
        <f>SUM(J137:J139)</f>
        <v>0</v>
      </c>
      <c r="K136" s="449">
        <f t="shared" ref="K136:L136" si="171">SUM(K137:K139)</f>
        <v>0</v>
      </c>
      <c r="L136" s="319">
        <f t="shared" si="171"/>
        <v>0</v>
      </c>
      <c r="M136" s="448">
        <f>SUM(M137:M139)</f>
        <v>0</v>
      </c>
      <c r="N136" s="449">
        <f t="shared" ref="N136:O136" si="172">SUM(N137:N139)</f>
        <v>0</v>
      </c>
      <c r="O136" s="319">
        <f t="shared" si="172"/>
        <v>0</v>
      </c>
      <c r="P136" s="322"/>
    </row>
    <row r="137" spans="1:16" ht="12" hidden="1" customHeight="1" x14ac:dyDescent="0.25">
      <c r="A137" s="315">
        <v>2321</v>
      </c>
      <c r="B137" s="353" t="s">
        <v>156</v>
      </c>
      <c r="C137" s="354">
        <f t="shared" si="102"/>
        <v>0</v>
      </c>
      <c r="D137" s="453"/>
      <c r="E137" s="454"/>
      <c r="F137" s="319">
        <f t="shared" ref="F137:F140" si="173">D137+E137</f>
        <v>0</v>
      </c>
      <c r="G137" s="317"/>
      <c r="H137" s="320"/>
      <c r="I137" s="319">
        <f t="shared" ref="I137:I140" si="174">G137+H137</f>
        <v>0</v>
      </c>
      <c r="J137" s="317"/>
      <c r="K137" s="320"/>
      <c r="L137" s="319">
        <f t="shared" ref="L137:L140" si="175">K137+J137</f>
        <v>0</v>
      </c>
      <c r="M137" s="317"/>
      <c r="N137" s="320"/>
      <c r="O137" s="319">
        <f t="shared" ref="O137:O140" si="176">N137+M137</f>
        <v>0</v>
      </c>
      <c r="P137" s="322"/>
    </row>
    <row r="138" spans="1:16" ht="12" hidden="1" customHeight="1" x14ac:dyDescent="0.25">
      <c r="A138" s="315">
        <v>2322</v>
      </c>
      <c r="B138" s="353" t="s">
        <v>157</v>
      </c>
      <c r="C138" s="354">
        <f t="shared" si="102"/>
        <v>0</v>
      </c>
      <c r="D138" s="453"/>
      <c r="E138" s="454"/>
      <c r="F138" s="319">
        <f t="shared" si="173"/>
        <v>0</v>
      </c>
      <c r="G138" s="317"/>
      <c r="H138" s="320"/>
      <c r="I138" s="319">
        <f t="shared" si="174"/>
        <v>0</v>
      </c>
      <c r="J138" s="317"/>
      <c r="K138" s="320"/>
      <c r="L138" s="319">
        <f t="shared" si="175"/>
        <v>0</v>
      </c>
      <c r="M138" s="317"/>
      <c r="N138" s="320"/>
      <c r="O138" s="319">
        <f t="shared" si="176"/>
        <v>0</v>
      </c>
      <c r="P138" s="322"/>
    </row>
    <row r="139" spans="1:16" ht="10.5" hidden="1" customHeight="1" x14ac:dyDescent="0.25">
      <c r="A139" s="315">
        <v>2329</v>
      </c>
      <c r="B139" s="353" t="s">
        <v>158</v>
      </c>
      <c r="C139" s="354">
        <f t="shared" si="102"/>
        <v>0</v>
      </c>
      <c r="D139" s="453"/>
      <c r="E139" s="454"/>
      <c r="F139" s="319">
        <f t="shared" si="173"/>
        <v>0</v>
      </c>
      <c r="G139" s="317"/>
      <c r="H139" s="320"/>
      <c r="I139" s="319">
        <f t="shared" si="174"/>
        <v>0</v>
      </c>
      <c r="J139" s="317"/>
      <c r="K139" s="320"/>
      <c r="L139" s="319">
        <f t="shared" si="175"/>
        <v>0</v>
      </c>
      <c r="M139" s="317"/>
      <c r="N139" s="320"/>
      <c r="O139" s="319">
        <f t="shared" si="176"/>
        <v>0</v>
      </c>
      <c r="P139" s="322"/>
    </row>
    <row r="140" spans="1:16" ht="12" hidden="1" customHeight="1" x14ac:dyDescent="0.25">
      <c r="A140" s="447">
        <v>2330</v>
      </c>
      <c r="B140" s="353" t="s">
        <v>159</v>
      </c>
      <c r="C140" s="354">
        <f t="shared" si="102"/>
        <v>0</v>
      </c>
      <c r="D140" s="453"/>
      <c r="E140" s="454"/>
      <c r="F140" s="319">
        <f t="shared" si="173"/>
        <v>0</v>
      </c>
      <c r="G140" s="317"/>
      <c r="H140" s="320"/>
      <c r="I140" s="319">
        <f t="shared" si="174"/>
        <v>0</v>
      </c>
      <c r="J140" s="317"/>
      <c r="K140" s="320"/>
      <c r="L140" s="319">
        <f t="shared" si="175"/>
        <v>0</v>
      </c>
      <c r="M140" s="317"/>
      <c r="N140" s="320"/>
      <c r="O140" s="319">
        <f t="shared" si="176"/>
        <v>0</v>
      </c>
      <c r="P140" s="322"/>
    </row>
    <row r="141" spans="1:16" ht="48" hidden="1" x14ac:dyDescent="0.25">
      <c r="A141" s="447">
        <v>2340</v>
      </c>
      <c r="B141" s="353" t="s">
        <v>160</v>
      </c>
      <c r="C141" s="354">
        <f t="shared" si="102"/>
        <v>0</v>
      </c>
      <c r="D141" s="448">
        <f>SUM(D142:D143)</f>
        <v>0</v>
      </c>
      <c r="E141" s="449">
        <f t="shared" ref="E141:F141" si="177">SUM(E142:E143)</f>
        <v>0</v>
      </c>
      <c r="F141" s="319">
        <f t="shared" si="177"/>
        <v>0</v>
      </c>
      <c r="G141" s="448">
        <f>SUM(G142:G143)</f>
        <v>0</v>
      </c>
      <c r="H141" s="449">
        <f t="shared" ref="H141:I141" si="178">SUM(H142:H143)</f>
        <v>0</v>
      </c>
      <c r="I141" s="319">
        <f t="shared" si="178"/>
        <v>0</v>
      </c>
      <c r="J141" s="448">
        <f>SUM(J142:J143)</f>
        <v>0</v>
      </c>
      <c r="K141" s="449">
        <f t="shared" ref="K141:L141" si="179">SUM(K142:K143)</f>
        <v>0</v>
      </c>
      <c r="L141" s="319">
        <f t="shared" si="179"/>
        <v>0</v>
      </c>
      <c r="M141" s="448">
        <f>SUM(M142:M143)</f>
        <v>0</v>
      </c>
      <c r="N141" s="449">
        <f t="shared" ref="N141:O141" si="180">SUM(N142:N143)</f>
        <v>0</v>
      </c>
      <c r="O141" s="319">
        <f t="shared" si="180"/>
        <v>0</v>
      </c>
      <c r="P141" s="322"/>
    </row>
    <row r="142" spans="1:16" ht="12" hidden="1" customHeight="1" x14ac:dyDescent="0.25">
      <c r="A142" s="315">
        <v>2341</v>
      </c>
      <c r="B142" s="353" t="s">
        <v>161</v>
      </c>
      <c r="C142" s="354">
        <f t="shared" si="102"/>
        <v>0</v>
      </c>
      <c r="D142" s="453"/>
      <c r="E142" s="454"/>
      <c r="F142" s="319">
        <f t="shared" ref="F142:F143" si="181">D142+E142</f>
        <v>0</v>
      </c>
      <c r="G142" s="317"/>
      <c r="H142" s="320"/>
      <c r="I142" s="319">
        <f t="shared" ref="I142:I143" si="182">G142+H142</f>
        <v>0</v>
      </c>
      <c r="J142" s="317"/>
      <c r="K142" s="320"/>
      <c r="L142" s="319">
        <f t="shared" ref="L142:L143" si="183">K142+J142</f>
        <v>0</v>
      </c>
      <c r="M142" s="317"/>
      <c r="N142" s="320"/>
      <c r="O142" s="319">
        <f t="shared" ref="O142:O143" si="184">N142+M142</f>
        <v>0</v>
      </c>
      <c r="P142" s="322"/>
    </row>
    <row r="143" spans="1:16" ht="24" hidden="1" customHeight="1" x14ac:dyDescent="0.25">
      <c r="A143" s="315">
        <v>2344</v>
      </c>
      <c r="B143" s="353" t="s">
        <v>162</v>
      </c>
      <c r="C143" s="354">
        <f t="shared" si="102"/>
        <v>0</v>
      </c>
      <c r="D143" s="453"/>
      <c r="E143" s="454"/>
      <c r="F143" s="319">
        <f t="shared" si="181"/>
        <v>0</v>
      </c>
      <c r="G143" s="317"/>
      <c r="H143" s="320"/>
      <c r="I143" s="319">
        <f t="shared" si="182"/>
        <v>0</v>
      </c>
      <c r="J143" s="317"/>
      <c r="K143" s="320"/>
      <c r="L143" s="319">
        <f t="shared" si="183"/>
        <v>0</v>
      </c>
      <c r="M143" s="317"/>
      <c r="N143" s="320"/>
      <c r="O143" s="319">
        <f t="shared" si="184"/>
        <v>0</v>
      </c>
      <c r="P143" s="322"/>
    </row>
    <row r="144" spans="1:16" ht="24" hidden="1" x14ac:dyDescent="0.25">
      <c r="A144" s="444">
        <v>2350</v>
      </c>
      <c r="B144" s="402" t="s">
        <v>163</v>
      </c>
      <c r="C144" s="407">
        <f t="shared" si="102"/>
        <v>0</v>
      </c>
      <c r="D144" s="445">
        <f>SUM(D145:D150)</f>
        <v>0</v>
      </c>
      <c r="E144" s="446">
        <f t="shared" ref="E144:F144" si="185">SUM(E145:E150)</f>
        <v>0</v>
      </c>
      <c r="F144" s="405">
        <f t="shared" si="185"/>
        <v>0</v>
      </c>
      <c r="G144" s="445">
        <f>SUM(G145:G150)</f>
        <v>0</v>
      </c>
      <c r="H144" s="446">
        <f t="shared" ref="H144:I144" si="186">SUM(H145:H150)</f>
        <v>0</v>
      </c>
      <c r="I144" s="405">
        <f t="shared" si="186"/>
        <v>0</v>
      </c>
      <c r="J144" s="445">
        <f>SUM(J145:J150)</f>
        <v>0</v>
      </c>
      <c r="K144" s="446">
        <f t="shared" ref="K144:L144" si="187">SUM(K145:K150)</f>
        <v>0</v>
      </c>
      <c r="L144" s="405">
        <f t="shared" si="187"/>
        <v>0</v>
      </c>
      <c r="M144" s="445">
        <f>SUM(M145:M150)</f>
        <v>0</v>
      </c>
      <c r="N144" s="446">
        <f t="shared" ref="N144:O144" si="188">SUM(N145:N150)</f>
        <v>0</v>
      </c>
      <c r="O144" s="405">
        <f t="shared" si="188"/>
        <v>0</v>
      </c>
      <c r="P144" s="393"/>
    </row>
    <row r="145" spans="1:16" ht="12" hidden="1" customHeight="1" x14ac:dyDescent="0.25">
      <c r="A145" s="308">
        <v>2351</v>
      </c>
      <c r="B145" s="346" t="s">
        <v>164</v>
      </c>
      <c r="C145" s="347">
        <f t="shared" si="102"/>
        <v>0</v>
      </c>
      <c r="D145" s="455"/>
      <c r="E145" s="456"/>
      <c r="F145" s="398">
        <f t="shared" ref="F145:F150" si="189">D145+E145</f>
        <v>0</v>
      </c>
      <c r="G145" s="310"/>
      <c r="H145" s="311"/>
      <c r="I145" s="398">
        <f t="shared" ref="I145:I150" si="190">G145+H145</f>
        <v>0</v>
      </c>
      <c r="J145" s="310"/>
      <c r="K145" s="311"/>
      <c r="L145" s="398">
        <f t="shared" ref="L145:L150" si="191">K145+J145</f>
        <v>0</v>
      </c>
      <c r="M145" s="310"/>
      <c r="N145" s="311"/>
      <c r="O145" s="398">
        <f t="shared" ref="O145:O150" si="192">N145+M145</f>
        <v>0</v>
      </c>
      <c r="P145" s="313"/>
    </row>
    <row r="146" spans="1:16" ht="12" hidden="1" customHeight="1" x14ac:dyDescent="0.25">
      <c r="A146" s="315">
        <v>2352</v>
      </c>
      <c r="B146" s="353" t="s">
        <v>166</v>
      </c>
      <c r="C146" s="354">
        <f t="shared" si="102"/>
        <v>0</v>
      </c>
      <c r="D146" s="453"/>
      <c r="E146" s="454"/>
      <c r="F146" s="319">
        <f t="shared" si="189"/>
        <v>0</v>
      </c>
      <c r="G146" s="317"/>
      <c r="H146" s="320"/>
      <c r="I146" s="319">
        <f t="shared" si="190"/>
        <v>0</v>
      </c>
      <c r="J146" s="317"/>
      <c r="K146" s="320"/>
      <c r="L146" s="319">
        <f t="shared" si="191"/>
        <v>0</v>
      </c>
      <c r="M146" s="317"/>
      <c r="N146" s="320"/>
      <c r="O146" s="319">
        <f t="shared" si="192"/>
        <v>0</v>
      </c>
      <c r="P146" s="322"/>
    </row>
    <row r="147" spans="1:16" ht="24" hidden="1" customHeight="1" x14ac:dyDescent="0.25">
      <c r="A147" s="315">
        <v>2353</v>
      </c>
      <c r="B147" s="353" t="s">
        <v>167</v>
      </c>
      <c r="C147" s="354">
        <f t="shared" si="102"/>
        <v>0</v>
      </c>
      <c r="D147" s="453"/>
      <c r="E147" s="454"/>
      <c r="F147" s="319">
        <f t="shared" si="189"/>
        <v>0</v>
      </c>
      <c r="G147" s="317"/>
      <c r="H147" s="320"/>
      <c r="I147" s="319">
        <f t="shared" si="190"/>
        <v>0</v>
      </c>
      <c r="J147" s="317"/>
      <c r="K147" s="320"/>
      <c r="L147" s="319">
        <f t="shared" si="191"/>
        <v>0</v>
      </c>
      <c r="M147" s="317"/>
      <c r="N147" s="320"/>
      <c r="O147" s="319">
        <f t="shared" si="192"/>
        <v>0</v>
      </c>
      <c r="P147" s="322"/>
    </row>
    <row r="148" spans="1:16" ht="24" hidden="1" customHeight="1" x14ac:dyDescent="0.25">
      <c r="A148" s="315">
        <v>2354</v>
      </c>
      <c r="B148" s="353" t="s">
        <v>168</v>
      </c>
      <c r="C148" s="354">
        <f t="shared" ref="C148:C211" si="193">F148+I148+L148+O148</f>
        <v>0</v>
      </c>
      <c r="D148" s="453"/>
      <c r="E148" s="454"/>
      <c r="F148" s="319">
        <f t="shared" si="189"/>
        <v>0</v>
      </c>
      <c r="G148" s="317"/>
      <c r="H148" s="320"/>
      <c r="I148" s="319">
        <f t="shared" si="190"/>
        <v>0</v>
      </c>
      <c r="J148" s="317"/>
      <c r="K148" s="320"/>
      <c r="L148" s="319">
        <f t="shared" si="191"/>
        <v>0</v>
      </c>
      <c r="M148" s="317"/>
      <c r="N148" s="320"/>
      <c r="O148" s="319">
        <f t="shared" si="192"/>
        <v>0</v>
      </c>
      <c r="P148" s="322"/>
    </row>
    <row r="149" spans="1:16" ht="24" hidden="1" customHeight="1" x14ac:dyDescent="0.25">
      <c r="A149" s="315">
        <v>2355</v>
      </c>
      <c r="B149" s="353" t="s">
        <v>169</v>
      </c>
      <c r="C149" s="354">
        <f t="shared" si="193"/>
        <v>0</v>
      </c>
      <c r="D149" s="453"/>
      <c r="E149" s="454"/>
      <c r="F149" s="319">
        <f t="shared" si="189"/>
        <v>0</v>
      </c>
      <c r="G149" s="317"/>
      <c r="H149" s="320"/>
      <c r="I149" s="319">
        <f t="shared" si="190"/>
        <v>0</v>
      </c>
      <c r="J149" s="317"/>
      <c r="K149" s="320"/>
      <c r="L149" s="319">
        <f t="shared" si="191"/>
        <v>0</v>
      </c>
      <c r="M149" s="317"/>
      <c r="N149" s="320"/>
      <c r="O149" s="319">
        <f t="shared" si="192"/>
        <v>0</v>
      </c>
      <c r="P149" s="322"/>
    </row>
    <row r="150" spans="1:16" ht="24" hidden="1" customHeight="1" x14ac:dyDescent="0.25">
      <c r="A150" s="315">
        <v>2359</v>
      </c>
      <c r="B150" s="353" t="s">
        <v>170</v>
      </c>
      <c r="C150" s="354">
        <f t="shared" si="193"/>
        <v>0</v>
      </c>
      <c r="D150" s="453"/>
      <c r="E150" s="454"/>
      <c r="F150" s="319">
        <f t="shared" si="189"/>
        <v>0</v>
      </c>
      <c r="G150" s="317"/>
      <c r="H150" s="320"/>
      <c r="I150" s="319">
        <f t="shared" si="190"/>
        <v>0</v>
      </c>
      <c r="J150" s="317"/>
      <c r="K150" s="320"/>
      <c r="L150" s="319">
        <f t="shared" si="191"/>
        <v>0</v>
      </c>
      <c r="M150" s="317"/>
      <c r="N150" s="320"/>
      <c r="O150" s="319">
        <f t="shared" si="192"/>
        <v>0</v>
      </c>
      <c r="P150" s="322"/>
    </row>
    <row r="151" spans="1:16" ht="24.75" hidden="1" customHeight="1" x14ac:dyDescent="0.25">
      <c r="A151" s="447">
        <v>2360</v>
      </c>
      <c r="B151" s="353" t="s">
        <v>171</v>
      </c>
      <c r="C151" s="354">
        <f t="shared" si="193"/>
        <v>0</v>
      </c>
      <c r="D151" s="448">
        <f>SUM(D152:D158)</f>
        <v>0</v>
      </c>
      <c r="E151" s="449">
        <f t="shared" ref="E151:F151" si="194">SUM(E152:E158)</f>
        <v>0</v>
      </c>
      <c r="F151" s="319">
        <f t="shared" si="194"/>
        <v>0</v>
      </c>
      <c r="G151" s="448">
        <f>SUM(G152:G158)</f>
        <v>0</v>
      </c>
      <c r="H151" s="449">
        <f t="shared" ref="H151:I151" si="195">SUM(H152:H158)</f>
        <v>0</v>
      </c>
      <c r="I151" s="319">
        <f t="shared" si="195"/>
        <v>0</v>
      </c>
      <c r="J151" s="448">
        <f>SUM(J152:J158)</f>
        <v>0</v>
      </c>
      <c r="K151" s="449">
        <f t="shared" ref="K151:L151" si="196">SUM(K152:K158)</f>
        <v>0</v>
      </c>
      <c r="L151" s="319">
        <f t="shared" si="196"/>
        <v>0</v>
      </c>
      <c r="M151" s="448">
        <f>SUM(M152:M158)</f>
        <v>0</v>
      </c>
      <c r="N151" s="449">
        <f t="shared" ref="N151:O151" si="197">SUM(N152:N158)</f>
        <v>0</v>
      </c>
      <c r="O151" s="319">
        <f t="shared" si="197"/>
        <v>0</v>
      </c>
      <c r="P151" s="322"/>
    </row>
    <row r="152" spans="1:16" ht="12" hidden="1" customHeight="1" x14ac:dyDescent="0.25">
      <c r="A152" s="314">
        <v>2361</v>
      </c>
      <c r="B152" s="353" t="s">
        <v>172</v>
      </c>
      <c r="C152" s="354">
        <f t="shared" si="193"/>
        <v>0</v>
      </c>
      <c r="D152" s="453"/>
      <c r="E152" s="454"/>
      <c r="F152" s="319">
        <f t="shared" ref="F152:F159" si="198">D152+E152</f>
        <v>0</v>
      </c>
      <c r="G152" s="317"/>
      <c r="H152" s="320"/>
      <c r="I152" s="319">
        <f t="shared" ref="I152:I159" si="199">G152+H152</f>
        <v>0</v>
      </c>
      <c r="J152" s="317"/>
      <c r="K152" s="320"/>
      <c r="L152" s="319">
        <f t="shared" ref="L152:L159" si="200">K152+J152</f>
        <v>0</v>
      </c>
      <c r="M152" s="317"/>
      <c r="N152" s="320"/>
      <c r="O152" s="319">
        <f t="shared" ref="O152:O159" si="201">N152+M152</f>
        <v>0</v>
      </c>
      <c r="P152" s="322"/>
    </row>
    <row r="153" spans="1:16" ht="24" hidden="1" customHeight="1" x14ac:dyDescent="0.25">
      <c r="A153" s="314">
        <v>2362</v>
      </c>
      <c r="B153" s="353" t="s">
        <v>173</v>
      </c>
      <c r="C153" s="354">
        <f t="shared" si="193"/>
        <v>0</v>
      </c>
      <c r="D153" s="453"/>
      <c r="E153" s="454"/>
      <c r="F153" s="319">
        <f t="shared" si="198"/>
        <v>0</v>
      </c>
      <c r="G153" s="317"/>
      <c r="H153" s="320"/>
      <c r="I153" s="319">
        <f t="shared" si="199"/>
        <v>0</v>
      </c>
      <c r="J153" s="317"/>
      <c r="K153" s="320"/>
      <c r="L153" s="319">
        <f t="shared" si="200"/>
        <v>0</v>
      </c>
      <c r="M153" s="317"/>
      <c r="N153" s="320"/>
      <c r="O153" s="319">
        <f t="shared" si="201"/>
        <v>0</v>
      </c>
      <c r="P153" s="322"/>
    </row>
    <row r="154" spans="1:16" ht="12" hidden="1" customHeight="1" x14ac:dyDescent="0.25">
      <c r="A154" s="314">
        <v>2363</v>
      </c>
      <c r="B154" s="353" t="s">
        <v>174</v>
      </c>
      <c r="C154" s="354">
        <f t="shared" si="193"/>
        <v>0</v>
      </c>
      <c r="D154" s="453"/>
      <c r="E154" s="454"/>
      <c r="F154" s="319">
        <f t="shared" si="198"/>
        <v>0</v>
      </c>
      <c r="G154" s="317"/>
      <c r="H154" s="320"/>
      <c r="I154" s="319">
        <f t="shared" si="199"/>
        <v>0</v>
      </c>
      <c r="J154" s="317"/>
      <c r="K154" s="320"/>
      <c r="L154" s="319">
        <f t="shared" si="200"/>
        <v>0</v>
      </c>
      <c r="M154" s="317"/>
      <c r="N154" s="320"/>
      <c r="O154" s="319">
        <f t="shared" si="201"/>
        <v>0</v>
      </c>
      <c r="P154" s="322"/>
    </row>
    <row r="155" spans="1:16" ht="12" hidden="1" customHeight="1" x14ac:dyDescent="0.25">
      <c r="A155" s="314">
        <v>2364</v>
      </c>
      <c r="B155" s="353" t="s">
        <v>175</v>
      </c>
      <c r="C155" s="354">
        <f t="shared" si="193"/>
        <v>0</v>
      </c>
      <c r="D155" s="453"/>
      <c r="E155" s="454"/>
      <c r="F155" s="319">
        <f t="shared" si="198"/>
        <v>0</v>
      </c>
      <c r="G155" s="317"/>
      <c r="H155" s="320"/>
      <c r="I155" s="319">
        <f t="shared" si="199"/>
        <v>0</v>
      </c>
      <c r="J155" s="317"/>
      <c r="K155" s="320"/>
      <c r="L155" s="319">
        <f t="shared" si="200"/>
        <v>0</v>
      </c>
      <c r="M155" s="317"/>
      <c r="N155" s="320"/>
      <c r="O155" s="319">
        <f t="shared" si="201"/>
        <v>0</v>
      </c>
      <c r="P155" s="322"/>
    </row>
    <row r="156" spans="1:16" ht="12.75" hidden="1" customHeight="1" x14ac:dyDescent="0.25">
      <c r="A156" s="314">
        <v>2365</v>
      </c>
      <c r="B156" s="353" t="s">
        <v>176</v>
      </c>
      <c r="C156" s="354">
        <f t="shared" si="193"/>
        <v>0</v>
      </c>
      <c r="D156" s="453"/>
      <c r="E156" s="454"/>
      <c r="F156" s="319">
        <f t="shared" si="198"/>
        <v>0</v>
      </c>
      <c r="G156" s="317"/>
      <c r="H156" s="320"/>
      <c r="I156" s="319">
        <f t="shared" si="199"/>
        <v>0</v>
      </c>
      <c r="J156" s="317"/>
      <c r="K156" s="320"/>
      <c r="L156" s="319">
        <f t="shared" si="200"/>
        <v>0</v>
      </c>
      <c r="M156" s="317"/>
      <c r="N156" s="320"/>
      <c r="O156" s="319">
        <f t="shared" si="201"/>
        <v>0</v>
      </c>
      <c r="P156" s="322"/>
    </row>
    <row r="157" spans="1:16" ht="36" hidden="1" customHeight="1" x14ac:dyDescent="0.25">
      <c r="A157" s="314">
        <v>2366</v>
      </c>
      <c r="B157" s="353" t="s">
        <v>177</v>
      </c>
      <c r="C157" s="354">
        <f t="shared" si="193"/>
        <v>0</v>
      </c>
      <c r="D157" s="453"/>
      <c r="E157" s="454"/>
      <c r="F157" s="319">
        <f t="shared" si="198"/>
        <v>0</v>
      </c>
      <c r="G157" s="317"/>
      <c r="H157" s="320"/>
      <c r="I157" s="319">
        <f t="shared" si="199"/>
        <v>0</v>
      </c>
      <c r="J157" s="317"/>
      <c r="K157" s="320"/>
      <c r="L157" s="319">
        <f t="shared" si="200"/>
        <v>0</v>
      </c>
      <c r="M157" s="317"/>
      <c r="N157" s="320"/>
      <c r="O157" s="319">
        <f t="shared" si="201"/>
        <v>0</v>
      </c>
      <c r="P157" s="322"/>
    </row>
    <row r="158" spans="1:16" ht="48" hidden="1" customHeight="1" x14ac:dyDescent="0.25">
      <c r="A158" s="314">
        <v>2369</v>
      </c>
      <c r="B158" s="353" t="s">
        <v>178</v>
      </c>
      <c r="C158" s="354">
        <f t="shared" si="193"/>
        <v>0</v>
      </c>
      <c r="D158" s="453"/>
      <c r="E158" s="454"/>
      <c r="F158" s="319">
        <f t="shared" si="198"/>
        <v>0</v>
      </c>
      <c r="G158" s="317"/>
      <c r="H158" s="320"/>
      <c r="I158" s="319">
        <f t="shared" si="199"/>
        <v>0</v>
      </c>
      <c r="J158" s="317"/>
      <c r="K158" s="320"/>
      <c r="L158" s="319">
        <f t="shared" si="200"/>
        <v>0</v>
      </c>
      <c r="M158" s="317"/>
      <c r="N158" s="320"/>
      <c r="O158" s="319">
        <f t="shared" si="201"/>
        <v>0</v>
      </c>
      <c r="P158" s="322"/>
    </row>
    <row r="159" spans="1:16" ht="51.75" customHeight="1" x14ac:dyDescent="0.25">
      <c r="A159" s="444">
        <v>2370</v>
      </c>
      <c r="B159" s="402" t="s">
        <v>179</v>
      </c>
      <c r="C159" s="407">
        <f t="shared" si="193"/>
        <v>671</v>
      </c>
      <c r="D159" s="460"/>
      <c r="E159" s="461">
        <v>671</v>
      </c>
      <c r="F159" s="405">
        <f t="shared" si="198"/>
        <v>671</v>
      </c>
      <c r="G159" s="408"/>
      <c r="H159" s="409"/>
      <c r="I159" s="405">
        <f t="shared" si="199"/>
        <v>0</v>
      </c>
      <c r="J159" s="408"/>
      <c r="K159" s="409"/>
      <c r="L159" s="405">
        <f t="shared" si="200"/>
        <v>0</v>
      </c>
      <c r="M159" s="408"/>
      <c r="N159" s="409"/>
      <c r="O159" s="405">
        <f t="shared" si="201"/>
        <v>0</v>
      </c>
      <c r="P159" s="393" t="s">
        <v>343</v>
      </c>
    </row>
    <row r="160" spans="1:16" hidden="1" x14ac:dyDescent="0.25">
      <c r="A160" s="444">
        <v>2380</v>
      </c>
      <c r="B160" s="402" t="s">
        <v>180</v>
      </c>
      <c r="C160" s="407">
        <f t="shared" si="193"/>
        <v>0</v>
      </c>
      <c r="D160" s="445">
        <f>SUM(D161:D162)</f>
        <v>0</v>
      </c>
      <c r="E160" s="446">
        <f t="shared" ref="E160:F160" si="202">SUM(E161:E162)</f>
        <v>0</v>
      </c>
      <c r="F160" s="405">
        <f t="shared" si="202"/>
        <v>0</v>
      </c>
      <c r="G160" s="445">
        <f>SUM(G161:G162)</f>
        <v>0</v>
      </c>
      <c r="H160" s="446">
        <f t="shared" ref="H160:I160" si="203">SUM(H161:H162)</f>
        <v>0</v>
      </c>
      <c r="I160" s="405">
        <f t="shared" si="203"/>
        <v>0</v>
      </c>
      <c r="J160" s="445">
        <f>SUM(J161:J162)</f>
        <v>0</v>
      </c>
      <c r="K160" s="446">
        <f t="shared" ref="K160:L160" si="204">SUM(K161:K162)</f>
        <v>0</v>
      </c>
      <c r="L160" s="405">
        <f t="shared" si="204"/>
        <v>0</v>
      </c>
      <c r="M160" s="445">
        <f>SUM(M161:M162)</f>
        <v>0</v>
      </c>
      <c r="N160" s="446">
        <f t="shared" ref="N160:O160" si="205">SUM(N161:N162)</f>
        <v>0</v>
      </c>
      <c r="O160" s="405">
        <f t="shared" si="205"/>
        <v>0</v>
      </c>
      <c r="P160" s="393"/>
    </row>
    <row r="161" spans="1:16" ht="12" hidden="1" customHeight="1" x14ac:dyDescent="0.25">
      <c r="A161" s="307">
        <v>2381</v>
      </c>
      <c r="B161" s="346" t="s">
        <v>181</v>
      </c>
      <c r="C161" s="347">
        <f t="shared" si="193"/>
        <v>0</v>
      </c>
      <c r="D161" s="455"/>
      <c r="E161" s="456"/>
      <c r="F161" s="398">
        <f t="shared" ref="F161:F164" si="206">D161+E161</f>
        <v>0</v>
      </c>
      <c r="G161" s="310"/>
      <c r="H161" s="311"/>
      <c r="I161" s="398">
        <f t="shared" ref="I161:I164" si="207">G161+H161</f>
        <v>0</v>
      </c>
      <c r="J161" s="310"/>
      <c r="K161" s="311"/>
      <c r="L161" s="398">
        <f t="shared" ref="L161:L164" si="208">K161+J161</f>
        <v>0</v>
      </c>
      <c r="M161" s="310"/>
      <c r="N161" s="311"/>
      <c r="O161" s="398">
        <f t="shared" ref="O161:O164" si="209">N161+M161</f>
        <v>0</v>
      </c>
      <c r="P161" s="313"/>
    </row>
    <row r="162" spans="1:16" ht="24" hidden="1" customHeight="1" x14ac:dyDescent="0.25">
      <c r="A162" s="314">
        <v>2389</v>
      </c>
      <c r="B162" s="353" t="s">
        <v>182</v>
      </c>
      <c r="C162" s="354">
        <f t="shared" si="193"/>
        <v>0</v>
      </c>
      <c r="D162" s="453"/>
      <c r="E162" s="454"/>
      <c r="F162" s="319">
        <f t="shared" si="206"/>
        <v>0</v>
      </c>
      <c r="G162" s="317"/>
      <c r="H162" s="320"/>
      <c r="I162" s="319">
        <f t="shared" si="207"/>
        <v>0</v>
      </c>
      <c r="J162" s="317"/>
      <c r="K162" s="320"/>
      <c r="L162" s="319">
        <f t="shared" si="208"/>
        <v>0</v>
      </c>
      <c r="M162" s="317"/>
      <c r="N162" s="320"/>
      <c r="O162" s="319">
        <f t="shared" si="209"/>
        <v>0</v>
      </c>
      <c r="P162" s="322"/>
    </row>
    <row r="163" spans="1:16" ht="12" hidden="1" customHeight="1" x14ac:dyDescent="0.25">
      <c r="A163" s="444">
        <v>2390</v>
      </c>
      <c r="B163" s="402" t="s">
        <v>183</v>
      </c>
      <c r="C163" s="407">
        <f t="shared" si="193"/>
        <v>0</v>
      </c>
      <c r="D163" s="460"/>
      <c r="E163" s="461"/>
      <c r="F163" s="405">
        <f t="shared" si="206"/>
        <v>0</v>
      </c>
      <c r="G163" s="408"/>
      <c r="H163" s="409"/>
      <c r="I163" s="405">
        <f t="shared" si="207"/>
        <v>0</v>
      </c>
      <c r="J163" s="408"/>
      <c r="K163" s="409"/>
      <c r="L163" s="405">
        <f t="shared" si="208"/>
        <v>0</v>
      </c>
      <c r="M163" s="408"/>
      <c r="N163" s="409"/>
      <c r="O163" s="405">
        <f t="shared" si="209"/>
        <v>0</v>
      </c>
      <c r="P163" s="393"/>
    </row>
    <row r="164" spans="1:16" ht="12" hidden="1" customHeight="1" x14ac:dyDescent="0.25">
      <c r="A164" s="333">
        <v>2400</v>
      </c>
      <c r="B164" s="441" t="s">
        <v>184</v>
      </c>
      <c r="C164" s="334">
        <f t="shared" si="193"/>
        <v>0</v>
      </c>
      <c r="D164" s="462"/>
      <c r="E164" s="463"/>
      <c r="F164" s="337">
        <f t="shared" si="206"/>
        <v>0</v>
      </c>
      <c r="G164" s="335"/>
      <c r="H164" s="336"/>
      <c r="I164" s="337">
        <f t="shared" si="207"/>
        <v>0</v>
      </c>
      <c r="J164" s="335"/>
      <c r="K164" s="336"/>
      <c r="L164" s="337">
        <f t="shared" si="208"/>
        <v>0</v>
      </c>
      <c r="M164" s="335"/>
      <c r="N164" s="336"/>
      <c r="O164" s="337">
        <f t="shared" si="209"/>
        <v>0</v>
      </c>
      <c r="P164" s="341"/>
    </row>
    <row r="165" spans="1:16" ht="24" hidden="1" x14ac:dyDescent="0.25">
      <c r="A165" s="333">
        <v>2500</v>
      </c>
      <c r="B165" s="441" t="s">
        <v>185</v>
      </c>
      <c r="C165" s="334">
        <f t="shared" si="193"/>
        <v>0</v>
      </c>
      <c r="D165" s="442">
        <f>SUM(D166,D171)</f>
        <v>0</v>
      </c>
      <c r="E165" s="443">
        <f t="shared" ref="E165:O165" si="210">SUM(E166,E171)</f>
        <v>0</v>
      </c>
      <c r="F165" s="337">
        <f t="shared" si="210"/>
        <v>0</v>
      </c>
      <c r="G165" s="442">
        <f t="shared" si="210"/>
        <v>0</v>
      </c>
      <c r="H165" s="443">
        <f t="shared" si="210"/>
        <v>0</v>
      </c>
      <c r="I165" s="337">
        <f t="shared" si="210"/>
        <v>0</v>
      </c>
      <c r="J165" s="442">
        <f t="shared" si="210"/>
        <v>0</v>
      </c>
      <c r="K165" s="443">
        <f t="shared" si="210"/>
        <v>0</v>
      </c>
      <c r="L165" s="337">
        <f t="shared" si="210"/>
        <v>0</v>
      </c>
      <c r="M165" s="442">
        <f t="shared" si="210"/>
        <v>0</v>
      </c>
      <c r="N165" s="443">
        <f t="shared" si="210"/>
        <v>0</v>
      </c>
      <c r="O165" s="337">
        <f t="shared" si="210"/>
        <v>0</v>
      </c>
      <c r="P165" s="341"/>
    </row>
    <row r="166" spans="1:16" ht="16.5" hidden="1" customHeight="1" x14ac:dyDescent="0.25">
      <c r="A166" s="450">
        <v>2510</v>
      </c>
      <c r="B166" s="346" t="s">
        <v>186</v>
      </c>
      <c r="C166" s="347">
        <f t="shared" si="193"/>
        <v>0</v>
      </c>
      <c r="D166" s="451">
        <f>SUM(D167:D170)</f>
        <v>0</v>
      </c>
      <c r="E166" s="452">
        <f t="shared" ref="E166:O166" si="211">SUM(E167:E170)</f>
        <v>0</v>
      </c>
      <c r="F166" s="398">
        <f t="shared" si="211"/>
        <v>0</v>
      </c>
      <c r="G166" s="451">
        <f t="shared" si="211"/>
        <v>0</v>
      </c>
      <c r="H166" s="452">
        <f t="shared" si="211"/>
        <v>0</v>
      </c>
      <c r="I166" s="398">
        <f t="shared" si="211"/>
        <v>0</v>
      </c>
      <c r="J166" s="451">
        <f t="shared" si="211"/>
        <v>0</v>
      </c>
      <c r="K166" s="452">
        <f t="shared" si="211"/>
        <v>0</v>
      </c>
      <c r="L166" s="398">
        <f t="shared" si="211"/>
        <v>0</v>
      </c>
      <c r="M166" s="451">
        <f t="shared" si="211"/>
        <v>0</v>
      </c>
      <c r="N166" s="452">
        <f t="shared" si="211"/>
        <v>0</v>
      </c>
      <c r="O166" s="398">
        <f t="shared" si="211"/>
        <v>0</v>
      </c>
      <c r="P166" s="313"/>
    </row>
    <row r="167" spans="1:16" ht="24" hidden="1" customHeight="1" x14ac:dyDescent="0.25">
      <c r="A167" s="315">
        <v>2512</v>
      </c>
      <c r="B167" s="353" t="s">
        <v>187</v>
      </c>
      <c r="C167" s="354">
        <f t="shared" si="193"/>
        <v>0</v>
      </c>
      <c r="D167" s="453"/>
      <c r="E167" s="454"/>
      <c r="F167" s="319">
        <f t="shared" ref="F167:F172" si="212">D167+E167</f>
        <v>0</v>
      </c>
      <c r="G167" s="317"/>
      <c r="H167" s="320"/>
      <c r="I167" s="319">
        <f t="shared" ref="I167:I172" si="213">G167+H167</f>
        <v>0</v>
      </c>
      <c r="J167" s="317"/>
      <c r="K167" s="320"/>
      <c r="L167" s="319">
        <f t="shared" ref="L167:L172" si="214">K167+J167</f>
        <v>0</v>
      </c>
      <c r="M167" s="317"/>
      <c r="N167" s="320"/>
      <c r="O167" s="319">
        <f t="shared" ref="O167:O172" si="215">N167+M167</f>
        <v>0</v>
      </c>
      <c r="P167" s="322"/>
    </row>
    <row r="168" spans="1:16" ht="36" hidden="1" customHeight="1" x14ac:dyDescent="0.25">
      <c r="A168" s="315">
        <v>2513</v>
      </c>
      <c r="B168" s="353" t="s">
        <v>188</v>
      </c>
      <c r="C168" s="354">
        <f t="shared" si="193"/>
        <v>0</v>
      </c>
      <c r="D168" s="453"/>
      <c r="E168" s="454"/>
      <c r="F168" s="319">
        <f t="shared" si="212"/>
        <v>0</v>
      </c>
      <c r="G168" s="317"/>
      <c r="H168" s="320"/>
      <c r="I168" s="319">
        <f t="shared" si="213"/>
        <v>0</v>
      </c>
      <c r="J168" s="317"/>
      <c r="K168" s="320"/>
      <c r="L168" s="319">
        <f t="shared" si="214"/>
        <v>0</v>
      </c>
      <c r="M168" s="317"/>
      <c r="N168" s="320"/>
      <c r="O168" s="319">
        <f t="shared" si="215"/>
        <v>0</v>
      </c>
      <c r="P168" s="322"/>
    </row>
    <row r="169" spans="1:16" ht="24" hidden="1" customHeight="1" x14ac:dyDescent="0.25">
      <c r="A169" s="315">
        <v>2515</v>
      </c>
      <c r="B169" s="353" t="s">
        <v>189</v>
      </c>
      <c r="C169" s="354">
        <f t="shared" si="193"/>
        <v>0</v>
      </c>
      <c r="D169" s="453"/>
      <c r="E169" s="454"/>
      <c r="F169" s="319">
        <f t="shared" si="212"/>
        <v>0</v>
      </c>
      <c r="G169" s="317"/>
      <c r="H169" s="320"/>
      <c r="I169" s="319">
        <f t="shared" si="213"/>
        <v>0</v>
      </c>
      <c r="J169" s="317"/>
      <c r="K169" s="320"/>
      <c r="L169" s="319">
        <f t="shared" si="214"/>
        <v>0</v>
      </c>
      <c r="M169" s="317"/>
      <c r="N169" s="320"/>
      <c r="O169" s="319">
        <f t="shared" si="215"/>
        <v>0</v>
      </c>
      <c r="P169" s="322"/>
    </row>
    <row r="170" spans="1:16" ht="24" hidden="1" customHeight="1" x14ac:dyDescent="0.25">
      <c r="A170" s="315">
        <v>2519</v>
      </c>
      <c r="B170" s="353" t="s">
        <v>190</v>
      </c>
      <c r="C170" s="354">
        <f t="shared" si="193"/>
        <v>0</v>
      </c>
      <c r="D170" s="453"/>
      <c r="E170" s="454"/>
      <c r="F170" s="319">
        <f t="shared" si="212"/>
        <v>0</v>
      </c>
      <c r="G170" s="317"/>
      <c r="H170" s="320"/>
      <c r="I170" s="319">
        <f t="shared" si="213"/>
        <v>0</v>
      </c>
      <c r="J170" s="317"/>
      <c r="K170" s="320"/>
      <c r="L170" s="319">
        <f t="shared" si="214"/>
        <v>0</v>
      </c>
      <c r="M170" s="317"/>
      <c r="N170" s="320"/>
      <c r="O170" s="319">
        <f t="shared" si="215"/>
        <v>0</v>
      </c>
      <c r="P170" s="322"/>
    </row>
    <row r="171" spans="1:16" ht="24" hidden="1" customHeight="1" x14ac:dyDescent="0.25">
      <c r="A171" s="447">
        <v>2520</v>
      </c>
      <c r="B171" s="353" t="s">
        <v>191</v>
      </c>
      <c r="C171" s="354">
        <f t="shared" si="193"/>
        <v>0</v>
      </c>
      <c r="D171" s="453"/>
      <c r="E171" s="454"/>
      <c r="F171" s="319">
        <f t="shared" si="212"/>
        <v>0</v>
      </c>
      <c r="G171" s="317"/>
      <c r="H171" s="320"/>
      <c r="I171" s="319">
        <f t="shared" si="213"/>
        <v>0</v>
      </c>
      <c r="J171" s="317"/>
      <c r="K171" s="320"/>
      <c r="L171" s="319">
        <f t="shared" si="214"/>
        <v>0</v>
      </c>
      <c r="M171" s="317"/>
      <c r="N171" s="320"/>
      <c r="O171" s="319">
        <f t="shared" si="215"/>
        <v>0</v>
      </c>
      <c r="P171" s="322"/>
    </row>
    <row r="172" spans="1:16" s="464" customFormat="1" ht="36" hidden="1" customHeight="1" x14ac:dyDescent="0.25">
      <c r="A172" s="287">
        <v>2800</v>
      </c>
      <c r="B172" s="346" t="s">
        <v>192</v>
      </c>
      <c r="C172" s="347">
        <f t="shared" si="193"/>
        <v>0</v>
      </c>
      <c r="D172" s="310"/>
      <c r="E172" s="311"/>
      <c r="F172" s="398">
        <f t="shared" si="212"/>
        <v>0</v>
      </c>
      <c r="G172" s="310"/>
      <c r="H172" s="311"/>
      <c r="I172" s="398">
        <f t="shared" si="213"/>
        <v>0</v>
      </c>
      <c r="J172" s="310"/>
      <c r="K172" s="311"/>
      <c r="L172" s="398">
        <f t="shared" si="214"/>
        <v>0</v>
      </c>
      <c r="M172" s="310"/>
      <c r="N172" s="311"/>
      <c r="O172" s="398">
        <f t="shared" si="215"/>
        <v>0</v>
      </c>
      <c r="P172" s="313"/>
    </row>
    <row r="173" spans="1:16" hidden="1" x14ac:dyDescent="0.25">
      <c r="A173" s="436">
        <v>3000</v>
      </c>
      <c r="B173" s="436" t="s">
        <v>193</v>
      </c>
      <c r="C173" s="437">
        <f t="shared" si="193"/>
        <v>0</v>
      </c>
      <c r="D173" s="438">
        <f>SUM(D174,D184)</f>
        <v>0</v>
      </c>
      <c r="E173" s="439">
        <f t="shared" ref="E173:F173" si="216">SUM(E174,E184)</f>
        <v>0</v>
      </c>
      <c r="F173" s="440">
        <f t="shared" si="216"/>
        <v>0</v>
      </c>
      <c r="G173" s="438">
        <f>SUM(G174,G184)</f>
        <v>0</v>
      </c>
      <c r="H173" s="439">
        <f t="shared" ref="H173:I173" si="217">SUM(H174,H184)</f>
        <v>0</v>
      </c>
      <c r="I173" s="440">
        <f t="shared" si="217"/>
        <v>0</v>
      </c>
      <c r="J173" s="438">
        <f>SUM(J174,J184)</f>
        <v>0</v>
      </c>
      <c r="K173" s="439">
        <f t="shared" ref="K173:L173" si="218">SUM(K174,K184)</f>
        <v>0</v>
      </c>
      <c r="L173" s="440">
        <f t="shared" si="218"/>
        <v>0</v>
      </c>
      <c r="M173" s="438">
        <f>SUM(M174,M184)</f>
        <v>0</v>
      </c>
      <c r="N173" s="439">
        <f t="shared" ref="N173:O173" si="219">SUM(N174,N184)</f>
        <v>0</v>
      </c>
      <c r="O173" s="440">
        <f t="shared" si="219"/>
        <v>0</v>
      </c>
      <c r="P173" s="163"/>
    </row>
    <row r="174" spans="1:16" ht="24" hidden="1" x14ac:dyDescent="0.25">
      <c r="A174" s="333">
        <v>3200</v>
      </c>
      <c r="B174" s="465" t="s">
        <v>194</v>
      </c>
      <c r="C174" s="334">
        <f t="shared" si="193"/>
        <v>0</v>
      </c>
      <c r="D174" s="442">
        <f>SUM(D175,D179)</f>
        <v>0</v>
      </c>
      <c r="E174" s="443">
        <f t="shared" ref="E174:O174" si="220">SUM(E175,E179)</f>
        <v>0</v>
      </c>
      <c r="F174" s="337">
        <f t="shared" si="220"/>
        <v>0</v>
      </c>
      <c r="G174" s="442">
        <f t="shared" si="220"/>
        <v>0</v>
      </c>
      <c r="H174" s="443">
        <f t="shared" si="220"/>
        <v>0</v>
      </c>
      <c r="I174" s="337">
        <f t="shared" si="220"/>
        <v>0</v>
      </c>
      <c r="J174" s="442">
        <f t="shared" si="220"/>
        <v>0</v>
      </c>
      <c r="K174" s="443">
        <f t="shared" si="220"/>
        <v>0</v>
      </c>
      <c r="L174" s="337">
        <f t="shared" si="220"/>
        <v>0</v>
      </c>
      <c r="M174" s="442">
        <f t="shared" si="220"/>
        <v>0</v>
      </c>
      <c r="N174" s="443">
        <f t="shared" si="220"/>
        <v>0</v>
      </c>
      <c r="O174" s="337">
        <f t="shared" si="220"/>
        <v>0</v>
      </c>
      <c r="P174" s="341"/>
    </row>
    <row r="175" spans="1:16" ht="36" hidden="1" x14ac:dyDescent="0.25">
      <c r="A175" s="450">
        <v>3260</v>
      </c>
      <c r="B175" s="346" t="s">
        <v>195</v>
      </c>
      <c r="C175" s="347">
        <f t="shared" si="193"/>
        <v>0</v>
      </c>
      <c r="D175" s="451">
        <f>SUM(D176:D178)</f>
        <v>0</v>
      </c>
      <c r="E175" s="452">
        <f t="shared" ref="E175:F175" si="221">SUM(E176:E178)</f>
        <v>0</v>
      </c>
      <c r="F175" s="398">
        <f t="shared" si="221"/>
        <v>0</v>
      </c>
      <c r="G175" s="451">
        <f>SUM(G176:G178)</f>
        <v>0</v>
      </c>
      <c r="H175" s="452">
        <f t="shared" ref="H175:I175" si="222">SUM(H176:H178)</f>
        <v>0</v>
      </c>
      <c r="I175" s="398">
        <f t="shared" si="222"/>
        <v>0</v>
      </c>
      <c r="J175" s="451">
        <f>SUM(J176:J178)</f>
        <v>0</v>
      </c>
      <c r="K175" s="452">
        <f t="shared" ref="K175:L175" si="223">SUM(K176:K178)</f>
        <v>0</v>
      </c>
      <c r="L175" s="398">
        <f t="shared" si="223"/>
        <v>0</v>
      </c>
      <c r="M175" s="451">
        <f>SUM(M176:M178)</f>
        <v>0</v>
      </c>
      <c r="N175" s="452">
        <f t="shared" ref="N175:O175" si="224">SUM(N176:N178)</f>
        <v>0</v>
      </c>
      <c r="O175" s="398">
        <f t="shared" si="224"/>
        <v>0</v>
      </c>
      <c r="P175" s="313"/>
    </row>
    <row r="176" spans="1:16" ht="24" hidden="1" customHeight="1" x14ac:dyDescent="0.25">
      <c r="A176" s="315">
        <v>3261</v>
      </c>
      <c r="B176" s="353" t="s">
        <v>196</v>
      </c>
      <c r="C176" s="354">
        <f t="shared" si="193"/>
        <v>0</v>
      </c>
      <c r="D176" s="453"/>
      <c r="E176" s="454"/>
      <c r="F176" s="319">
        <f t="shared" ref="F176:F178" si="225">D176+E176</f>
        <v>0</v>
      </c>
      <c r="G176" s="317"/>
      <c r="H176" s="320"/>
      <c r="I176" s="319">
        <f t="shared" ref="I176:I178" si="226">G176+H176</f>
        <v>0</v>
      </c>
      <c r="J176" s="317"/>
      <c r="K176" s="320"/>
      <c r="L176" s="319">
        <f t="shared" ref="L176:L178" si="227">K176+J176</f>
        <v>0</v>
      </c>
      <c r="M176" s="317"/>
      <c r="N176" s="320"/>
      <c r="O176" s="319">
        <f t="shared" ref="O176:O178" si="228">N176+M176</f>
        <v>0</v>
      </c>
      <c r="P176" s="322"/>
    </row>
    <row r="177" spans="1:16" ht="36" hidden="1" customHeight="1" x14ac:dyDescent="0.25">
      <c r="A177" s="315">
        <v>3262</v>
      </c>
      <c r="B177" s="353" t="s">
        <v>197</v>
      </c>
      <c r="C177" s="354">
        <f t="shared" si="193"/>
        <v>0</v>
      </c>
      <c r="D177" s="453"/>
      <c r="E177" s="454"/>
      <c r="F177" s="319">
        <f t="shared" si="225"/>
        <v>0</v>
      </c>
      <c r="G177" s="317"/>
      <c r="H177" s="320"/>
      <c r="I177" s="319">
        <f t="shared" si="226"/>
        <v>0</v>
      </c>
      <c r="J177" s="317"/>
      <c r="K177" s="320"/>
      <c r="L177" s="319">
        <f t="shared" si="227"/>
        <v>0</v>
      </c>
      <c r="M177" s="317"/>
      <c r="N177" s="320"/>
      <c r="O177" s="319">
        <f t="shared" si="228"/>
        <v>0</v>
      </c>
      <c r="P177" s="322"/>
    </row>
    <row r="178" spans="1:16" ht="24" hidden="1" customHeight="1" x14ac:dyDescent="0.25">
      <c r="A178" s="315">
        <v>3263</v>
      </c>
      <c r="B178" s="353" t="s">
        <v>198</v>
      </c>
      <c r="C178" s="354">
        <f t="shared" si="193"/>
        <v>0</v>
      </c>
      <c r="D178" s="453"/>
      <c r="E178" s="454"/>
      <c r="F178" s="319">
        <f t="shared" si="225"/>
        <v>0</v>
      </c>
      <c r="G178" s="317"/>
      <c r="H178" s="320"/>
      <c r="I178" s="319">
        <f t="shared" si="226"/>
        <v>0</v>
      </c>
      <c r="J178" s="317"/>
      <c r="K178" s="320"/>
      <c r="L178" s="319">
        <f t="shared" si="227"/>
        <v>0</v>
      </c>
      <c r="M178" s="317"/>
      <c r="N178" s="320"/>
      <c r="O178" s="319">
        <f t="shared" si="228"/>
        <v>0</v>
      </c>
      <c r="P178" s="322"/>
    </row>
    <row r="179" spans="1:16" ht="84" hidden="1" x14ac:dyDescent="0.25">
      <c r="A179" s="450">
        <v>3290</v>
      </c>
      <c r="B179" s="346" t="s">
        <v>199</v>
      </c>
      <c r="C179" s="466">
        <f t="shared" si="193"/>
        <v>0</v>
      </c>
      <c r="D179" s="451">
        <f>SUM(D180:D183)</f>
        <v>0</v>
      </c>
      <c r="E179" s="452">
        <f t="shared" ref="E179:O179" si="229">SUM(E180:E183)</f>
        <v>0</v>
      </c>
      <c r="F179" s="398">
        <f t="shared" si="229"/>
        <v>0</v>
      </c>
      <c r="G179" s="451">
        <f t="shared" si="229"/>
        <v>0</v>
      </c>
      <c r="H179" s="452">
        <f t="shared" si="229"/>
        <v>0</v>
      </c>
      <c r="I179" s="398">
        <f t="shared" si="229"/>
        <v>0</v>
      </c>
      <c r="J179" s="451">
        <f t="shared" si="229"/>
        <v>0</v>
      </c>
      <c r="K179" s="452">
        <f t="shared" si="229"/>
        <v>0</v>
      </c>
      <c r="L179" s="398">
        <f t="shared" si="229"/>
        <v>0</v>
      </c>
      <c r="M179" s="451">
        <f t="shared" si="229"/>
        <v>0</v>
      </c>
      <c r="N179" s="452">
        <f t="shared" si="229"/>
        <v>0</v>
      </c>
      <c r="O179" s="398">
        <f t="shared" si="229"/>
        <v>0</v>
      </c>
      <c r="P179" s="313"/>
    </row>
    <row r="180" spans="1:16" ht="72" hidden="1" customHeight="1" x14ac:dyDescent="0.25">
      <c r="A180" s="315">
        <v>3291</v>
      </c>
      <c r="B180" s="353" t="s">
        <v>200</v>
      </c>
      <c r="C180" s="354">
        <f t="shared" si="193"/>
        <v>0</v>
      </c>
      <c r="D180" s="453"/>
      <c r="E180" s="454"/>
      <c r="F180" s="319">
        <f t="shared" ref="F180:F183" si="230">D180+E180</f>
        <v>0</v>
      </c>
      <c r="G180" s="317"/>
      <c r="H180" s="320"/>
      <c r="I180" s="319">
        <f t="shared" ref="I180:I183" si="231">G180+H180</f>
        <v>0</v>
      </c>
      <c r="J180" s="317"/>
      <c r="K180" s="320"/>
      <c r="L180" s="319">
        <f t="shared" ref="L180:L183" si="232">K180+J180</f>
        <v>0</v>
      </c>
      <c r="M180" s="317"/>
      <c r="N180" s="320"/>
      <c r="O180" s="319">
        <f t="shared" ref="O180:O183" si="233">N180+M180</f>
        <v>0</v>
      </c>
      <c r="P180" s="322"/>
    </row>
    <row r="181" spans="1:16" ht="72" hidden="1" customHeight="1" x14ac:dyDescent="0.25">
      <c r="A181" s="315">
        <v>3292</v>
      </c>
      <c r="B181" s="353" t="s">
        <v>201</v>
      </c>
      <c r="C181" s="354">
        <f t="shared" si="193"/>
        <v>0</v>
      </c>
      <c r="D181" s="453"/>
      <c r="E181" s="454"/>
      <c r="F181" s="319">
        <f t="shared" si="230"/>
        <v>0</v>
      </c>
      <c r="G181" s="317"/>
      <c r="H181" s="320"/>
      <c r="I181" s="319">
        <f t="shared" si="231"/>
        <v>0</v>
      </c>
      <c r="J181" s="317"/>
      <c r="K181" s="320"/>
      <c r="L181" s="319">
        <f t="shared" si="232"/>
        <v>0</v>
      </c>
      <c r="M181" s="317"/>
      <c r="N181" s="320"/>
      <c r="O181" s="319">
        <f t="shared" si="233"/>
        <v>0</v>
      </c>
      <c r="P181" s="322"/>
    </row>
    <row r="182" spans="1:16" ht="72" hidden="1" customHeight="1" x14ac:dyDescent="0.25">
      <c r="A182" s="315">
        <v>3293</v>
      </c>
      <c r="B182" s="353" t="s">
        <v>202</v>
      </c>
      <c r="C182" s="354">
        <f t="shared" si="193"/>
        <v>0</v>
      </c>
      <c r="D182" s="453"/>
      <c r="E182" s="454"/>
      <c r="F182" s="319">
        <f t="shared" si="230"/>
        <v>0</v>
      </c>
      <c r="G182" s="317"/>
      <c r="H182" s="320"/>
      <c r="I182" s="319">
        <f t="shared" si="231"/>
        <v>0</v>
      </c>
      <c r="J182" s="317"/>
      <c r="K182" s="320"/>
      <c r="L182" s="319">
        <f t="shared" si="232"/>
        <v>0</v>
      </c>
      <c r="M182" s="317"/>
      <c r="N182" s="320"/>
      <c r="O182" s="319">
        <f t="shared" si="233"/>
        <v>0</v>
      </c>
      <c r="P182" s="322"/>
    </row>
    <row r="183" spans="1:16" ht="60" hidden="1" customHeight="1" x14ac:dyDescent="0.25">
      <c r="A183" s="467">
        <v>3294</v>
      </c>
      <c r="B183" s="353" t="s">
        <v>203</v>
      </c>
      <c r="C183" s="466">
        <f t="shared" si="193"/>
        <v>0</v>
      </c>
      <c r="D183" s="468"/>
      <c r="E183" s="469"/>
      <c r="F183" s="470">
        <f t="shared" si="230"/>
        <v>0</v>
      </c>
      <c r="G183" s="471"/>
      <c r="H183" s="472"/>
      <c r="I183" s="470">
        <f t="shared" si="231"/>
        <v>0</v>
      </c>
      <c r="J183" s="471"/>
      <c r="K183" s="472"/>
      <c r="L183" s="470">
        <f t="shared" si="232"/>
        <v>0</v>
      </c>
      <c r="M183" s="471"/>
      <c r="N183" s="472"/>
      <c r="O183" s="470">
        <f t="shared" si="233"/>
        <v>0</v>
      </c>
      <c r="P183" s="473"/>
    </row>
    <row r="184" spans="1:16" ht="48" hidden="1" x14ac:dyDescent="0.25">
      <c r="A184" s="474">
        <v>3300</v>
      </c>
      <c r="B184" s="465" t="s">
        <v>204</v>
      </c>
      <c r="C184" s="475">
        <f t="shared" si="193"/>
        <v>0</v>
      </c>
      <c r="D184" s="476">
        <f>SUM(D185:D186)</f>
        <v>0</v>
      </c>
      <c r="E184" s="477">
        <f t="shared" ref="E184:O184" si="234">SUM(E185:E186)</f>
        <v>0</v>
      </c>
      <c r="F184" s="478">
        <f t="shared" si="234"/>
        <v>0</v>
      </c>
      <c r="G184" s="476">
        <f t="shared" si="234"/>
        <v>0</v>
      </c>
      <c r="H184" s="477">
        <f t="shared" si="234"/>
        <v>0</v>
      </c>
      <c r="I184" s="478">
        <f t="shared" si="234"/>
        <v>0</v>
      </c>
      <c r="J184" s="476">
        <f t="shared" si="234"/>
        <v>0</v>
      </c>
      <c r="K184" s="477">
        <f t="shared" si="234"/>
        <v>0</v>
      </c>
      <c r="L184" s="478">
        <f t="shared" si="234"/>
        <v>0</v>
      </c>
      <c r="M184" s="476">
        <f t="shared" si="234"/>
        <v>0</v>
      </c>
      <c r="N184" s="477">
        <f t="shared" si="234"/>
        <v>0</v>
      </c>
      <c r="O184" s="478">
        <f t="shared" si="234"/>
        <v>0</v>
      </c>
      <c r="P184" s="479"/>
    </row>
    <row r="185" spans="1:16" ht="48" hidden="1" customHeight="1" x14ac:dyDescent="0.25">
      <c r="A185" s="401">
        <v>3310</v>
      </c>
      <c r="B185" s="402" t="s">
        <v>205</v>
      </c>
      <c r="C185" s="407">
        <f t="shared" si="193"/>
        <v>0</v>
      </c>
      <c r="D185" s="460"/>
      <c r="E185" s="461"/>
      <c r="F185" s="405">
        <f t="shared" ref="F185:F186" si="235">D185+E185</f>
        <v>0</v>
      </c>
      <c r="G185" s="408"/>
      <c r="H185" s="409"/>
      <c r="I185" s="405">
        <f t="shared" ref="I185:I186" si="236">G185+H185</f>
        <v>0</v>
      </c>
      <c r="J185" s="408"/>
      <c r="K185" s="409"/>
      <c r="L185" s="405">
        <f t="shared" ref="L185:L186" si="237">K185+J185</f>
        <v>0</v>
      </c>
      <c r="M185" s="408"/>
      <c r="N185" s="409"/>
      <c r="O185" s="405">
        <f t="shared" ref="O185:O186" si="238">N185+M185</f>
        <v>0</v>
      </c>
      <c r="P185" s="393"/>
    </row>
    <row r="186" spans="1:16" ht="48.75" hidden="1" customHeight="1" x14ac:dyDescent="0.25">
      <c r="A186" s="308">
        <v>3320</v>
      </c>
      <c r="B186" s="346" t="s">
        <v>206</v>
      </c>
      <c r="C186" s="347">
        <f t="shared" si="193"/>
        <v>0</v>
      </c>
      <c r="D186" s="455"/>
      <c r="E186" s="456"/>
      <c r="F186" s="398">
        <f t="shared" si="235"/>
        <v>0</v>
      </c>
      <c r="G186" s="310"/>
      <c r="H186" s="311"/>
      <c r="I186" s="398">
        <f t="shared" si="236"/>
        <v>0</v>
      </c>
      <c r="J186" s="310"/>
      <c r="K186" s="311"/>
      <c r="L186" s="398">
        <f t="shared" si="237"/>
        <v>0</v>
      </c>
      <c r="M186" s="310"/>
      <c r="N186" s="311"/>
      <c r="O186" s="398">
        <f t="shared" si="238"/>
        <v>0</v>
      </c>
      <c r="P186" s="313"/>
    </row>
    <row r="187" spans="1:16" hidden="1" x14ac:dyDescent="0.25">
      <c r="A187" s="480">
        <v>4000</v>
      </c>
      <c r="B187" s="436" t="s">
        <v>207</v>
      </c>
      <c r="C187" s="437">
        <f t="shared" si="193"/>
        <v>0</v>
      </c>
      <c r="D187" s="438">
        <f>SUM(D188,D191)</f>
        <v>0</v>
      </c>
      <c r="E187" s="439">
        <f t="shared" ref="E187:F187" si="239">SUM(E188,E191)</f>
        <v>0</v>
      </c>
      <c r="F187" s="440">
        <f t="shared" si="239"/>
        <v>0</v>
      </c>
      <c r="G187" s="438">
        <f>SUM(G188,G191)</f>
        <v>0</v>
      </c>
      <c r="H187" s="439">
        <f t="shared" ref="H187:I187" si="240">SUM(H188,H191)</f>
        <v>0</v>
      </c>
      <c r="I187" s="440">
        <f t="shared" si="240"/>
        <v>0</v>
      </c>
      <c r="J187" s="438">
        <f>SUM(J188,J191)</f>
        <v>0</v>
      </c>
      <c r="K187" s="439">
        <f t="shared" ref="K187:L187" si="241">SUM(K188,K191)</f>
        <v>0</v>
      </c>
      <c r="L187" s="440">
        <f t="shared" si="241"/>
        <v>0</v>
      </c>
      <c r="M187" s="438">
        <f>SUM(M188,M191)</f>
        <v>0</v>
      </c>
      <c r="N187" s="439">
        <f t="shared" ref="N187:O187" si="242">SUM(N188,N191)</f>
        <v>0</v>
      </c>
      <c r="O187" s="440">
        <f t="shared" si="242"/>
        <v>0</v>
      </c>
      <c r="P187" s="163"/>
    </row>
    <row r="188" spans="1:16" ht="24" hidden="1" x14ac:dyDescent="0.25">
      <c r="A188" s="481">
        <v>4200</v>
      </c>
      <c r="B188" s="441" t="s">
        <v>208</v>
      </c>
      <c r="C188" s="334">
        <f t="shared" si="193"/>
        <v>0</v>
      </c>
      <c r="D188" s="442">
        <f>SUM(D189,D190)</f>
        <v>0</v>
      </c>
      <c r="E188" s="443">
        <f t="shared" ref="E188:F188" si="243">SUM(E189,E190)</f>
        <v>0</v>
      </c>
      <c r="F188" s="337">
        <f t="shared" si="243"/>
        <v>0</v>
      </c>
      <c r="G188" s="442">
        <f>SUM(G189,G190)</f>
        <v>0</v>
      </c>
      <c r="H188" s="443">
        <f t="shared" ref="H188:I188" si="244">SUM(H189,H190)</f>
        <v>0</v>
      </c>
      <c r="I188" s="337">
        <f t="shared" si="244"/>
        <v>0</v>
      </c>
      <c r="J188" s="442">
        <f>SUM(J189,J190)</f>
        <v>0</v>
      </c>
      <c r="K188" s="443">
        <f t="shared" ref="K188:L188" si="245">SUM(K189,K190)</f>
        <v>0</v>
      </c>
      <c r="L188" s="337">
        <f t="shared" si="245"/>
        <v>0</v>
      </c>
      <c r="M188" s="442">
        <f>SUM(M189,M190)</f>
        <v>0</v>
      </c>
      <c r="N188" s="443">
        <f t="shared" ref="N188:O188" si="246">SUM(N189,N190)</f>
        <v>0</v>
      </c>
      <c r="O188" s="337">
        <f t="shared" si="246"/>
        <v>0</v>
      </c>
      <c r="P188" s="341"/>
    </row>
    <row r="189" spans="1:16" ht="36" hidden="1" customHeight="1" x14ac:dyDescent="0.25">
      <c r="A189" s="450">
        <v>4240</v>
      </c>
      <c r="B189" s="346" t="s">
        <v>209</v>
      </c>
      <c r="C189" s="347">
        <f t="shared" si="193"/>
        <v>0</v>
      </c>
      <c r="D189" s="455"/>
      <c r="E189" s="456"/>
      <c r="F189" s="398">
        <f t="shared" ref="F189:F190" si="247">D189+E189</f>
        <v>0</v>
      </c>
      <c r="G189" s="310"/>
      <c r="H189" s="311"/>
      <c r="I189" s="398">
        <f t="shared" ref="I189:I190" si="248">G189+H189</f>
        <v>0</v>
      </c>
      <c r="J189" s="310"/>
      <c r="K189" s="311"/>
      <c r="L189" s="398">
        <f t="shared" ref="L189:L190" si="249">K189+J189</f>
        <v>0</v>
      </c>
      <c r="M189" s="310"/>
      <c r="N189" s="311"/>
      <c r="O189" s="398">
        <f t="shared" ref="O189:O190" si="250">N189+M189</f>
        <v>0</v>
      </c>
      <c r="P189" s="313"/>
    </row>
    <row r="190" spans="1:16" ht="24" hidden="1" customHeight="1" x14ac:dyDescent="0.25">
      <c r="A190" s="447">
        <v>4250</v>
      </c>
      <c r="B190" s="353" t="s">
        <v>210</v>
      </c>
      <c r="C190" s="354">
        <f t="shared" si="193"/>
        <v>0</v>
      </c>
      <c r="D190" s="453"/>
      <c r="E190" s="454"/>
      <c r="F190" s="319">
        <f t="shared" si="247"/>
        <v>0</v>
      </c>
      <c r="G190" s="317"/>
      <c r="H190" s="320"/>
      <c r="I190" s="319">
        <f t="shared" si="248"/>
        <v>0</v>
      </c>
      <c r="J190" s="317"/>
      <c r="K190" s="320"/>
      <c r="L190" s="319">
        <f t="shared" si="249"/>
        <v>0</v>
      </c>
      <c r="M190" s="317"/>
      <c r="N190" s="320"/>
      <c r="O190" s="319">
        <f t="shared" si="250"/>
        <v>0</v>
      </c>
      <c r="P190" s="322"/>
    </row>
    <row r="191" spans="1:16" hidden="1" x14ac:dyDescent="0.25">
      <c r="A191" s="333">
        <v>4300</v>
      </c>
      <c r="B191" s="441" t="s">
        <v>211</v>
      </c>
      <c r="C191" s="334">
        <f t="shared" si="193"/>
        <v>0</v>
      </c>
      <c r="D191" s="442">
        <f>SUM(D192)</f>
        <v>0</v>
      </c>
      <c r="E191" s="443">
        <f t="shared" ref="E191:F191" si="251">SUM(E192)</f>
        <v>0</v>
      </c>
      <c r="F191" s="337">
        <f t="shared" si="251"/>
        <v>0</v>
      </c>
      <c r="G191" s="442">
        <f>SUM(G192)</f>
        <v>0</v>
      </c>
      <c r="H191" s="443">
        <f t="shared" ref="H191:I191" si="252">SUM(H192)</f>
        <v>0</v>
      </c>
      <c r="I191" s="337">
        <f t="shared" si="252"/>
        <v>0</v>
      </c>
      <c r="J191" s="442">
        <f>SUM(J192)</f>
        <v>0</v>
      </c>
      <c r="K191" s="443">
        <f t="shared" ref="K191:L191" si="253">SUM(K192)</f>
        <v>0</v>
      </c>
      <c r="L191" s="337">
        <f t="shared" si="253"/>
        <v>0</v>
      </c>
      <c r="M191" s="442">
        <f>SUM(M192)</f>
        <v>0</v>
      </c>
      <c r="N191" s="443">
        <f t="shared" ref="N191:O191" si="254">SUM(N192)</f>
        <v>0</v>
      </c>
      <c r="O191" s="337">
        <f t="shared" si="254"/>
        <v>0</v>
      </c>
      <c r="P191" s="341"/>
    </row>
    <row r="192" spans="1:16" ht="24" hidden="1" x14ac:dyDescent="0.25">
      <c r="A192" s="450">
        <v>4310</v>
      </c>
      <c r="B192" s="346" t="s">
        <v>212</v>
      </c>
      <c r="C192" s="347">
        <f t="shared" si="193"/>
        <v>0</v>
      </c>
      <c r="D192" s="451">
        <f>SUM(D193:D193)</f>
        <v>0</v>
      </c>
      <c r="E192" s="452">
        <f t="shared" ref="E192:F192" si="255">SUM(E193:E193)</f>
        <v>0</v>
      </c>
      <c r="F192" s="398">
        <f t="shared" si="255"/>
        <v>0</v>
      </c>
      <c r="G192" s="451">
        <f>SUM(G193:G193)</f>
        <v>0</v>
      </c>
      <c r="H192" s="452">
        <f t="shared" ref="H192:I192" si="256">SUM(H193:H193)</f>
        <v>0</v>
      </c>
      <c r="I192" s="398">
        <f t="shared" si="256"/>
        <v>0</v>
      </c>
      <c r="J192" s="451">
        <f>SUM(J193:J193)</f>
        <v>0</v>
      </c>
      <c r="K192" s="452">
        <f t="shared" ref="K192:L192" si="257">SUM(K193:K193)</f>
        <v>0</v>
      </c>
      <c r="L192" s="398">
        <f t="shared" si="257"/>
        <v>0</v>
      </c>
      <c r="M192" s="451">
        <f>SUM(M193:M193)</f>
        <v>0</v>
      </c>
      <c r="N192" s="452">
        <f t="shared" ref="N192:O192" si="258">SUM(N193:N193)</f>
        <v>0</v>
      </c>
      <c r="O192" s="398">
        <f t="shared" si="258"/>
        <v>0</v>
      </c>
      <c r="P192" s="313"/>
    </row>
    <row r="193" spans="1:16" ht="36" hidden="1" customHeight="1" x14ac:dyDescent="0.25">
      <c r="A193" s="315">
        <v>4311</v>
      </c>
      <c r="B193" s="353" t="s">
        <v>213</v>
      </c>
      <c r="C193" s="354">
        <f t="shared" si="193"/>
        <v>0</v>
      </c>
      <c r="D193" s="453"/>
      <c r="E193" s="454"/>
      <c r="F193" s="319">
        <f>D193+E193</f>
        <v>0</v>
      </c>
      <c r="G193" s="317"/>
      <c r="H193" s="320"/>
      <c r="I193" s="319">
        <f>G193+H193</f>
        <v>0</v>
      </c>
      <c r="J193" s="317"/>
      <c r="K193" s="320"/>
      <c r="L193" s="319">
        <f>K193+J193</f>
        <v>0</v>
      </c>
      <c r="M193" s="317"/>
      <c r="N193" s="320"/>
      <c r="O193" s="319">
        <f>N193+M193</f>
        <v>0</v>
      </c>
      <c r="P193" s="322"/>
    </row>
    <row r="194" spans="1:16" s="292" customFormat="1" ht="24" hidden="1" x14ac:dyDescent="0.25">
      <c r="A194" s="482"/>
      <c r="B194" s="287" t="s">
        <v>214</v>
      </c>
      <c r="C194" s="431">
        <f t="shared" si="193"/>
        <v>0</v>
      </c>
      <c r="D194" s="432">
        <f t="shared" ref="D194:O194" si="259">SUM(D195,D230,D269,D283)</f>
        <v>0</v>
      </c>
      <c r="E194" s="433">
        <f t="shared" si="259"/>
        <v>0</v>
      </c>
      <c r="F194" s="434">
        <f t="shared" si="259"/>
        <v>0</v>
      </c>
      <c r="G194" s="432">
        <f t="shared" si="259"/>
        <v>0</v>
      </c>
      <c r="H194" s="433">
        <f t="shared" si="259"/>
        <v>0</v>
      </c>
      <c r="I194" s="434">
        <f t="shared" si="259"/>
        <v>0</v>
      </c>
      <c r="J194" s="432">
        <f t="shared" si="259"/>
        <v>0</v>
      </c>
      <c r="K194" s="433">
        <f t="shared" si="259"/>
        <v>0</v>
      </c>
      <c r="L194" s="434">
        <f t="shared" si="259"/>
        <v>0</v>
      </c>
      <c r="M194" s="432">
        <f t="shared" si="259"/>
        <v>0</v>
      </c>
      <c r="N194" s="433">
        <f t="shared" si="259"/>
        <v>0</v>
      </c>
      <c r="O194" s="434">
        <f t="shared" si="259"/>
        <v>0</v>
      </c>
      <c r="P194" s="435"/>
    </row>
    <row r="195" spans="1:16" hidden="1" x14ac:dyDescent="0.25">
      <c r="A195" s="436">
        <v>5000</v>
      </c>
      <c r="B195" s="436" t="s">
        <v>215</v>
      </c>
      <c r="C195" s="437">
        <f t="shared" si="193"/>
        <v>0</v>
      </c>
      <c r="D195" s="438">
        <f>D196+D204</f>
        <v>0</v>
      </c>
      <c r="E195" s="439">
        <f t="shared" ref="E195:F195" si="260">E196+E204</f>
        <v>0</v>
      </c>
      <c r="F195" s="440">
        <f t="shared" si="260"/>
        <v>0</v>
      </c>
      <c r="G195" s="438">
        <f>G196+G204</f>
        <v>0</v>
      </c>
      <c r="H195" s="439">
        <f t="shared" ref="H195:I195" si="261">H196+H204</f>
        <v>0</v>
      </c>
      <c r="I195" s="440">
        <f t="shared" si="261"/>
        <v>0</v>
      </c>
      <c r="J195" s="438">
        <f>J196+J204</f>
        <v>0</v>
      </c>
      <c r="K195" s="439">
        <f t="shared" ref="K195:L195" si="262">K196+K204</f>
        <v>0</v>
      </c>
      <c r="L195" s="440">
        <f t="shared" si="262"/>
        <v>0</v>
      </c>
      <c r="M195" s="438">
        <f>M196+M204</f>
        <v>0</v>
      </c>
      <c r="N195" s="439">
        <f t="shared" ref="N195:O195" si="263">N196+N204</f>
        <v>0</v>
      </c>
      <c r="O195" s="440">
        <f t="shared" si="263"/>
        <v>0</v>
      </c>
      <c r="P195" s="163"/>
    </row>
    <row r="196" spans="1:16" hidden="1" x14ac:dyDescent="0.25">
      <c r="A196" s="333">
        <v>5100</v>
      </c>
      <c r="B196" s="441" t="s">
        <v>216</v>
      </c>
      <c r="C196" s="334">
        <f t="shared" si="193"/>
        <v>0</v>
      </c>
      <c r="D196" s="442">
        <f>D197+D198+D201+D202+D203</f>
        <v>0</v>
      </c>
      <c r="E196" s="443">
        <f t="shared" ref="E196:F196" si="264">E197+E198+E201+E202+E203</f>
        <v>0</v>
      </c>
      <c r="F196" s="337">
        <f t="shared" si="264"/>
        <v>0</v>
      </c>
      <c r="G196" s="442">
        <f>G197+G198+G201+G202+G203</f>
        <v>0</v>
      </c>
      <c r="H196" s="443">
        <f t="shared" ref="H196:I196" si="265">H197+H198+H201+H202+H203</f>
        <v>0</v>
      </c>
      <c r="I196" s="337">
        <f t="shared" si="265"/>
        <v>0</v>
      </c>
      <c r="J196" s="442">
        <f>J197+J198+J201+J202+J203</f>
        <v>0</v>
      </c>
      <c r="K196" s="443">
        <f t="shared" ref="K196:L196" si="266">K197+K198+K201+K202+K203</f>
        <v>0</v>
      </c>
      <c r="L196" s="337">
        <f t="shared" si="266"/>
        <v>0</v>
      </c>
      <c r="M196" s="442">
        <f>M197+M198+M201+M202+M203</f>
        <v>0</v>
      </c>
      <c r="N196" s="443">
        <f t="shared" ref="N196:O196" si="267">N197+N198+N201+N202+N203</f>
        <v>0</v>
      </c>
      <c r="O196" s="337">
        <f t="shared" si="267"/>
        <v>0</v>
      </c>
      <c r="P196" s="341"/>
    </row>
    <row r="197" spans="1:16" ht="12" hidden="1" customHeight="1" x14ac:dyDescent="0.25">
      <c r="A197" s="450">
        <v>5110</v>
      </c>
      <c r="B197" s="346" t="s">
        <v>217</v>
      </c>
      <c r="C197" s="347">
        <f t="shared" si="193"/>
        <v>0</v>
      </c>
      <c r="D197" s="455"/>
      <c r="E197" s="456"/>
      <c r="F197" s="398">
        <f>D197+E197</f>
        <v>0</v>
      </c>
      <c r="G197" s="310"/>
      <c r="H197" s="311"/>
      <c r="I197" s="398">
        <f>G197+H197</f>
        <v>0</v>
      </c>
      <c r="J197" s="310"/>
      <c r="K197" s="311"/>
      <c r="L197" s="398">
        <f>K197+J197</f>
        <v>0</v>
      </c>
      <c r="M197" s="310"/>
      <c r="N197" s="311"/>
      <c r="O197" s="398">
        <f>N197+M197</f>
        <v>0</v>
      </c>
      <c r="P197" s="313"/>
    </row>
    <row r="198" spans="1:16" ht="24" hidden="1" x14ac:dyDescent="0.25">
      <c r="A198" s="447">
        <v>5120</v>
      </c>
      <c r="B198" s="353" t="s">
        <v>218</v>
      </c>
      <c r="C198" s="354">
        <f t="shared" si="193"/>
        <v>0</v>
      </c>
      <c r="D198" s="448">
        <f>D199+D200</f>
        <v>0</v>
      </c>
      <c r="E198" s="449">
        <f t="shared" ref="E198:F198" si="268">E199+E200</f>
        <v>0</v>
      </c>
      <c r="F198" s="319">
        <f t="shared" si="268"/>
        <v>0</v>
      </c>
      <c r="G198" s="448">
        <f>G199+G200</f>
        <v>0</v>
      </c>
      <c r="H198" s="449">
        <f t="shared" ref="H198:I198" si="269">H199+H200</f>
        <v>0</v>
      </c>
      <c r="I198" s="319">
        <f t="shared" si="269"/>
        <v>0</v>
      </c>
      <c r="J198" s="448">
        <f>J199+J200</f>
        <v>0</v>
      </c>
      <c r="K198" s="449">
        <f t="shared" ref="K198:L198" si="270">K199+K200</f>
        <v>0</v>
      </c>
      <c r="L198" s="319">
        <f t="shared" si="270"/>
        <v>0</v>
      </c>
      <c r="M198" s="448">
        <f>M199+M200</f>
        <v>0</v>
      </c>
      <c r="N198" s="449">
        <f t="shared" ref="N198:O198" si="271">N199+N200</f>
        <v>0</v>
      </c>
      <c r="O198" s="319">
        <f t="shared" si="271"/>
        <v>0</v>
      </c>
      <c r="P198" s="322"/>
    </row>
    <row r="199" spans="1:16" ht="12" hidden="1" customHeight="1" x14ac:dyDescent="0.25">
      <c r="A199" s="315">
        <v>5121</v>
      </c>
      <c r="B199" s="353" t="s">
        <v>219</v>
      </c>
      <c r="C199" s="354">
        <f t="shared" si="193"/>
        <v>0</v>
      </c>
      <c r="D199" s="453"/>
      <c r="E199" s="454"/>
      <c r="F199" s="319">
        <f t="shared" ref="F199:F203" si="272">D199+E199</f>
        <v>0</v>
      </c>
      <c r="G199" s="317"/>
      <c r="H199" s="320"/>
      <c r="I199" s="319">
        <f t="shared" ref="I199:I203" si="273">G199+H199</f>
        <v>0</v>
      </c>
      <c r="J199" s="317"/>
      <c r="K199" s="320"/>
      <c r="L199" s="319">
        <f t="shared" ref="L199:L203" si="274">K199+J199</f>
        <v>0</v>
      </c>
      <c r="M199" s="317"/>
      <c r="N199" s="320"/>
      <c r="O199" s="319">
        <f t="shared" ref="O199:O203" si="275">N199+M199</f>
        <v>0</v>
      </c>
      <c r="P199" s="322"/>
    </row>
    <row r="200" spans="1:16" ht="24" hidden="1" customHeight="1" x14ac:dyDescent="0.25">
      <c r="A200" s="315">
        <v>5129</v>
      </c>
      <c r="B200" s="353" t="s">
        <v>220</v>
      </c>
      <c r="C200" s="354">
        <f t="shared" si="193"/>
        <v>0</v>
      </c>
      <c r="D200" s="453"/>
      <c r="E200" s="454"/>
      <c r="F200" s="319">
        <f t="shared" si="272"/>
        <v>0</v>
      </c>
      <c r="G200" s="317"/>
      <c r="H200" s="320"/>
      <c r="I200" s="319">
        <f t="shared" si="273"/>
        <v>0</v>
      </c>
      <c r="J200" s="317"/>
      <c r="K200" s="320"/>
      <c r="L200" s="319">
        <f t="shared" si="274"/>
        <v>0</v>
      </c>
      <c r="M200" s="317"/>
      <c r="N200" s="320"/>
      <c r="O200" s="319">
        <f t="shared" si="275"/>
        <v>0</v>
      </c>
      <c r="P200" s="322"/>
    </row>
    <row r="201" spans="1:16" ht="12" hidden="1" customHeight="1" x14ac:dyDescent="0.25">
      <c r="A201" s="447">
        <v>5130</v>
      </c>
      <c r="B201" s="353" t="s">
        <v>221</v>
      </c>
      <c r="C201" s="354">
        <f t="shared" si="193"/>
        <v>0</v>
      </c>
      <c r="D201" s="453"/>
      <c r="E201" s="454"/>
      <c r="F201" s="319">
        <f t="shared" si="272"/>
        <v>0</v>
      </c>
      <c r="G201" s="317"/>
      <c r="H201" s="320"/>
      <c r="I201" s="319">
        <f t="shared" si="273"/>
        <v>0</v>
      </c>
      <c r="J201" s="317"/>
      <c r="K201" s="320"/>
      <c r="L201" s="319">
        <f t="shared" si="274"/>
        <v>0</v>
      </c>
      <c r="M201" s="317"/>
      <c r="N201" s="320"/>
      <c r="O201" s="319">
        <f t="shared" si="275"/>
        <v>0</v>
      </c>
      <c r="P201" s="322"/>
    </row>
    <row r="202" spans="1:16" ht="12" hidden="1" customHeight="1" x14ac:dyDescent="0.25">
      <c r="A202" s="447">
        <v>5140</v>
      </c>
      <c r="B202" s="353" t="s">
        <v>222</v>
      </c>
      <c r="C202" s="354">
        <f t="shared" si="193"/>
        <v>0</v>
      </c>
      <c r="D202" s="453"/>
      <c r="E202" s="454"/>
      <c r="F202" s="319">
        <f t="shared" si="272"/>
        <v>0</v>
      </c>
      <c r="G202" s="317"/>
      <c r="H202" s="320"/>
      <c r="I202" s="319">
        <f t="shared" si="273"/>
        <v>0</v>
      </c>
      <c r="J202" s="317"/>
      <c r="K202" s="320"/>
      <c r="L202" s="319">
        <f t="shared" si="274"/>
        <v>0</v>
      </c>
      <c r="M202" s="317"/>
      <c r="N202" s="320"/>
      <c r="O202" s="319">
        <f t="shared" si="275"/>
        <v>0</v>
      </c>
      <c r="P202" s="322"/>
    </row>
    <row r="203" spans="1:16" ht="24" hidden="1" customHeight="1" x14ac:dyDescent="0.25">
      <c r="A203" s="447">
        <v>5170</v>
      </c>
      <c r="B203" s="353" t="s">
        <v>223</v>
      </c>
      <c r="C203" s="354">
        <f t="shared" si="193"/>
        <v>0</v>
      </c>
      <c r="D203" s="453"/>
      <c r="E203" s="454"/>
      <c r="F203" s="319">
        <f t="shared" si="272"/>
        <v>0</v>
      </c>
      <c r="G203" s="317"/>
      <c r="H203" s="320"/>
      <c r="I203" s="319">
        <f t="shared" si="273"/>
        <v>0</v>
      </c>
      <c r="J203" s="317"/>
      <c r="K203" s="320"/>
      <c r="L203" s="319">
        <f t="shared" si="274"/>
        <v>0</v>
      </c>
      <c r="M203" s="317"/>
      <c r="N203" s="320"/>
      <c r="O203" s="319">
        <f t="shared" si="275"/>
        <v>0</v>
      </c>
      <c r="P203" s="322"/>
    </row>
    <row r="204" spans="1:16" hidden="1" x14ac:dyDescent="0.25">
      <c r="A204" s="333">
        <v>5200</v>
      </c>
      <c r="B204" s="441" t="s">
        <v>224</v>
      </c>
      <c r="C204" s="334">
        <f t="shared" si="193"/>
        <v>0</v>
      </c>
      <c r="D204" s="442">
        <f>D205+D215+D216+D225+D226+D227+D229</f>
        <v>0</v>
      </c>
      <c r="E204" s="443">
        <f t="shared" ref="E204:F204" si="276">E205+E215+E216+E225+E226+E227+E229</f>
        <v>0</v>
      </c>
      <c r="F204" s="337">
        <f t="shared" si="276"/>
        <v>0</v>
      </c>
      <c r="G204" s="442">
        <f>G205+G215+G216+G225+G226+G227+G229</f>
        <v>0</v>
      </c>
      <c r="H204" s="443">
        <f t="shared" ref="H204:I204" si="277">H205+H215+H216+H225+H226+H227+H229</f>
        <v>0</v>
      </c>
      <c r="I204" s="337">
        <f t="shared" si="277"/>
        <v>0</v>
      </c>
      <c r="J204" s="442">
        <f>J205+J215+J216+J225+J226+J227+J229</f>
        <v>0</v>
      </c>
      <c r="K204" s="443">
        <f t="shared" ref="K204:L204" si="278">K205+K215+K216+K225+K226+K227+K229</f>
        <v>0</v>
      </c>
      <c r="L204" s="337">
        <f t="shared" si="278"/>
        <v>0</v>
      </c>
      <c r="M204" s="442">
        <f>M205+M215+M216+M225+M226+M227+M229</f>
        <v>0</v>
      </c>
      <c r="N204" s="443">
        <f t="shared" ref="N204:O204" si="279">N205+N215+N216+N225+N226+N227+N229</f>
        <v>0</v>
      </c>
      <c r="O204" s="337">
        <f t="shared" si="279"/>
        <v>0</v>
      </c>
      <c r="P204" s="341"/>
    </row>
    <row r="205" spans="1:16" hidden="1" x14ac:dyDescent="0.25">
      <c r="A205" s="444">
        <v>5210</v>
      </c>
      <c r="B205" s="402" t="s">
        <v>225</v>
      </c>
      <c r="C205" s="407">
        <f t="shared" si="193"/>
        <v>0</v>
      </c>
      <c r="D205" s="445">
        <f>SUM(D206:D214)</f>
        <v>0</v>
      </c>
      <c r="E205" s="446">
        <f t="shared" ref="E205:F205" si="280">SUM(E206:E214)</f>
        <v>0</v>
      </c>
      <c r="F205" s="405">
        <f t="shared" si="280"/>
        <v>0</v>
      </c>
      <c r="G205" s="445">
        <f>SUM(G206:G214)</f>
        <v>0</v>
      </c>
      <c r="H205" s="446">
        <f t="shared" ref="H205:I205" si="281">SUM(H206:H214)</f>
        <v>0</v>
      </c>
      <c r="I205" s="405">
        <f t="shared" si="281"/>
        <v>0</v>
      </c>
      <c r="J205" s="445">
        <f>SUM(J206:J214)</f>
        <v>0</v>
      </c>
      <c r="K205" s="446">
        <f t="shared" ref="K205:L205" si="282">SUM(K206:K214)</f>
        <v>0</v>
      </c>
      <c r="L205" s="405">
        <f t="shared" si="282"/>
        <v>0</v>
      </c>
      <c r="M205" s="445">
        <f>SUM(M206:M214)</f>
        <v>0</v>
      </c>
      <c r="N205" s="446">
        <f t="shared" ref="N205:O205" si="283">SUM(N206:N214)</f>
        <v>0</v>
      </c>
      <c r="O205" s="405">
        <f t="shared" si="283"/>
        <v>0</v>
      </c>
      <c r="P205" s="393"/>
    </row>
    <row r="206" spans="1:16" ht="12" hidden="1" customHeight="1" x14ac:dyDescent="0.25">
      <c r="A206" s="308">
        <v>5211</v>
      </c>
      <c r="B206" s="346" t="s">
        <v>226</v>
      </c>
      <c r="C206" s="347">
        <f t="shared" si="193"/>
        <v>0</v>
      </c>
      <c r="D206" s="455"/>
      <c r="E206" s="456"/>
      <c r="F206" s="398">
        <f t="shared" ref="F206:F215" si="284">D206+E206</f>
        <v>0</v>
      </c>
      <c r="G206" s="310"/>
      <c r="H206" s="311"/>
      <c r="I206" s="398">
        <f t="shared" ref="I206:I215" si="285">G206+H206</f>
        <v>0</v>
      </c>
      <c r="J206" s="310"/>
      <c r="K206" s="311"/>
      <c r="L206" s="398">
        <f t="shared" ref="L206:L215" si="286">K206+J206</f>
        <v>0</v>
      </c>
      <c r="M206" s="310"/>
      <c r="N206" s="311"/>
      <c r="O206" s="398">
        <f t="shared" ref="O206:O215" si="287">N206+M206</f>
        <v>0</v>
      </c>
      <c r="P206" s="313"/>
    </row>
    <row r="207" spans="1:16" ht="12" hidden="1" customHeight="1" x14ac:dyDescent="0.25">
      <c r="A207" s="315">
        <v>5212</v>
      </c>
      <c r="B207" s="353" t="s">
        <v>227</v>
      </c>
      <c r="C207" s="354">
        <f t="shared" si="193"/>
        <v>0</v>
      </c>
      <c r="D207" s="453"/>
      <c r="E207" s="454"/>
      <c r="F207" s="319">
        <f t="shared" si="284"/>
        <v>0</v>
      </c>
      <c r="G207" s="317"/>
      <c r="H207" s="320"/>
      <c r="I207" s="319">
        <f t="shared" si="285"/>
        <v>0</v>
      </c>
      <c r="J207" s="317"/>
      <c r="K207" s="320"/>
      <c r="L207" s="319">
        <f t="shared" si="286"/>
        <v>0</v>
      </c>
      <c r="M207" s="317"/>
      <c r="N207" s="320"/>
      <c r="O207" s="319">
        <f t="shared" si="287"/>
        <v>0</v>
      </c>
      <c r="P207" s="322"/>
    </row>
    <row r="208" spans="1:16" ht="12" hidden="1" customHeight="1" x14ac:dyDescent="0.25">
      <c r="A208" s="315">
        <v>5213</v>
      </c>
      <c r="B208" s="353" t="s">
        <v>228</v>
      </c>
      <c r="C208" s="354">
        <f t="shared" si="193"/>
        <v>0</v>
      </c>
      <c r="D208" s="453"/>
      <c r="E208" s="454"/>
      <c r="F208" s="319">
        <f t="shared" si="284"/>
        <v>0</v>
      </c>
      <c r="G208" s="317"/>
      <c r="H208" s="320"/>
      <c r="I208" s="319">
        <f t="shared" si="285"/>
        <v>0</v>
      </c>
      <c r="J208" s="317"/>
      <c r="K208" s="320"/>
      <c r="L208" s="319">
        <f t="shared" si="286"/>
        <v>0</v>
      </c>
      <c r="M208" s="317"/>
      <c r="N208" s="320"/>
      <c r="O208" s="319">
        <f t="shared" si="287"/>
        <v>0</v>
      </c>
      <c r="P208" s="322"/>
    </row>
    <row r="209" spans="1:16" ht="12" hidden="1" customHeight="1" x14ac:dyDescent="0.25">
      <c r="A209" s="315">
        <v>5214</v>
      </c>
      <c r="B209" s="353" t="s">
        <v>229</v>
      </c>
      <c r="C209" s="354">
        <f t="shared" si="193"/>
        <v>0</v>
      </c>
      <c r="D209" s="453"/>
      <c r="E209" s="454"/>
      <c r="F209" s="319">
        <f t="shared" si="284"/>
        <v>0</v>
      </c>
      <c r="G209" s="317"/>
      <c r="H209" s="320"/>
      <c r="I209" s="319">
        <f t="shared" si="285"/>
        <v>0</v>
      </c>
      <c r="J209" s="317"/>
      <c r="K209" s="320"/>
      <c r="L209" s="319">
        <f t="shared" si="286"/>
        <v>0</v>
      </c>
      <c r="M209" s="317"/>
      <c r="N209" s="320"/>
      <c r="O209" s="319">
        <f t="shared" si="287"/>
        <v>0</v>
      </c>
      <c r="P209" s="322"/>
    </row>
    <row r="210" spans="1:16" ht="12" hidden="1" customHeight="1" x14ac:dyDescent="0.25">
      <c r="A210" s="315">
        <v>5215</v>
      </c>
      <c r="B210" s="353" t="s">
        <v>230</v>
      </c>
      <c r="C210" s="354">
        <f t="shared" si="193"/>
        <v>0</v>
      </c>
      <c r="D210" s="453"/>
      <c r="E210" s="454"/>
      <c r="F210" s="319">
        <f t="shared" si="284"/>
        <v>0</v>
      </c>
      <c r="G210" s="317"/>
      <c r="H210" s="320"/>
      <c r="I210" s="319">
        <f t="shared" si="285"/>
        <v>0</v>
      </c>
      <c r="J210" s="317"/>
      <c r="K210" s="320"/>
      <c r="L210" s="319">
        <f t="shared" si="286"/>
        <v>0</v>
      </c>
      <c r="M210" s="317"/>
      <c r="N210" s="320"/>
      <c r="O210" s="319">
        <f t="shared" si="287"/>
        <v>0</v>
      </c>
      <c r="P210" s="322"/>
    </row>
    <row r="211" spans="1:16" ht="14.25" hidden="1" customHeight="1" x14ac:dyDescent="0.25">
      <c r="A211" s="315">
        <v>5216</v>
      </c>
      <c r="B211" s="353" t="s">
        <v>231</v>
      </c>
      <c r="C211" s="354">
        <f t="shared" si="193"/>
        <v>0</v>
      </c>
      <c r="D211" s="453"/>
      <c r="E211" s="454"/>
      <c r="F211" s="319">
        <f t="shared" si="284"/>
        <v>0</v>
      </c>
      <c r="G211" s="317"/>
      <c r="H211" s="320"/>
      <c r="I211" s="319">
        <f t="shared" si="285"/>
        <v>0</v>
      </c>
      <c r="J211" s="317"/>
      <c r="K211" s="320"/>
      <c r="L211" s="319">
        <f t="shared" si="286"/>
        <v>0</v>
      </c>
      <c r="M211" s="317"/>
      <c r="N211" s="320"/>
      <c r="O211" s="319">
        <f t="shared" si="287"/>
        <v>0</v>
      </c>
      <c r="P211" s="322"/>
    </row>
    <row r="212" spans="1:16" ht="12" hidden="1" customHeight="1" x14ac:dyDescent="0.25">
      <c r="A212" s="315">
        <v>5217</v>
      </c>
      <c r="B212" s="353" t="s">
        <v>232</v>
      </c>
      <c r="C212" s="354">
        <f t="shared" ref="C212:C275" si="288">F212+I212+L212+O212</f>
        <v>0</v>
      </c>
      <c r="D212" s="453"/>
      <c r="E212" s="454"/>
      <c r="F212" s="319">
        <f t="shared" si="284"/>
        <v>0</v>
      </c>
      <c r="G212" s="317"/>
      <c r="H212" s="320"/>
      <c r="I212" s="319">
        <f t="shared" si="285"/>
        <v>0</v>
      </c>
      <c r="J212" s="317"/>
      <c r="K212" s="320"/>
      <c r="L212" s="319">
        <f t="shared" si="286"/>
        <v>0</v>
      </c>
      <c r="M212" s="317"/>
      <c r="N212" s="320"/>
      <c r="O212" s="319">
        <f t="shared" si="287"/>
        <v>0</v>
      </c>
      <c r="P212" s="322"/>
    </row>
    <row r="213" spans="1:16" ht="12" hidden="1" customHeight="1" x14ac:dyDescent="0.25">
      <c r="A213" s="315">
        <v>5218</v>
      </c>
      <c r="B213" s="353" t="s">
        <v>233</v>
      </c>
      <c r="C213" s="354">
        <f t="shared" si="288"/>
        <v>0</v>
      </c>
      <c r="D213" s="453"/>
      <c r="E213" s="454"/>
      <c r="F213" s="319">
        <f t="shared" si="284"/>
        <v>0</v>
      </c>
      <c r="G213" s="317"/>
      <c r="H213" s="320"/>
      <c r="I213" s="319">
        <f t="shared" si="285"/>
        <v>0</v>
      </c>
      <c r="J213" s="317"/>
      <c r="K213" s="320"/>
      <c r="L213" s="319">
        <f t="shared" si="286"/>
        <v>0</v>
      </c>
      <c r="M213" s="317"/>
      <c r="N213" s="320"/>
      <c r="O213" s="319">
        <f t="shared" si="287"/>
        <v>0</v>
      </c>
      <c r="P213" s="322"/>
    </row>
    <row r="214" spans="1:16" ht="12" hidden="1" customHeight="1" x14ac:dyDescent="0.25">
      <c r="A214" s="315">
        <v>5219</v>
      </c>
      <c r="B214" s="353" t="s">
        <v>234</v>
      </c>
      <c r="C214" s="354">
        <f t="shared" si="288"/>
        <v>0</v>
      </c>
      <c r="D214" s="453"/>
      <c r="E214" s="454"/>
      <c r="F214" s="319">
        <f t="shared" si="284"/>
        <v>0</v>
      </c>
      <c r="G214" s="317"/>
      <c r="H214" s="320"/>
      <c r="I214" s="319">
        <f t="shared" si="285"/>
        <v>0</v>
      </c>
      <c r="J214" s="317"/>
      <c r="K214" s="320"/>
      <c r="L214" s="319">
        <f t="shared" si="286"/>
        <v>0</v>
      </c>
      <c r="M214" s="317"/>
      <c r="N214" s="320"/>
      <c r="O214" s="319">
        <f t="shared" si="287"/>
        <v>0</v>
      </c>
      <c r="P214" s="322"/>
    </row>
    <row r="215" spans="1:16" ht="13.5" hidden="1" customHeight="1" x14ac:dyDescent="0.25">
      <c r="A215" s="447">
        <v>5220</v>
      </c>
      <c r="B215" s="353" t="s">
        <v>235</v>
      </c>
      <c r="C215" s="354">
        <f t="shared" si="288"/>
        <v>0</v>
      </c>
      <c r="D215" s="453"/>
      <c r="E215" s="454"/>
      <c r="F215" s="319">
        <f t="shared" si="284"/>
        <v>0</v>
      </c>
      <c r="G215" s="317"/>
      <c r="H215" s="320"/>
      <c r="I215" s="319">
        <f t="shared" si="285"/>
        <v>0</v>
      </c>
      <c r="J215" s="317"/>
      <c r="K215" s="320"/>
      <c r="L215" s="319">
        <f t="shared" si="286"/>
        <v>0</v>
      </c>
      <c r="M215" s="317"/>
      <c r="N215" s="320"/>
      <c r="O215" s="319">
        <f t="shared" si="287"/>
        <v>0</v>
      </c>
      <c r="P215" s="322"/>
    </row>
    <row r="216" spans="1:16" hidden="1" x14ac:dyDescent="0.25">
      <c r="A216" s="447">
        <v>5230</v>
      </c>
      <c r="B216" s="353" t="s">
        <v>236</v>
      </c>
      <c r="C216" s="354">
        <f t="shared" si="288"/>
        <v>0</v>
      </c>
      <c r="D216" s="448">
        <f>SUM(D217:D224)</f>
        <v>0</v>
      </c>
      <c r="E216" s="449">
        <f t="shared" ref="E216:F216" si="289">SUM(E217:E224)</f>
        <v>0</v>
      </c>
      <c r="F216" s="319">
        <f t="shared" si="289"/>
        <v>0</v>
      </c>
      <c r="G216" s="448">
        <f>SUM(G217:G224)</f>
        <v>0</v>
      </c>
      <c r="H216" s="449">
        <f t="shared" ref="H216:I216" si="290">SUM(H217:H224)</f>
        <v>0</v>
      </c>
      <c r="I216" s="319">
        <f t="shared" si="290"/>
        <v>0</v>
      </c>
      <c r="J216" s="448">
        <f>SUM(J217:J224)</f>
        <v>0</v>
      </c>
      <c r="K216" s="449">
        <f t="shared" ref="K216:L216" si="291">SUM(K217:K224)</f>
        <v>0</v>
      </c>
      <c r="L216" s="319">
        <f t="shared" si="291"/>
        <v>0</v>
      </c>
      <c r="M216" s="448">
        <f>SUM(M217:M224)</f>
        <v>0</v>
      </c>
      <c r="N216" s="449">
        <f t="shared" ref="N216:O216" si="292">SUM(N217:N224)</f>
        <v>0</v>
      </c>
      <c r="O216" s="319">
        <f t="shared" si="292"/>
        <v>0</v>
      </c>
      <c r="P216" s="322"/>
    </row>
    <row r="217" spans="1:16" ht="12" hidden="1" customHeight="1" x14ac:dyDescent="0.25">
      <c r="A217" s="315">
        <v>5231</v>
      </c>
      <c r="B217" s="353" t="s">
        <v>237</v>
      </c>
      <c r="C217" s="354">
        <f t="shared" si="288"/>
        <v>0</v>
      </c>
      <c r="D217" s="453"/>
      <c r="E217" s="454"/>
      <c r="F217" s="319">
        <f t="shared" ref="F217:F226" si="293">D217+E217</f>
        <v>0</v>
      </c>
      <c r="G217" s="317"/>
      <c r="H217" s="320"/>
      <c r="I217" s="319">
        <f t="shared" ref="I217:I226" si="294">G217+H217</f>
        <v>0</v>
      </c>
      <c r="J217" s="317"/>
      <c r="K217" s="320"/>
      <c r="L217" s="319">
        <f t="shared" ref="L217:L226" si="295">K217+J217</f>
        <v>0</v>
      </c>
      <c r="M217" s="317"/>
      <c r="N217" s="320"/>
      <c r="O217" s="319">
        <f t="shared" ref="O217:O226" si="296">N217+M217</f>
        <v>0</v>
      </c>
      <c r="P217" s="322"/>
    </row>
    <row r="218" spans="1:16" ht="12" hidden="1" customHeight="1" x14ac:dyDescent="0.25">
      <c r="A218" s="315">
        <v>5232</v>
      </c>
      <c r="B218" s="353" t="s">
        <v>238</v>
      </c>
      <c r="C218" s="354">
        <f t="shared" si="288"/>
        <v>0</v>
      </c>
      <c r="D218" s="453"/>
      <c r="E218" s="454"/>
      <c r="F218" s="319">
        <f t="shared" si="293"/>
        <v>0</v>
      </c>
      <c r="G218" s="317"/>
      <c r="H218" s="320"/>
      <c r="I218" s="319">
        <f t="shared" si="294"/>
        <v>0</v>
      </c>
      <c r="J218" s="317"/>
      <c r="K218" s="320"/>
      <c r="L218" s="319">
        <f t="shared" si="295"/>
        <v>0</v>
      </c>
      <c r="M218" s="317"/>
      <c r="N218" s="320"/>
      <c r="O218" s="319">
        <f t="shared" si="296"/>
        <v>0</v>
      </c>
      <c r="P218" s="322"/>
    </row>
    <row r="219" spans="1:16" ht="12" hidden="1" customHeight="1" x14ac:dyDescent="0.25">
      <c r="A219" s="315">
        <v>5233</v>
      </c>
      <c r="B219" s="353" t="s">
        <v>239</v>
      </c>
      <c r="C219" s="354">
        <f t="shared" si="288"/>
        <v>0</v>
      </c>
      <c r="D219" s="453"/>
      <c r="E219" s="454"/>
      <c r="F219" s="319">
        <f t="shared" si="293"/>
        <v>0</v>
      </c>
      <c r="G219" s="317"/>
      <c r="H219" s="320"/>
      <c r="I219" s="319">
        <f t="shared" si="294"/>
        <v>0</v>
      </c>
      <c r="J219" s="317"/>
      <c r="K219" s="320"/>
      <c r="L219" s="319">
        <f t="shared" si="295"/>
        <v>0</v>
      </c>
      <c r="M219" s="317"/>
      <c r="N219" s="320"/>
      <c r="O219" s="319">
        <f t="shared" si="296"/>
        <v>0</v>
      </c>
      <c r="P219" s="322"/>
    </row>
    <row r="220" spans="1:16" ht="24" hidden="1" customHeight="1" x14ac:dyDescent="0.25">
      <c r="A220" s="315">
        <v>5234</v>
      </c>
      <c r="B220" s="353" t="s">
        <v>240</v>
      </c>
      <c r="C220" s="354">
        <f t="shared" si="288"/>
        <v>0</v>
      </c>
      <c r="D220" s="453"/>
      <c r="E220" s="454"/>
      <c r="F220" s="319">
        <f t="shared" si="293"/>
        <v>0</v>
      </c>
      <c r="G220" s="317"/>
      <c r="H220" s="320"/>
      <c r="I220" s="319">
        <f t="shared" si="294"/>
        <v>0</v>
      </c>
      <c r="J220" s="317"/>
      <c r="K220" s="320"/>
      <c r="L220" s="319">
        <f t="shared" si="295"/>
        <v>0</v>
      </c>
      <c r="M220" s="317"/>
      <c r="N220" s="320"/>
      <c r="O220" s="319">
        <f t="shared" si="296"/>
        <v>0</v>
      </c>
      <c r="P220" s="322"/>
    </row>
    <row r="221" spans="1:16" ht="14.25" hidden="1" customHeight="1" x14ac:dyDescent="0.25">
      <c r="A221" s="315">
        <v>5236</v>
      </c>
      <c r="B221" s="353" t="s">
        <v>241</v>
      </c>
      <c r="C221" s="354">
        <f t="shared" si="288"/>
        <v>0</v>
      </c>
      <c r="D221" s="453"/>
      <c r="E221" s="454"/>
      <c r="F221" s="319">
        <f t="shared" si="293"/>
        <v>0</v>
      </c>
      <c r="G221" s="317"/>
      <c r="H221" s="320"/>
      <c r="I221" s="319">
        <f t="shared" si="294"/>
        <v>0</v>
      </c>
      <c r="J221" s="317"/>
      <c r="K221" s="320"/>
      <c r="L221" s="319">
        <f t="shared" si="295"/>
        <v>0</v>
      </c>
      <c r="M221" s="317"/>
      <c r="N221" s="320"/>
      <c r="O221" s="319">
        <f t="shared" si="296"/>
        <v>0</v>
      </c>
      <c r="P221" s="322"/>
    </row>
    <row r="222" spans="1:16" ht="14.25" hidden="1" customHeight="1" x14ac:dyDescent="0.25">
      <c r="A222" s="315">
        <v>5237</v>
      </c>
      <c r="B222" s="353" t="s">
        <v>242</v>
      </c>
      <c r="C222" s="354">
        <f t="shared" si="288"/>
        <v>0</v>
      </c>
      <c r="D222" s="453"/>
      <c r="E222" s="454"/>
      <c r="F222" s="319">
        <f t="shared" si="293"/>
        <v>0</v>
      </c>
      <c r="G222" s="317"/>
      <c r="H222" s="320"/>
      <c r="I222" s="319">
        <f t="shared" si="294"/>
        <v>0</v>
      </c>
      <c r="J222" s="317"/>
      <c r="K222" s="320"/>
      <c r="L222" s="319">
        <f t="shared" si="295"/>
        <v>0</v>
      </c>
      <c r="M222" s="317"/>
      <c r="N222" s="320"/>
      <c r="O222" s="319">
        <f t="shared" si="296"/>
        <v>0</v>
      </c>
      <c r="P222" s="322"/>
    </row>
    <row r="223" spans="1:16" ht="24" hidden="1" customHeight="1" x14ac:dyDescent="0.25">
      <c r="A223" s="315">
        <v>5238</v>
      </c>
      <c r="B223" s="353" t="s">
        <v>243</v>
      </c>
      <c r="C223" s="354">
        <f t="shared" si="288"/>
        <v>0</v>
      </c>
      <c r="D223" s="453"/>
      <c r="E223" s="454"/>
      <c r="F223" s="319">
        <f t="shared" si="293"/>
        <v>0</v>
      </c>
      <c r="G223" s="317"/>
      <c r="H223" s="320"/>
      <c r="I223" s="319">
        <f t="shared" si="294"/>
        <v>0</v>
      </c>
      <c r="J223" s="317"/>
      <c r="K223" s="320"/>
      <c r="L223" s="319">
        <f t="shared" si="295"/>
        <v>0</v>
      </c>
      <c r="M223" s="317"/>
      <c r="N223" s="320"/>
      <c r="O223" s="319">
        <f t="shared" si="296"/>
        <v>0</v>
      </c>
      <c r="P223" s="322"/>
    </row>
    <row r="224" spans="1:16" ht="24" hidden="1" customHeight="1" x14ac:dyDescent="0.25">
      <c r="A224" s="315">
        <v>5239</v>
      </c>
      <c r="B224" s="353" t="s">
        <v>244</v>
      </c>
      <c r="C224" s="354">
        <f t="shared" si="288"/>
        <v>0</v>
      </c>
      <c r="D224" s="453"/>
      <c r="E224" s="454"/>
      <c r="F224" s="319">
        <f t="shared" si="293"/>
        <v>0</v>
      </c>
      <c r="G224" s="317"/>
      <c r="H224" s="320"/>
      <c r="I224" s="319">
        <f t="shared" si="294"/>
        <v>0</v>
      </c>
      <c r="J224" s="317"/>
      <c r="K224" s="320"/>
      <c r="L224" s="319">
        <f t="shared" si="295"/>
        <v>0</v>
      </c>
      <c r="M224" s="317"/>
      <c r="N224" s="320"/>
      <c r="O224" s="319">
        <f t="shared" si="296"/>
        <v>0</v>
      </c>
      <c r="P224" s="322"/>
    </row>
    <row r="225" spans="1:16" ht="24" hidden="1" customHeight="1" x14ac:dyDescent="0.25">
      <c r="A225" s="447">
        <v>5240</v>
      </c>
      <c r="B225" s="353" t="s">
        <v>245</v>
      </c>
      <c r="C225" s="354">
        <f t="shared" si="288"/>
        <v>0</v>
      </c>
      <c r="D225" s="453"/>
      <c r="E225" s="454"/>
      <c r="F225" s="319">
        <f t="shared" si="293"/>
        <v>0</v>
      </c>
      <c r="G225" s="317"/>
      <c r="H225" s="320"/>
      <c r="I225" s="319">
        <f t="shared" si="294"/>
        <v>0</v>
      </c>
      <c r="J225" s="317"/>
      <c r="K225" s="320"/>
      <c r="L225" s="319">
        <f t="shared" si="295"/>
        <v>0</v>
      </c>
      <c r="M225" s="317"/>
      <c r="N225" s="320"/>
      <c r="O225" s="319">
        <f t="shared" si="296"/>
        <v>0</v>
      </c>
      <c r="P225" s="322"/>
    </row>
    <row r="226" spans="1:16" ht="12" hidden="1" customHeight="1" x14ac:dyDescent="0.25">
      <c r="A226" s="447">
        <v>5250</v>
      </c>
      <c r="B226" s="353" t="s">
        <v>246</v>
      </c>
      <c r="C226" s="354">
        <f t="shared" si="288"/>
        <v>0</v>
      </c>
      <c r="D226" s="453"/>
      <c r="E226" s="454"/>
      <c r="F226" s="319">
        <f t="shared" si="293"/>
        <v>0</v>
      </c>
      <c r="G226" s="317"/>
      <c r="H226" s="320"/>
      <c r="I226" s="319">
        <f t="shared" si="294"/>
        <v>0</v>
      </c>
      <c r="J226" s="317"/>
      <c r="K226" s="320"/>
      <c r="L226" s="319">
        <f t="shared" si="295"/>
        <v>0</v>
      </c>
      <c r="M226" s="317"/>
      <c r="N226" s="320"/>
      <c r="O226" s="319">
        <f t="shared" si="296"/>
        <v>0</v>
      </c>
      <c r="P226" s="322"/>
    </row>
    <row r="227" spans="1:16" hidden="1" x14ac:dyDescent="0.25">
      <c r="A227" s="447">
        <v>5260</v>
      </c>
      <c r="B227" s="353" t="s">
        <v>247</v>
      </c>
      <c r="C227" s="354">
        <f t="shared" si="288"/>
        <v>0</v>
      </c>
      <c r="D227" s="448">
        <f>SUM(D228)</f>
        <v>0</v>
      </c>
      <c r="E227" s="449">
        <f t="shared" ref="E227:F227" si="297">SUM(E228)</f>
        <v>0</v>
      </c>
      <c r="F227" s="319">
        <f t="shared" si="297"/>
        <v>0</v>
      </c>
      <c r="G227" s="448">
        <f>SUM(G228)</f>
        <v>0</v>
      </c>
      <c r="H227" s="449">
        <f t="shared" ref="H227:I227" si="298">SUM(H228)</f>
        <v>0</v>
      </c>
      <c r="I227" s="319">
        <f t="shared" si="298"/>
        <v>0</v>
      </c>
      <c r="J227" s="448">
        <f>SUM(J228)</f>
        <v>0</v>
      </c>
      <c r="K227" s="449">
        <f t="shared" ref="K227:L227" si="299">SUM(K228)</f>
        <v>0</v>
      </c>
      <c r="L227" s="319">
        <f t="shared" si="299"/>
        <v>0</v>
      </c>
      <c r="M227" s="448">
        <f>SUM(M228)</f>
        <v>0</v>
      </c>
      <c r="N227" s="449">
        <f t="shared" ref="N227:O227" si="300">SUM(N228)</f>
        <v>0</v>
      </c>
      <c r="O227" s="319">
        <f t="shared" si="300"/>
        <v>0</v>
      </c>
      <c r="P227" s="322"/>
    </row>
    <row r="228" spans="1:16" ht="24" hidden="1" customHeight="1" x14ac:dyDescent="0.25">
      <c r="A228" s="315">
        <v>5269</v>
      </c>
      <c r="B228" s="353" t="s">
        <v>248</v>
      </c>
      <c r="C228" s="354">
        <f t="shared" si="288"/>
        <v>0</v>
      </c>
      <c r="D228" s="453"/>
      <c r="E228" s="454"/>
      <c r="F228" s="319">
        <f t="shared" ref="F228:F229" si="301">D228+E228</f>
        <v>0</v>
      </c>
      <c r="G228" s="317"/>
      <c r="H228" s="320"/>
      <c r="I228" s="319">
        <f t="shared" ref="I228:I229" si="302">G228+H228</f>
        <v>0</v>
      </c>
      <c r="J228" s="317"/>
      <c r="K228" s="320"/>
      <c r="L228" s="319">
        <f t="shared" ref="L228:L229" si="303">K228+J228</f>
        <v>0</v>
      </c>
      <c r="M228" s="317"/>
      <c r="N228" s="320"/>
      <c r="O228" s="319">
        <f t="shared" ref="O228:O229" si="304">N228+M228</f>
        <v>0</v>
      </c>
      <c r="P228" s="322"/>
    </row>
    <row r="229" spans="1:16" ht="24" hidden="1" customHeight="1" x14ac:dyDescent="0.25">
      <c r="A229" s="444">
        <v>5270</v>
      </c>
      <c r="B229" s="402" t="s">
        <v>249</v>
      </c>
      <c r="C229" s="407">
        <f t="shared" si="288"/>
        <v>0</v>
      </c>
      <c r="D229" s="460"/>
      <c r="E229" s="461"/>
      <c r="F229" s="405">
        <f t="shared" si="301"/>
        <v>0</v>
      </c>
      <c r="G229" s="408"/>
      <c r="H229" s="409"/>
      <c r="I229" s="405">
        <f t="shared" si="302"/>
        <v>0</v>
      </c>
      <c r="J229" s="408"/>
      <c r="K229" s="409"/>
      <c r="L229" s="405">
        <f t="shared" si="303"/>
        <v>0</v>
      </c>
      <c r="M229" s="408"/>
      <c r="N229" s="409"/>
      <c r="O229" s="405">
        <f t="shared" si="304"/>
        <v>0</v>
      </c>
      <c r="P229" s="393"/>
    </row>
    <row r="230" spans="1:16" hidden="1" x14ac:dyDescent="0.25">
      <c r="A230" s="436">
        <v>6000</v>
      </c>
      <c r="B230" s="436" t="s">
        <v>250</v>
      </c>
      <c r="C230" s="437">
        <f t="shared" si="288"/>
        <v>0</v>
      </c>
      <c r="D230" s="438">
        <f>D231+D251+D259</f>
        <v>0</v>
      </c>
      <c r="E230" s="439">
        <f t="shared" ref="E230:F230" si="305">E231+E251+E259</f>
        <v>0</v>
      </c>
      <c r="F230" s="440">
        <f t="shared" si="305"/>
        <v>0</v>
      </c>
      <c r="G230" s="438">
        <f>G231+G251+G259</f>
        <v>0</v>
      </c>
      <c r="H230" s="439">
        <f t="shared" ref="H230:I230" si="306">H231+H251+H259</f>
        <v>0</v>
      </c>
      <c r="I230" s="440">
        <f t="shared" si="306"/>
        <v>0</v>
      </c>
      <c r="J230" s="438">
        <f>J231+J251+J259</f>
        <v>0</v>
      </c>
      <c r="K230" s="439">
        <f t="shared" ref="K230:L230" si="307">K231+K251+K259</f>
        <v>0</v>
      </c>
      <c r="L230" s="440">
        <f t="shared" si="307"/>
        <v>0</v>
      </c>
      <c r="M230" s="438">
        <f>M231+M251+M259</f>
        <v>0</v>
      </c>
      <c r="N230" s="439">
        <f t="shared" ref="N230:O230" si="308">N231+N251+N259</f>
        <v>0</v>
      </c>
      <c r="O230" s="440">
        <f t="shared" si="308"/>
        <v>0</v>
      </c>
      <c r="P230" s="163"/>
    </row>
    <row r="231" spans="1:16" ht="14.25" hidden="1" customHeight="1" x14ac:dyDescent="0.25">
      <c r="A231" s="474">
        <v>6200</v>
      </c>
      <c r="B231" s="465" t="s">
        <v>251</v>
      </c>
      <c r="C231" s="475">
        <f t="shared" si="288"/>
        <v>0</v>
      </c>
      <c r="D231" s="476">
        <f>SUM(D232,D233,D235,D238,D244,D245,D246)</f>
        <v>0</v>
      </c>
      <c r="E231" s="477">
        <f t="shared" ref="E231:F231" si="309">SUM(E232,E233,E235,E238,E244,E245,E246)</f>
        <v>0</v>
      </c>
      <c r="F231" s="478">
        <f t="shared" si="309"/>
        <v>0</v>
      </c>
      <c r="G231" s="476">
        <f>SUM(G232,G233,G235,G238,G244,G245,G246)</f>
        <v>0</v>
      </c>
      <c r="H231" s="477">
        <f t="shared" ref="H231:I231" si="310">SUM(H232,H233,H235,H238,H244,H245,H246)</f>
        <v>0</v>
      </c>
      <c r="I231" s="478">
        <f t="shared" si="310"/>
        <v>0</v>
      </c>
      <c r="J231" s="476">
        <f>SUM(J232,J233,J235,J238,J244,J245,J246)</f>
        <v>0</v>
      </c>
      <c r="K231" s="477">
        <f t="shared" ref="K231:L231" si="311">SUM(K232,K233,K235,K238,K244,K245,K246)</f>
        <v>0</v>
      </c>
      <c r="L231" s="478">
        <f t="shared" si="311"/>
        <v>0</v>
      </c>
      <c r="M231" s="476">
        <f>SUM(M232,M233,M235,M238,M244,M245,M246)</f>
        <v>0</v>
      </c>
      <c r="N231" s="477">
        <f t="shared" ref="N231:O231" si="312">SUM(N232,N233,N235,N238,N244,N245,N246)</f>
        <v>0</v>
      </c>
      <c r="O231" s="478">
        <f t="shared" si="312"/>
        <v>0</v>
      </c>
      <c r="P231" s="479"/>
    </row>
    <row r="232" spans="1:16" ht="24" hidden="1" customHeight="1" x14ac:dyDescent="0.25">
      <c r="A232" s="450">
        <v>6220</v>
      </c>
      <c r="B232" s="346" t="s">
        <v>252</v>
      </c>
      <c r="C232" s="347">
        <f t="shared" si="288"/>
        <v>0</v>
      </c>
      <c r="D232" s="455"/>
      <c r="E232" s="456"/>
      <c r="F232" s="398">
        <f>D232+E232</f>
        <v>0</v>
      </c>
      <c r="G232" s="310"/>
      <c r="H232" s="311"/>
      <c r="I232" s="398">
        <f>G232+H232</f>
        <v>0</v>
      </c>
      <c r="J232" s="310"/>
      <c r="K232" s="311"/>
      <c r="L232" s="398">
        <f>K232+J232</f>
        <v>0</v>
      </c>
      <c r="M232" s="310"/>
      <c r="N232" s="311"/>
      <c r="O232" s="398">
        <f>N232+M232</f>
        <v>0</v>
      </c>
      <c r="P232" s="313"/>
    </row>
    <row r="233" spans="1:16" hidden="1" x14ac:dyDescent="0.25">
      <c r="A233" s="447">
        <v>6230</v>
      </c>
      <c r="B233" s="353" t="s">
        <v>253</v>
      </c>
      <c r="C233" s="354">
        <f t="shared" si="288"/>
        <v>0</v>
      </c>
      <c r="D233" s="448">
        <f t="shared" ref="D233:O233" si="313">SUM(D234)</f>
        <v>0</v>
      </c>
      <c r="E233" s="449">
        <f t="shared" si="313"/>
        <v>0</v>
      </c>
      <c r="F233" s="319">
        <f t="shared" si="313"/>
        <v>0</v>
      </c>
      <c r="G233" s="448">
        <f t="shared" si="313"/>
        <v>0</v>
      </c>
      <c r="H233" s="449">
        <f t="shared" si="313"/>
        <v>0</v>
      </c>
      <c r="I233" s="319">
        <f t="shared" si="313"/>
        <v>0</v>
      </c>
      <c r="J233" s="448">
        <f t="shared" si="313"/>
        <v>0</v>
      </c>
      <c r="K233" s="449">
        <f t="shared" si="313"/>
        <v>0</v>
      </c>
      <c r="L233" s="319">
        <f t="shared" si="313"/>
        <v>0</v>
      </c>
      <c r="M233" s="448">
        <f t="shared" si="313"/>
        <v>0</v>
      </c>
      <c r="N233" s="449">
        <f t="shared" si="313"/>
        <v>0</v>
      </c>
      <c r="O233" s="319">
        <f t="shared" si="313"/>
        <v>0</v>
      </c>
      <c r="P233" s="322"/>
    </row>
    <row r="234" spans="1:16" ht="24" hidden="1" customHeight="1" x14ac:dyDescent="0.25">
      <c r="A234" s="315">
        <v>6239</v>
      </c>
      <c r="B234" s="346" t="s">
        <v>254</v>
      </c>
      <c r="C234" s="354">
        <f t="shared" si="288"/>
        <v>0</v>
      </c>
      <c r="D234" s="455"/>
      <c r="E234" s="456"/>
      <c r="F234" s="398">
        <f>D234+E234</f>
        <v>0</v>
      </c>
      <c r="G234" s="310"/>
      <c r="H234" s="311"/>
      <c r="I234" s="398">
        <f>G234+H234</f>
        <v>0</v>
      </c>
      <c r="J234" s="310"/>
      <c r="K234" s="311"/>
      <c r="L234" s="398">
        <f>K234+J234</f>
        <v>0</v>
      </c>
      <c r="M234" s="310"/>
      <c r="N234" s="311"/>
      <c r="O234" s="398">
        <f>N234+M234</f>
        <v>0</v>
      </c>
      <c r="P234" s="313"/>
    </row>
    <row r="235" spans="1:16" ht="24" hidden="1" x14ac:dyDescent="0.25">
      <c r="A235" s="447">
        <v>6240</v>
      </c>
      <c r="B235" s="353" t="s">
        <v>255</v>
      </c>
      <c r="C235" s="354">
        <f t="shared" si="288"/>
        <v>0</v>
      </c>
      <c r="D235" s="448">
        <f>SUM(D236:D237)</f>
        <v>0</v>
      </c>
      <c r="E235" s="449">
        <f t="shared" ref="E235:F235" si="314">SUM(E236:E237)</f>
        <v>0</v>
      </c>
      <c r="F235" s="319">
        <f t="shared" si="314"/>
        <v>0</v>
      </c>
      <c r="G235" s="448">
        <f>SUM(G236:G237)</f>
        <v>0</v>
      </c>
      <c r="H235" s="449">
        <f t="shared" ref="H235:I235" si="315">SUM(H236:H237)</f>
        <v>0</v>
      </c>
      <c r="I235" s="319">
        <f t="shared" si="315"/>
        <v>0</v>
      </c>
      <c r="J235" s="448">
        <f>SUM(J236:J237)</f>
        <v>0</v>
      </c>
      <c r="K235" s="449">
        <f t="shared" ref="K235:L235" si="316">SUM(K236:K237)</f>
        <v>0</v>
      </c>
      <c r="L235" s="319">
        <f t="shared" si="316"/>
        <v>0</v>
      </c>
      <c r="M235" s="448">
        <f>SUM(M236:M237)</f>
        <v>0</v>
      </c>
      <c r="N235" s="449">
        <f t="shared" ref="N235:O235" si="317">SUM(N236:N237)</f>
        <v>0</v>
      </c>
      <c r="O235" s="319">
        <f t="shared" si="317"/>
        <v>0</v>
      </c>
      <c r="P235" s="322"/>
    </row>
    <row r="236" spans="1:16" ht="12" hidden="1" customHeight="1" x14ac:dyDescent="0.25">
      <c r="A236" s="315">
        <v>6241</v>
      </c>
      <c r="B236" s="353" t="s">
        <v>256</v>
      </c>
      <c r="C236" s="354">
        <f t="shared" si="288"/>
        <v>0</v>
      </c>
      <c r="D236" s="453"/>
      <c r="E236" s="454"/>
      <c r="F236" s="319">
        <f t="shared" ref="F236:F237" si="318">D236+E236</f>
        <v>0</v>
      </c>
      <c r="G236" s="317"/>
      <c r="H236" s="320"/>
      <c r="I236" s="319">
        <f t="shared" ref="I236:I237" si="319">G236+H236</f>
        <v>0</v>
      </c>
      <c r="J236" s="317"/>
      <c r="K236" s="320"/>
      <c r="L236" s="319">
        <f t="shared" ref="L236:L237" si="320">K236+J236</f>
        <v>0</v>
      </c>
      <c r="M236" s="317"/>
      <c r="N236" s="320"/>
      <c r="O236" s="319">
        <f t="shared" ref="O236:O237" si="321">N236+M236</f>
        <v>0</v>
      </c>
      <c r="P236" s="322"/>
    </row>
    <row r="237" spans="1:16" ht="12" hidden="1" customHeight="1" x14ac:dyDescent="0.25">
      <c r="A237" s="315">
        <v>6242</v>
      </c>
      <c r="B237" s="353" t="s">
        <v>257</v>
      </c>
      <c r="C237" s="354">
        <f t="shared" si="288"/>
        <v>0</v>
      </c>
      <c r="D237" s="453"/>
      <c r="E237" s="454"/>
      <c r="F237" s="319">
        <f t="shared" si="318"/>
        <v>0</v>
      </c>
      <c r="G237" s="317"/>
      <c r="H237" s="320"/>
      <c r="I237" s="319">
        <f t="shared" si="319"/>
        <v>0</v>
      </c>
      <c r="J237" s="317"/>
      <c r="K237" s="320"/>
      <c r="L237" s="319">
        <f t="shared" si="320"/>
        <v>0</v>
      </c>
      <c r="M237" s="317"/>
      <c r="N237" s="320"/>
      <c r="O237" s="319">
        <f t="shared" si="321"/>
        <v>0</v>
      </c>
      <c r="P237" s="322"/>
    </row>
    <row r="238" spans="1:16" ht="25.5" hidden="1" customHeight="1" x14ac:dyDescent="0.25">
      <c r="A238" s="447">
        <v>6250</v>
      </c>
      <c r="B238" s="353" t="s">
        <v>258</v>
      </c>
      <c r="C238" s="354">
        <f t="shared" si="288"/>
        <v>0</v>
      </c>
      <c r="D238" s="448">
        <f>SUM(D239:D243)</f>
        <v>0</v>
      </c>
      <c r="E238" s="449">
        <f t="shared" ref="E238:F238" si="322">SUM(E239:E243)</f>
        <v>0</v>
      </c>
      <c r="F238" s="319">
        <f t="shared" si="322"/>
        <v>0</v>
      </c>
      <c r="G238" s="448">
        <f>SUM(G239:G243)</f>
        <v>0</v>
      </c>
      <c r="H238" s="449">
        <f t="shared" ref="H238:I238" si="323">SUM(H239:H243)</f>
        <v>0</v>
      </c>
      <c r="I238" s="319">
        <f t="shared" si="323"/>
        <v>0</v>
      </c>
      <c r="J238" s="448">
        <f>SUM(J239:J243)</f>
        <v>0</v>
      </c>
      <c r="K238" s="449">
        <f t="shared" ref="K238:L238" si="324">SUM(K239:K243)</f>
        <v>0</v>
      </c>
      <c r="L238" s="319">
        <f t="shared" si="324"/>
        <v>0</v>
      </c>
      <c r="M238" s="448">
        <f>SUM(M239:M243)</f>
        <v>0</v>
      </c>
      <c r="N238" s="449">
        <f t="shared" ref="N238:O238" si="325">SUM(N239:N243)</f>
        <v>0</v>
      </c>
      <c r="O238" s="319">
        <f t="shared" si="325"/>
        <v>0</v>
      </c>
      <c r="P238" s="322"/>
    </row>
    <row r="239" spans="1:16" ht="14.25" hidden="1" customHeight="1" x14ac:dyDescent="0.25">
      <c r="A239" s="315">
        <v>6252</v>
      </c>
      <c r="B239" s="353" t="s">
        <v>259</v>
      </c>
      <c r="C239" s="354">
        <f t="shared" si="288"/>
        <v>0</v>
      </c>
      <c r="D239" s="453"/>
      <c r="E239" s="454"/>
      <c r="F239" s="319">
        <f t="shared" ref="F239:F245" si="326">D239+E239</f>
        <v>0</v>
      </c>
      <c r="G239" s="317"/>
      <c r="H239" s="320"/>
      <c r="I239" s="319">
        <f t="shared" ref="I239:I245" si="327">G239+H239</f>
        <v>0</v>
      </c>
      <c r="J239" s="317"/>
      <c r="K239" s="320"/>
      <c r="L239" s="319">
        <f t="shared" ref="L239:L245" si="328">K239+J239</f>
        <v>0</v>
      </c>
      <c r="M239" s="317"/>
      <c r="N239" s="320"/>
      <c r="O239" s="319">
        <f t="shared" ref="O239:O245" si="329">N239+M239</f>
        <v>0</v>
      </c>
      <c r="P239" s="322"/>
    </row>
    <row r="240" spans="1:16" ht="14.25" hidden="1" customHeight="1" x14ac:dyDescent="0.25">
      <c r="A240" s="315">
        <v>6253</v>
      </c>
      <c r="B240" s="353" t="s">
        <v>260</v>
      </c>
      <c r="C240" s="354">
        <f t="shared" si="288"/>
        <v>0</v>
      </c>
      <c r="D240" s="453"/>
      <c r="E240" s="454"/>
      <c r="F240" s="319">
        <f t="shared" si="326"/>
        <v>0</v>
      </c>
      <c r="G240" s="317"/>
      <c r="H240" s="320"/>
      <c r="I240" s="319">
        <f t="shared" si="327"/>
        <v>0</v>
      </c>
      <c r="J240" s="317"/>
      <c r="K240" s="320"/>
      <c r="L240" s="319">
        <f t="shared" si="328"/>
        <v>0</v>
      </c>
      <c r="M240" s="317"/>
      <c r="N240" s="320"/>
      <c r="O240" s="319">
        <f t="shared" si="329"/>
        <v>0</v>
      </c>
      <c r="P240" s="322"/>
    </row>
    <row r="241" spans="1:16" ht="24" hidden="1" customHeight="1" x14ac:dyDescent="0.25">
      <c r="A241" s="315">
        <v>6254</v>
      </c>
      <c r="B241" s="353" t="s">
        <v>261</v>
      </c>
      <c r="C241" s="354">
        <f t="shared" si="288"/>
        <v>0</v>
      </c>
      <c r="D241" s="453"/>
      <c r="E241" s="454"/>
      <c r="F241" s="319">
        <f t="shared" si="326"/>
        <v>0</v>
      </c>
      <c r="G241" s="317"/>
      <c r="H241" s="320"/>
      <c r="I241" s="319">
        <f t="shared" si="327"/>
        <v>0</v>
      </c>
      <c r="J241" s="317"/>
      <c r="K241" s="320"/>
      <c r="L241" s="319">
        <f t="shared" si="328"/>
        <v>0</v>
      </c>
      <c r="M241" s="317"/>
      <c r="N241" s="320"/>
      <c r="O241" s="319">
        <f t="shared" si="329"/>
        <v>0</v>
      </c>
      <c r="P241" s="322"/>
    </row>
    <row r="242" spans="1:16" ht="24" hidden="1" customHeight="1" x14ac:dyDescent="0.25">
      <c r="A242" s="315">
        <v>6255</v>
      </c>
      <c r="B242" s="353" t="s">
        <v>262</v>
      </c>
      <c r="C242" s="354">
        <f t="shared" si="288"/>
        <v>0</v>
      </c>
      <c r="D242" s="453"/>
      <c r="E242" s="454"/>
      <c r="F242" s="319">
        <f t="shared" si="326"/>
        <v>0</v>
      </c>
      <c r="G242" s="317"/>
      <c r="H242" s="320"/>
      <c r="I242" s="319">
        <f t="shared" si="327"/>
        <v>0</v>
      </c>
      <c r="J242" s="317"/>
      <c r="K242" s="320"/>
      <c r="L242" s="319">
        <f t="shared" si="328"/>
        <v>0</v>
      </c>
      <c r="M242" s="317"/>
      <c r="N242" s="320"/>
      <c r="O242" s="319">
        <f t="shared" si="329"/>
        <v>0</v>
      </c>
      <c r="P242" s="322"/>
    </row>
    <row r="243" spans="1:16" ht="12" hidden="1" customHeight="1" x14ac:dyDescent="0.25">
      <c r="A243" s="315">
        <v>6259</v>
      </c>
      <c r="B243" s="353" t="s">
        <v>263</v>
      </c>
      <c r="C243" s="354">
        <f t="shared" si="288"/>
        <v>0</v>
      </c>
      <c r="D243" s="453"/>
      <c r="E243" s="454"/>
      <c r="F243" s="319">
        <f t="shared" si="326"/>
        <v>0</v>
      </c>
      <c r="G243" s="317"/>
      <c r="H243" s="320"/>
      <c r="I243" s="319">
        <f t="shared" si="327"/>
        <v>0</v>
      </c>
      <c r="J243" s="317"/>
      <c r="K243" s="320"/>
      <c r="L243" s="319">
        <f t="shared" si="328"/>
        <v>0</v>
      </c>
      <c r="M243" s="317"/>
      <c r="N243" s="320"/>
      <c r="O243" s="319">
        <f t="shared" si="329"/>
        <v>0</v>
      </c>
      <c r="P243" s="322"/>
    </row>
    <row r="244" spans="1:16" ht="24" hidden="1" customHeight="1" x14ac:dyDescent="0.25">
      <c r="A244" s="447">
        <v>6260</v>
      </c>
      <c r="B244" s="353" t="s">
        <v>264</v>
      </c>
      <c r="C244" s="354">
        <f t="shared" si="288"/>
        <v>0</v>
      </c>
      <c r="D244" s="453"/>
      <c r="E244" s="454"/>
      <c r="F244" s="319">
        <f t="shared" si="326"/>
        <v>0</v>
      </c>
      <c r="G244" s="317"/>
      <c r="H244" s="320"/>
      <c r="I244" s="319">
        <f t="shared" si="327"/>
        <v>0</v>
      </c>
      <c r="J244" s="317"/>
      <c r="K244" s="320"/>
      <c r="L244" s="319">
        <f t="shared" si="328"/>
        <v>0</v>
      </c>
      <c r="M244" s="317"/>
      <c r="N244" s="320"/>
      <c r="O244" s="319">
        <f t="shared" si="329"/>
        <v>0</v>
      </c>
      <c r="P244" s="322"/>
    </row>
    <row r="245" spans="1:16" ht="12" hidden="1" customHeight="1" x14ac:dyDescent="0.25">
      <c r="A245" s="447">
        <v>6270</v>
      </c>
      <c r="B245" s="353" t="s">
        <v>265</v>
      </c>
      <c r="C245" s="354">
        <f t="shared" si="288"/>
        <v>0</v>
      </c>
      <c r="D245" s="453"/>
      <c r="E245" s="454"/>
      <c r="F245" s="319">
        <f t="shared" si="326"/>
        <v>0</v>
      </c>
      <c r="G245" s="317"/>
      <c r="H245" s="320"/>
      <c r="I245" s="319">
        <f t="shared" si="327"/>
        <v>0</v>
      </c>
      <c r="J245" s="317"/>
      <c r="K245" s="320"/>
      <c r="L245" s="319">
        <f t="shared" si="328"/>
        <v>0</v>
      </c>
      <c r="M245" s="317"/>
      <c r="N245" s="320"/>
      <c r="O245" s="319">
        <f t="shared" si="329"/>
        <v>0</v>
      </c>
      <c r="P245" s="322"/>
    </row>
    <row r="246" spans="1:16" ht="24" hidden="1" x14ac:dyDescent="0.25">
      <c r="A246" s="450">
        <v>6290</v>
      </c>
      <c r="B246" s="346" t="s">
        <v>266</v>
      </c>
      <c r="C246" s="466">
        <f t="shared" si="288"/>
        <v>0</v>
      </c>
      <c r="D246" s="451">
        <f>SUM(D247:D250)</f>
        <v>0</v>
      </c>
      <c r="E246" s="452">
        <f t="shared" ref="E246:O246" si="330">SUM(E247:E250)</f>
        <v>0</v>
      </c>
      <c r="F246" s="398">
        <f t="shared" si="330"/>
        <v>0</v>
      </c>
      <c r="G246" s="451">
        <f t="shared" si="330"/>
        <v>0</v>
      </c>
      <c r="H246" s="452">
        <f t="shared" si="330"/>
        <v>0</v>
      </c>
      <c r="I246" s="398">
        <f t="shared" si="330"/>
        <v>0</v>
      </c>
      <c r="J246" s="451">
        <f t="shared" si="330"/>
        <v>0</v>
      </c>
      <c r="K246" s="452">
        <f t="shared" si="330"/>
        <v>0</v>
      </c>
      <c r="L246" s="398">
        <f t="shared" si="330"/>
        <v>0</v>
      </c>
      <c r="M246" s="451">
        <f t="shared" si="330"/>
        <v>0</v>
      </c>
      <c r="N246" s="452">
        <f t="shared" si="330"/>
        <v>0</v>
      </c>
      <c r="O246" s="398">
        <f t="shared" si="330"/>
        <v>0</v>
      </c>
      <c r="P246" s="313"/>
    </row>
    <row r="247" spans="1:16" ht="12" hidden="1" customHeight="1" x14ac:dyDescent="0.25">
      <c r="A247" s="315">
        <v>6291</v>
      </c>
      <c r="B247" s="353" t="s">
        <v>267</v>
      </c>
      <c r="C247" s="354">
        <f t="shared" si="288"/>
        <v>0</v>
      </c>
      <c r="D247" s="453"/>
      <c r="E247" s="454"/>
      <c r="F247" s="319">
        <f t="shared" ref="F247:F250" si="331">D247+E247</f>
        <v>0</v>
      </c>
      <c r="G247" s="317"/>
      <c r="H247" s="320"/>
      <c r="I247" s="319">
        <f t="shared" ref="I247:I250" si="332">G247+H247</f>
        <v>0</v>
      </c>
      <c r="J247" s="317"/>
      <c r="K247" s="320"/>
      <c r="L247" s="319">
        <f t="shared" ref="L247:L250" si="333">K247+J247</f>
        <v>0</v>
      </c>
      <c r="M247" s="317"/>
      <c r="N247" s="320"/>
      <c r="O247" s="319">
        <f t="shared" ref="O247:O250" si="334">N247+M247</f>
        <v>0</v>
      </c>
      <c r="P247" s="322"/>
    </row>
    <row r="248" spans="1:16" ht="12" hidden="1" customHeight="1" x14ac:dyDescent="0.25">
      <c r="A248" s="315">
        <v>6292</v>
      </c>
      <c r="B248" s="353" t="s">
        <v>268</v>
      </c>
      <c r="C248" s="354">
        <f t="shared" si="288"/>
        <v>0</v>
      </c>
      <c r="D248" s="453"/>
      <c r="E248" s="454"/>
      <c r="F248" s="319">
        <f t="shared" si="331"/>
        <v>0</v>
      </c>
      <c r="G248" s="317"/>
      <c r="H248" s="320"/>
      <c r="I248" s="319">
        <f t="shared" si="332"/>
        <v>0</v>
      </c>
      <c r="J248" s="317"/>
      <c r="K248" s="320"/>
      <c r="L248" s="319">
        <f t="shared" si="333"/>
        <v>0</v>
      </c>
      <c r="M248" s="317"/>
      <c r="N248" s="320"/>
      <c r="O248" s="319">
        <f t="shared" si="334"/>
        <v>0</v>
      </c>
      <c r="P248" s="322"/>
    </row>
    <row r="249" spans="1:16" ht="72" hidden="1" customHeight="1" x14ac:dyDescent="0.25">
      <c r="A249" s="315">
        <v>6296</v>
      </c>
      <c r="B249" s="353" t="s">
        <v>269</v>
      </c>
      <c r="C249" s="354">
        <f t="shared" si="288"/>
        <v>0</v>
      </c>
      <c r="D249" s="453"/>
      <c r="E249" s="454"/>
      <c r="F249" s="319">
        <f t="shared" si="331"/>
        <v>0</v>
      </c>
      <c r="G249" s="317"/>
      <c r="H249" s="320"/>
      <c r="I249" s="319">
        <f t="shared" si="332"/>
        <v>0</v>
      </c>
      <c r="J249" s="317"/>
      <c r="K249" s="320"/>
      <c r="L249" s="319">
        <f t="shared" si="333"/>
        <v>0</v>
      </c>
      <c r="M249" s="317"/>
      <c r="N249" s="320"/>
      <c r="O249" s="319">
        <f t="shared" si="334"/>
        <v>0</v>
      </c>
      <c r="P249" s="322"/>
    </row>
    <row r="250" spans="1:16" ht="39.75" hidden="1" customHeight="1" x14ac:dyDescent="0.25">
      <c r="A250" s="315">
        <v>6299</v>
      </c>
      <c r="B250" s="353" t="s">
        <v>270</v>
      </c>
      <c r="C250" s="354">
        <f t="shared" si="288"/>
        <v>0</v>
      </c>
      <c r="D250" s="453"/>
      <c r="E250" s="454"/>
      <c r="F250" s="319">
        <f t="shared" si="331"/>
        <v>0</v>
      </c>
      <c r="G250" s="317"/>
      <c r="H250" s="320"/>
      <c r="I250" s="319">
        <f t="shared" si="332"/>
        <v>0</v>
      </c>
      <c r="J250" s="317"/>
      <c r="K250" s="320"/>
      <c r="L250" s="319">
        <f t="shared" si="333"/>
        <v>0</v>
      </c>
      <c r="M250" s="317"/>
      <c r="N250" s="320"/>
      <c r="O250" s="319">
        <f t="shared" si="334"/>
        <v>0</v>
      </c>
      <c r="P250" s="322"/>
    </row>
    <row r="251" spans="1:16" hidden="1" x14ac:dyDescent="0.25">
      <c r="A251" s="333">
        <v>6300</v>
      </c>
      <c r="B251" s="441" t="s">
        <v>271</v>
      </c>
      <c r="C251" s="334">
        <f t="shared" si="288"/>
        <v>0</v>
      </c>
      <c r="D251" s="442">
        <f>SUM(D252,D257,D258)</f>
        <v>0</v>
      </c>
      <c r="E251" s="443">
        <f t="shared" ref="E251:O251" si="335">SUM(E252,E257,E258)</f>
        <v>0</v>
      </c>
      <c r="F251" s="337">
        <f t="shared" si="335"/>
        <v>0</v>
      </c>
      <c r="G251" s="442">
        <f t="shared" si="335"/>
        <v>0</v>
      </c>
      <c r="H251" s="443">
        <f t="shared" si="335"/>
        <v>0</v>
      </c>
      <c r="I251" s="337">
        <f t="shared" si="335"/>
        <v>0</v>
      </c>
      <c r="J251" s="442">
        <f t="shared" si="335"/>
        <v>0</v>
      </c>
      <c r="K251" s="443">
        <f t="shared" si="335"/>
        <v>0</v>
      </c>
      <c r="L251" s="337">
        <f t="shared" si="335"/>
        <v>0</v>
      </c>
      <c r="M251" s="442">
        <f t="shared" si="335"/>
        <v>0</v>
      </c>
      <c r="N251" s="443">
        <f t="shared" si="335"/>
        <v>0</v>
      </c>
      <c r="O251" s="337">
        <f t="shared" si="335"/>
        <v>0</v>
      </c>
      <c r="P251" s="341"/>
    </row>
    <row r="252" spans="1:16" ht="24" hidden="1" x14ac:dyDescent="0.25">
      <c r="A252" s="450">
        <v>6320</v>
      </c>
      <c r="B252" s="346" t="s">
        <v>272</v>
      </c>
      <c r="C252" s="466">
        <f t="shared" si="288"/>
        <v>0</v>
      </c>
      <c r="D252" s="451">
        <f>SUM(D253:D256)</f>
        <v>0</v>
      </c>
      <c r="E252" s="452">
        <f t="shared" ref="E252:O252" si="336">SUM(E253:E256)</f>
        <v>0</v>
      </c>
      <c r="F252" s="398">
        <f t="shared" si="336"/>
        <v>0</v>
      </c>
      <c r="G252" s="451">
        <f t="shared" si="336"/>
        <v>0</v>
      </c>
      <c r="H252" s="452">
        <f t="shared" si="336"/>
        <v>0</v>
      </c>
      <c r="I252" s="398">
        <f t="shared" si="336"/>
        <v>0</v>
      </c>
      <c r="J252" s="451">
        <f t="shared" si="336"/>
        <v>0</v>
      </c>
      <c r="K252" s="452">
        <f t="shared" si="336"/>
        <v>0</v>
      </c>
      <c r="L252" s="398">
        <f t="shared" si="336"/>
        <v>0</v>
      </c>
      <c r="M252" s="451">
        <f t="shared" si="336"/>
        <v>0</v>
      </c>
      <c r="N252" s="452">
        <f t="shared" si="336"/>
        <v>0</v>
      </c>
      <c r="O252" s="398">
        <f t="shared" si="336"/>
        <v>0</v>
      </c>
      <c r="P252" s="313"/>
    </row>
    <row r="253" spans="1:16" ht="12" hidden="1" customHeight="1" x14ac:dyDescent="0.25">
      <c r="A253" s="315">
        <v>6322</v>
      </c>
      <c r="B253" s="353" t="s">
        <v>273</v>
      </c>
      <c r="C253" s="354">
        <f t="shared" si="288"/>
        <v>0</v>
      </c>
      <c r="D253" s="453"/>
      <c r="E253" s="454"/>
      <c r="F253" s="319">
        <f t="shared" ref="F253:F258" si="337">D253+E253</f>
        <v>0</v>
      </c>
      <c r="G253" s="317"/>
      <c r="H253" s="320"/>
      <c r="I253" s="319">
        <f t="shared" ref="I253:I258" si="338">G253+H253</f>
        <v>0</v>
      </c>
      <c r="J253" s="317"/>
      <c r="K253" s="320"/>
      <c r="L253" s="319">
        <f t="shared" ref="L253:L258" si="339">K253+J253</f>
        <v>0</v>
      </c>
      <c r="M253" s="317"/>
      <c r="N253" s="320"/>
      <c r="O253" s="319">
        <f t="shared" ref="O253:O258" si="340">N253+M253</f>
        <v>0</v>
      </c>
      <c r="P253" s="322"/>
    </row>
    <row r="254" spans="1:16" ht="24" hidden="1" customHeight="1" x14ac:dyDescent="0.25">
      <c r="A254" s="315">
        <v>6323</v>
      </c>
      <c r="B254" s="353" t="s">
        <v>274</v>
      </c>
      <c r="C254" s="354">
        <f t="shared" si="288"/>
        <v>0</v>
      </c>
      <c r="D254" s="453"/>
      <c r="E254" s="454"/>
      <c r="F254" s="319">
        <f t="shared" si="337"/>
        <v>0</v>
      </c>
      <c r="G254" s="317"/>
      <c r="H254" s="320"/>
      <c r="I254" s="319">
        <f t="shared" si="338"/>
        <v>0</v>
      </c>
      <c r="J254" s="317"/>
      <c r="K254" s="320"/>
      <c r="L254" s="319">
        <f t="shared" si="339"/>
        <v>0</v>
      </c>
      <c r="M254" s="317"/>
      <c r="N254" s="320"/>
      <c r="O254" s="319">
        <f t="shared" si="340"/>
        <v>0</v>
      </c>
      <c r="P254" s="322"/>
    </row>
    <row r="255" spans="1:16" ht="24" hidden="1" customHeight="1" x14ac:dyDescent="0.25">
      <c r="A255" s="315">
        <v>6324</v>
      </c>
      <c r="B255" s="353" t="s">
        <v>275</v>
      </c>
      <c r="C255" s="354">
        <f t="shared" si="288"/>
        <v>0</v>
      </c>
      <c r="D255" s="453"/>
      <c r="E255" s="454"/>
      <c r="F255" s="319">
        <f t="shared" si="337"/>
        <v>0</v>
      </c>
      <c r="G255" s="317"/>
      <c r="H255" s="320"/>
      <c r="I255" s="319">
        <f t="shared" si="338"/>
        <v>0</v>
      </c>
      <c r="J255" s="317"/>
      <c r="K255" s="320"/>
      <c r="L255" s="319">
        <f t="shared" si="339"/>
        <v>0</v>
      </c>
      <c r="M255" s="317"/>
      <c r="N255" s="320"/>
      <c r="O255" s="319">
        <f t="shared" si="340"/>
        <v>0</v>
      </c>
      <c r="P255" s="322"/>
    </row>
    <row r="256" spans="1:16" ht="12" hidden="1" customHeight="1" x14ac:dyDescent="0.25">
      <c r="A256" s="308">
        <v>6329</v>
      </c>
      <c r="B256" s="346" t="s">
        <v>276</v>
      </c>
      <c r="C256" s="347">
        <f t="shared" si="288"/>
        <v>0</v>
      </c>
      <c r="D256" s="455"/>
      <c r="E256" s="456"/>
      <c r="F256" s="398">
        <f t="shared" si="337"/>
        <v>0</v>
      </c>
      <c r="G256" s="310"/>
      <c r="H256" s="311"/>
      <c r="I256" s="398">
        <f t="shared" si="338"/>
        <v>0</v>
      </c>
      <c r="J256" s="310"/>
      <c r="K256" s="311"/>
      <c r="L256" s="398">
        <f t="shared" si="339"/>
        <v>0</v>
      </c>
      <c r="M256" s="310"/>
      <c r="N256" s="311"/>
      <c r="O256" s="398">
        <f t="shared" si="340"/>
        <v>0</v>
      </c>
      <c r="P256" s="313"/>
    </row>
    <row r="257" spans="1:16" ht="24" hidden="1" customHeight="1" x14ac:dyDescent="0.25">
      <c r="A257" s="483">
        <v>6330</v>
      </c>
      <c r="B257" s="484" t="s">
        <v>277</v>
      </c>
      <c r="C257" s="466">
        <f t="shared" si="288"/>
        <v>0</v>
      </c>
      <c r="D257" s="468"/>
      <c r="E257" s="469"/>
      <c r="F257" s="470">
        <f t="shared" si="337"/>
        <v>0</v>
      </c>
      <c r="G257" s="471"/>
      <c r="H257" s="472"/>
      <c r="I257" s="470">
        <f t="shared" si="338"/>
        <v>0</v>
      </c>
      <c r="J257" s="471"/>
      <c r="K257" s="472"/>
      <c r="L257" s="470">
        <f t="shared" si="339"/>
        <v>0</v>
      </c>
      <c r="M257" s="471"/>
      <c r="N257" s="472"/>
      <c r="O257" s="470">
        <f t="shared" si="340"/>
        <v>0</v>
      </c>
      <c r="P257" s="473"/>
    </row>
    <row r="258" spans="1:16" ht="12" hidden="1" customHeight="1" x14ac:dyDescent="0.25">
      <c r="A258" s="447">
        <v>6360</v>
      </c>
      <c r="B258" s="353" t="s">
        <v>278</v>
      </c>
      <c r="C258" s="354">
        <f t="shared" si="288"/>
        <v>0</v>
      </c>
      <c r="D258" s="453"/>
      <c r="E258" s="454"/>
      <c r="F258" s="319">
        <f t="shared" si="337"/>
        <v>0</v>
      </c>
      <c r="G258" s="317"/>
      <c r="H258" s="320"/>
      <c r="I258" s="319">
        <f t="shared" si="338"/>
        <v>0</v>
      </c>
      <c r="J258" s="317"/>
      <c r="K258" s="320"/>
      <c r="L258" s="319">
        <f t="shared" si="339"/>
        <v>0</v>
      </c>
      <c r="M258" s="317"/>
      <c r="N258" s="320"/>
      <c r="O258" s="319">
        <f t="shared" si="340"/>
        <v>0</v>
      </c>
      <c r="P258" s="322"/>
    </row>
    <row r="259" spans="1:16" ht="36" hidden="1" x14ac:dyDescent="0.25">
      <c r="A259" s="333">
        <v>6400</v>
      </c>
      <c r="B259" s="441" t="s">
        <v>279</v>
      </c>
      <c r="C259" s="334">
        <f t="shared" si="288"/>
        <v>0</v>
      </c>
      <c r="D259" s="442">
        <f>SUM(D260,D264)</f>
        <v>0</v>
      </c>
      <c r="E259" s="443">
        <f t="shared" ref="E259:O259" si="341">SUM(E260,E264)</f>
        <v>0</v>
      </c>
      <c r="F259" s="337">
        <f t="shared" si="341"/>
        <v>0</v>
      </c>
      <c r="G259" s="442">
        <f t="shared" si="341"/>
        <v>0</v>
      </c>
      <c r="H259" s="443">
        <f t="shared" si="341"/>
        <v>0</v>
      </c>
      <c r="I259" s="337">
        <f t="shared" si="341"/>
        <v>0</v>
      </c>
      <c r="J259" s="442">
        <f t="shared" si="341"/>
        <v>0</v>
      </c>
      <c r="K259" s="443">
        <f t="shared" si="341"/>
        <v>0</v>
      </c>
      <c r="L259" s="337">
        <f t="shared" si="341"/>
        <v>0</v>
      </c>
      <c r="M259" s="442">
        <f t="shared" si="341"/>
        <v>0</v>
      </c>
      <c r="N259" s="443">
        <f t="shared" si="341"/>
        <v>0</v>
      </c>
      <c r="O259" s="337">
        <f t="shared" si="341"/>
        <v>0</v>
      </c>
      <c r="P259" s="341"/>
    </row>
    <row r="260" spans="1:16" ht="24" hidden="1" x14ac:dyDescent="0.25">
      <c r="A260" s="450">
        <v>6410</v>
      </c>
      <c r="B260" s="346" t="s">
        <v>280</v>
      </c>
      <c r="C260" s="347">
        <f t="shared" si="288"/>
        <v>0</v>
      </c>
      <c r="D260" s="451">
        <f>SUM(D261:D263)</f>
        <v>0</v>
      </c>
      <c r="E260" s="452">
        <f t="shared" ref="E260:O260" si="342">SUM(E261:E263)</f>
        <v>0</v>
      </c>
      <c r="F260" s="398">
        <f t="shared" si="342"/>
        <v>0</v>
      </c>
      <c r="G260" s="451">
        <f t="shared" si="342"/>
        <v>0</v>
      </c>
      <c r="H260" s="452">
        <f t="shared" si="342"/>
        <v>0</v>
      </c>
      <c r="I260" s="398">
        <f t="shared" si="342"/>
        <v>0</v>
      </c>
      <c r="J260" s="451">
        <f t="shared" si="342"/>
        <v>0</v>
      </c>
      <c r="K260" s="452">
        <f t="shared" si="342"/>
        <v>0</v>
      </c>
      <c r="L260" s="398">
        <f t="shared" si="342"/>
        <v>0</v>
      </c>
      <c r="M260" s="451">
        <f t="shared" si="342"/>
        <v>0</v>
      </c>
      <c r="N260" s="452">
        <f t="shared" si="342"/>
        <v>0</v>
      </c>
      <c r="O260" s="398">
        <f t="shared" si="342"/>
        <v>0</v>
      </c>
      <c r="P260" s="313"/>
    </row>
    <row r="261" spans="1:16" ht="12" hidden="1" customHeight="1" x14ac:dyDescent="0.25">
      <c r="A261" s="315">
        <v>6411</v>
      </c>
      <c r="B261" s="458" t="s">
        <v>281</v>
      </c>
      <c r="C261" s="354">
        <f t="shared" si="288"/>
        <v>0</v>
      </c>
      <c r="D261" s="453"/>
      <c r="E261" s="454"/>
      <c r="F261" s="319">
        <f t="shared" ref="F261:F263" si="343">D261+E261</f>
        <v>0</v>
      </c>
      <c r="G261" s="317"/>
      <c r="H261" s="320"/>
      <c r="I261" s="319">
        <f t="shared" ref="I261:I263" si="344">G261+H261</f>
        <v>0</v>
      </c>
      <c r="J261" s="317"/>
      <c r="K261" s="320"/>
      <c r="L261" s="319">
        <f t="shared" ref="L261:L263" si="345">K261+J261</f>
        <v>0</v>
      </c>
      <c r="M261" s="317"/>
      <c r="N261" s="320"/>
      <c r="O261" s="319">
        <f t="shared" ref="O261:O263" si="346">N261+M261</f>
        <v>0</v>
      </c>
      <c r="P261" s="322"/>
    </row>
    <row r="262" spans="1:16" ht="36" hidden="1" customHeight="1" x14ac:dyDescent="0.25">
      <c r="A262" s="315">
        <v>6412</v>
      </c>
      <c r="B262" s="353" t="s">
        <v>282</v>
      </c>
      <c r="C262" s="354">
        <f t="shared" si="288"/>
        <v>0</v>
      </c>
      <c r="D262" s="453"/>
      <c r="E262" s="454"/>
      <c r="F262" s="319">
        <f t="shared" si="343"/>
        <v>0</v>
      </c>
      <c r="G262" s="317"/>
      <c r="H262" s="320"/>
      <c r="I262" s="319">
        <f t="shared" si="344"/>
        <v>0</v>
      </c>
      <c r="J262" s="317"/>
      <c r="K262" s="320"/>
      <c r="L262" s="319">
        <f t="shared" si="345"/>
        <v>0</v>
      </c>
      <c r="M262" s="317"/>
      <c r="N262" s="320"/>
      <c r="O262" s="319">
        <f t="shared" si="346"/>
        <v>0</v>
      </c>
      <c r="P262" s="322"/>
    </row>
    <row r="263" spans="1:16" ht="36" hidden="1" customHeight="1" x14ac:dyDescent="0.25">
      <c r="A263" s="315">
        <v>6419</v>
      </c>
      <c r="B263" s="353" t="s">
        <v>283</v>
      </c>
      <c r="C263" s="354">
        <f t="shared" si="288"/>
        <v>0</v>
      </c>
      <c r="D263" s="453"/>
      <c r="E263" s="454"/>
      <c r="F263" s="319">
        <f t="shared" si="343"/>
        <v>0</v>
      </c>
      <c r="G263" s="317"/>
      <c r="H263" s="320"/>
      <c r="I263" s="319">
        <f t="shared" si="344"/>
        <v>0</v>
      </c>
      <c r="J263" s="317"/>
      <c r="K263" s="320"/>
      <c r="L263" s="319">
        <f t="shared" si="345"/>
        <v>0</v>
      </c>
      <c r="M263" s="317"/>
      <c r="N263" s="320"/>
      <c r="O263" s="319">
        <f t="shared" si="346"/>
        <v>0</v>
      </c>
      <c r="P263" s="322"/>
    </row>
    <row r="264" spans="1:16" ht="48" hidden="1" x14ac:dyDescent="0.25">
      <c r="A264" s="447">
        <v>6420</v>
      </c>
      <c r="B264" s="353" t="s">
        <v>284</v>
      </c>
      <c r="C264" s="354">
        <f t="shared" si="288"/>
        <v>0</v>
      </c>
      <c r="D264" s="448">
        <f>SUM(D265:D268)</f>
        <v>0</v>
      </c>
      <c r="E264" s="449">
        <f t="shared" ref="E264:F264" si="347">SUM(E265:E268)</f>
        <v>0</v>
      </c>
      <c r="F264" s="319">
        <f t="shared" si="347"/>
        <v>0</v>
      </c>
      <c r="G264" s="448">
        <f>SUM(G265:G268)</f>
        <v>0</v>
      </c>
      <c r="H264" s="449">
        <f t="shared" ref="H264:I264" si="348">SUM(H265:H268)</f>
        <v>0</v>
      </c>
      <c r="I264" s="319">
        <f t="shared" si="348"/>
        <v>0</v>
      </c>
      <c r="J264" s="448">
        <f>SUM(J265:J268)</f>
        <v>0</v>
      </c>
      <c r="K264" s="449">
        <f t="shared" ref="K264:L264" si="349">SUM(K265:K268)</f>
        <v>0</v>
      </c>
      <c r="L264" s="319">
        <f t="shared" si="349"/>
        <v>0</v>
      </c>
      <c r="M264" s="448">
        <f>SUM(M265:M268)</f>
        <v>0</v>
      </c>
      <c r="N264" s="449">
        <f t="shared" ref="N264:O264" si="350">SUM(N265:N268)</f>
        <v>0</v>
      </c>
      <c r="O264" s="319">
        <f t="shared" si="350"/>
        <v>0</v>
      </c>
      <c r="P264" s="322"/>
    </row>
    <row r="265" spans="1:16" ht="36" hidden="1" customHeight="1" x14ac:dyDescent="0.25">
      <c r="A265" s="315">
        <v>6421</v>
      </c>
      <c r="B265" s="353" t="s">
        <v>285</v>
      </c>
      <c r="C265" s="354">
        <f t="shared" si="288"/>
        <v>0</v>
      </c>
      <c r="D265" s="453"/>
      <c r="E265" s="454"/>
      <c r="F265" s="319">
        <f t="shared" ref="F265:F268" si="351">D265+E265</f>
        <v>0</v>
      </c>
      <c r="G265" s="317"/>
      <c r="H265" s="320"/>
      <c r="I265" s="319">
        <f t="shared" ref="I265:I268" si="352">G265+H265</f>
        <v>0</v>
      </c>
      <c r="J265" s="317"/>
      <c r="K265" s="320"/>
      <c r="L265" s="319">
        <f t="shared" ref="L265:L268" si="353">K265+J265</f>
        <v>0</v>
      </c>
      <c r="M265" s="317"/>
      <c r="N265" s="320"/>
      <c r="O265" s="319">
        <f t="shared" ref="O265:O268" si="354">N265+M265</f>
        <v>0</v>
      </c>
      <c r="P265" s="322"/>
    </row>
    <row r="266" spans="1:16" ht="12" hidden="1" customHeight="1" x14ac:dyDescent="0.25">
      <c r="A266" s="315">
        <v>6422</v>
      </c>
      <c r="B266" s="353" t="s">
        <v>286</v>
      </c>
      <c r="C266" s="354">
        <f t="shared" si="288"/>
        <v>0</v>
      </c>
      <c r="D266" s="453"/>
      <c r="E266" s="454"/>
      <c r="F266" s="319">
        <f t="shared" si="351"/>
        <v>0</v>
      </c>
      <c r="G266" s="317"/>
      <c r="H266" s="320"/>
      <c r="I266" s="319">
        <f t="shared" si="352"/>
        <v>0</v>
      </c>
      <c r="J266" s="317"/>
      <c r="K266" s="320"/>
      <c r="L266" s="319">
        <f t="shared" si="353"/>
        <v>0</v>
      </c>
      <c r="M266" s="317"/>
      <c r="N266" s="320"/>
      <c r="O266" s="319">
        <f t="shared" si="354"/>
        <v>0</v>
      </c>
      <c r="P266" s="322"/>
    </row>
    <row r="267" spans="1:16" ht="13.5" hidden="1" customHeight="1" x14ac:dyDescent="0.25">
      <c r="A267" s="315">
        <v>6423</v>
      </c>
      <c r="B267" s="353" t="s">
        <v>287</v>
      </c>
      <c r="C267" s="354">
        <f t="shared" si="288"/>
        <v>0</v>
      </c>
      <c r="D267" s="453"/>
      <c r="E267" s="454"/>
      <c r="F267" s="319">
        <f t="shared" si="351"/>
        <v>0</v>
      </c>
      <c r="G267" s="317"/>
      <c r="H267" s="320"/>
      <c r="I267" s="319">
        <f t="shared" si="352"/>
        <v>0</v>
      </c>
      <c r="J267" s="317"/>
      <c r="K267" s="320"/>
      <c r="L267" s="319">
        <f t="shared" si="353"/>
        <v>0</v>
      </c>
      <c r="M267" s="317"/>
      <c r="N267" s="320"/>
      <c r="O267" s="319">
        <f t="shared" si="354"/>
        <v>0</v>
      </c>
      <c r="P267" s="322"/>
    </row>
    <row r="268" spans="1:16" ht="36" hidden="1" customHeight="1" x14ac:dyDescent="0.25">
      <c r="A268" s="315">
        <v>6424</v>
      </c>
      <c r="B268" s="353" t="s">
        <v>288</v>
      </c>
      <c r="C268" s="354">
        <f t="shared" si="288"/>
        <v>0</v>
      </c>
      <c r="D268" s="453"/>
      <c r="E268" s="454"/>
      <c r="F268" s="319">
        <f t="shared" si="351"/>
        <v>0</v>
      </c>
      <c r="G268" s="317"/>
      <c r="H268" s="320"/>
      <c r="I268" s="319">
        <f t="shared" si="352"/>
        <v>0</v>
      </c>
      <c r="J268" s="317"/>
      <c r="K268" s="320"/>
      <c r="L268" s="319">
        <f t="shared" si="353"/>
        <v>0</v>
      </c>
      <c r="M268" s="317"/>
      <c r="N268" s="320"/>
      <c r="O268" s="319">
        <f t="shared" si="354"/>
        <v>0</v>
      </c>
      <c r="P268" s="322"/>
    </row>
    <row r="269" spans="1:16" ht="48" hidden="1" x14ac:dyDescent="0.25">
      <c r="A269" s="485">
        <v>7000</v>
      </c>
      <c r="B269" s="485" t="s">
        <v>289</v>
      </c>
      <c r="C269" s="486">
        <f t="shared" si="288"/>
        <v>0</v>
      </c>
      <c r="D269" s="487">
        <f>SUM(D270,D281)</f>
        <v>0</v>
      </c>
      <c r="E269" s="488">
        <f t="shared" ref="E269:F269" si="355">SUM(E270,E281)</f>
        <v>0</v>
      </c>
      <c r="F269" s="489">
        <f t="shared" si="355"/>
        <v>0</v>
      </c>
      <c r="G269" s="487">
        <f>SUM(G270,G281)</f>
        <v>0</v>
      </c>
      <c r="H269" s="488">
        <f t="shared" ref="H269:I269" si="356">SUM(H270,H281)</f>
        <v>0</v>
      </c>
      <c r="I269" s="489">
        <f t="shared" si="356"/>
        <v>0</v>
      </c>
      <c r="J269" s="487">
        <f>SUM(J270,J281)</f>
        <v>0</v>
      </c>
      <c r="K269" s="488">
        <f t="shared" ref="K269:L269" si="357">SUM(K270,K281)</f>
        <v>0</v>
      </c>
      <c r="L269" s="489">
        <f t="shared" si="357"/>
        <v>0</v>
      </c>
      <c r="M269" s="487">
        <f>SUM(M270,M281)</f>
        <v>0</v>
      </c>
      <c r="N269" s="488">
        <f t="shared" ref="N269:O269" si="358">SUM(N270,N281)</f>
        <v>0</v>
      </c>
      <c r="O269" s="489">
        <f t="shared" si="358"/>
        <v>0</v>
      </c>
      <c r="P269" s="213"/>
    </row>
    <row r="270" spans="1:16" ht="24" hidden="1" x14ac:dyDescent="0.25">
      <c r="A270" s="333">
        <v>7200</v>
      </c>
      <c r="B270" s="441" t="s">
        <v>290</v>
      </c>
      <c r="C270" s="334">
        <f t="shared" si="288"/>
        <v>0</v>
      </c>
      <c r="D270" s="442">
        <f>SUM(D271,D272,D275,D276,D280)</f>
        <v>0</v>
      </c>
      <c r="E270" s="443">
        <f t="shared" ref="E270:F270" si="359">SUM(E271,E272,E275,E276,E280)</f>
        <v>0</v>
      </c>
      <c r="F270" s="337">
        <f t="shared" si="359"/>
        <v>0</v>
      </c>
      <c r="G270" s="442">
        <f>SUM(G271,G272,G275,G276,G280)</f>
        <v>0</v>
      </c>
      <c r="H270" s="443">
        <f t="shared" ref="H270:I270" si="360">SUM(H271,H272,H275,H276,H280)</f>
        <v>0</v>
      </c>
      <c r="I270" s="337">
        <f t="shared" si="360"/>
        <v>0</v>
      </c>
      <c r="J270" s="442">
        <f>SUM(J271,J272,J275,J276,J280)</f>
        <v>0</v>
      </c>
      <c r="K270" s="443">
        <f t="shared" ref="K270:L270" si="361">SUM(K271,K272,K275,K276,K280)</f>
        <v>0</v>
      </c>
      <c r="L270" s="337">
        <f t="shared" si="361"/>
        <v>0</v>
      </c>
      <c r="M270" s="442">
        <f>SUM(M271,M272,M275,M276,M280)</f>
        <v>0</v>
      </c>
      <c r="N270" s="443">
        <f t="shared" ref="N270:O270" si="362">SUM(N271,N272,N275,N276,N280)</f>
        <v>0</v>
      </c>
      <c r="O270" s="337">
        <f t="shared" si="362"/>
        <v>0</v>
      </c>
      <c r="P270" s="341"/>
    </row>
    <row r="271" spans="1:16" ht="24" hidden="1" customHeight="1" x14ac:dyDescent="0.25">
      <c r="A271" s="450">
        <v>7210</v>
      </c>
      <c r="B271" s="346" t="s">
        <v>291</v>
      </c>
      <c r="C271" s="347">
        <f t="shared" si="288"/>
        <v>0</v>
      </c>
      <c r="D271" s="455"/>
      <c r="E271" s="456"/>
      <c r="F271" s="398">
        <f>D271+E271</f>
        <v>0</v>
      </c>
      <c r="G271" s="310"/>
      <c r="H271" s="311"/>
      <c r="I271" s="398">
        <f>G271+H271</f>
        <v>0</v>
      </c>
      <c r="J271" s="310"/>
      <c r="K271" s="311"/>
      <c r="L271" s="398">
        <f>K271+J271</f>
        <v>0</v>
      </c>
      <c r="M271" s="310"/>
      <c r="N271" s="311"/>
      <c r="O271" s="398">
        <f>N271+M271</f>
        <v>0</v>
      </c>
      <c r="P271" s="313"/>
    </row>
    <row r="272" spans="1:16" s="490" customFormat="1" ht="24" hidden="1" x14ac:dyDescent="0.25">
      <c r="A272" s="447">
        <v>7220</v>
      </c>
      <c r="B272" s="353" t="s">
        <v>292</v>
      </c>
      <c r="C272" s="354">
        <f t="shared" si="288"/>
        <v>0</v>
      </c>
      <c r="D272" s="448">
        <f>SUM(D273:D274)</f>
        <v>0</v>
      </c>
      <c r="E272" s="449">
        <f t="shared" ref="E272:F272" si="363">SUM(E273:E274)</f>
        <v>0</v>
      </c>
      <c r="F272" s="319">
        <f t="shared" si="363"/>
        <v>0</v>
      </c>
      <c r="G272" s="448">
        <f>SUM(G273:G274)</f>
        <v>0</v>
      </c>
      <c r="H272" s="449">
        <f t="shared" ref="H272:I272" si="364">SUM(H273:H274)</f>
        <v>0</v>
      </c>
      <c r="I272" s="319">
        <f t="shared" si="364"/>
        <v>0</v>
      </c>
      <c r="J272" s="448">
        <f>SUM(J273:J274)</f>
        <v>0</v>
      </c>
      <c r="K272" s="449">
        <f t="shared" ref="K272:L272" si="365">SUM(K273:K274)</f>
        <v>0</v>
      </c>
      <c r="L272" s="319">
        <f t="shared" si="365"/>
        <v>0</v>
      </c>
      <c r="M272" s="448">
        <f>SUM(M273:M274)</f>
        <v>0</v>
      </c>
      <c r="N272" s="449">
        <f t="shared" ref="N272:O272" si="366">SUM(N273:N274)</f>
        <v>0</v>
      </c>
      <c r="O272" s="319">
        <f t="shared" si="366"/>
        <v>0</v>
      </c>
      <c r="P272" s="322"/>
    </row>
    <row r="273" spans="1:16" s="490" customFormat="1" ht="36" hidden="1" customHeight="1" x14ac:dyDescent="0.25">
      <c r="A273" s="315">
        <v>7221</v>
      </c>
      <c r="B273" s="353" t="s">
        <v>293</v>
      </c>
      <c r="C273" s="354">
        <f t="shared" si="288"/>
        <v>0</v>
      </c>
      <c r="D273" s="453"/>
      <c r="E273" s="454"/>
      <c r="F273" s="319">
        <f t="shared" ref="F273:F275" si="367">D273+E273</f>
        <v>0</v>
      </c>
      <c r="G273" s="317"/>
      <c r="H273" s="320"/>
      <c r="I273" s="319">
        <f t="shared" ref="I273:I275" si="368">G273+H273</f>
        <v>0</v>
      </c>
      <c r="J273" s="317"/>
      <c r="K273" s="320"/>
      <c r="L273" s="319">
        <f t="shared" ref="L273:L275" si="369">K273+J273</f>
        <v>0</v>
      </c>
      <c r="M273" s="317"/>
      <c r="N273" s="320"/>
      <c r="O273" s="319">
        <f t="shared" ref="O273:O275" si="370">N273+M273</f>
        <v>0</v>
      </c>
      <c r="P273" s="322"/>
    </row>
    <row r="274" spans="1:16" s="490" customFormat="1" ht="36" hidden="1" customHeight="1" x14ac:dyDescent="0.25">
      <c r="A274" s="315">
        <v>7222</v>
      </c>
      <c r="B274" s="353" t="s">
        <v>294</v>
      </c>
      <c r="C274" s="354">
        <f t="shared" si="288"/>
        <v>0</v>
      </c>
      <c r="D274" s="453"/>
      <c r="E274" s="454"/>
      <c r="F274" s="319">
        <f t="shared" si="367"/>
        <v>0</v>
      </c>
      <c r="G274" s="317"/>
      <c r="H274" s="320"/>
      <c r="I274" s="319">
        <f t="shared" si="368"/>
        <v>0</v>
      </c>
      <c r="J274" s="317"/>
      <c r="K274" s="320"/>
      <c r="L274" s="319">
        <f t="shared" si="369"/>
        <v>0</v>
      </c>
      <c r="M274" s="317"/>
      <c r="N274" s="320"/>
      <c r="O274" s="319">
        <f t="shared" si="370"/>
        <v>0</v>
      </c>
      <c r="P274" s="322"/>
    </row>
    <row r="275" spans="1:16" ht="24" hidden="1" customHeight="1" x14ac:dyDescent="0.25">
      <c r="A275" s="447">
        <v>7230</v>
      </c>
      <c r="B275" s="353" t="s">
        <v>295</v>
      </c>
      <c r="C275" s="354">
        <f t="shared" si="288"/>
        <v>0</v>
      </c>
      <c r="D275" s="453"/>
      <c r="E275" s="454"/>
      <c r="F275" s="319">
        <f t="shared" si="367"/>
        <v>0</v>
      </c>
      <c r="G275" s="317"/>
      <c r="H275" s="320"/>
      <c r="I275" s="319">
        <f t="shared" si="368"/>
        <v>0</v>
      </c>
      <c r="J275" s="317"/>
      <c r="K275" s="320"/>
      <c r="L275" s="319">
        <f t="shared" si="369"/>
        <v>0</v>
      </c>
      <c r="M275" s="317"/>
      <c r="N275" s="320"/>
      <c r="O275" s="319">
        <f t="shared" si="370"/>
        <v>0</v>
      </c>
      <c r="P275" s="322"/>
    </row>
    <row r="276" spans="1:16" ht="24" hidden="1" x14ac:dyDescent="0.25">
      <c r="A276" s="447">
        <v>7240</v>
      </c>
      <c r="B276" s="353" t="s">
        <v>296</v>
      </c>
      <c r="C276" s="354">
        <f t="shared" ref="C276:C301" si="371">F276+I276+L276+O276</f>
        <v>0</v>
      </c>
      <c r="D276" s="448">
        <f t="shared" ref="D276:O276" si="372">SUM(D277:D279)</f>
        <v>0</v>
      </c>
      <c r="E276" s="449">
        <f t="shared" si="372"/>
        <v>0</v>
      </c>
      <c r="F276" s="319">
        <f t="shared" si="372"/>
        <v>0</v>
      </c>
      <c r="G276" s="448">
        <f t="shared" si="372"/>
        <v>0</v>
      </c>
      <c r="H276" s="449">
        <f t="shared" si="372"/>
        <v>0</v>
      </c>
      <c r="I276" s="319">
        <f t="shared" si="372"/>
        <v>0</v>
      </c>
      <c r="J276" s="448">
        <f>SUM(J277:J279)</f>
        <v>0</v>
      </c>
      <c r="K276" s="449">
        <f t="shared" ref="K276:L276" si="373">SUM(K277:K279)</f>
        <v>0</v>
      </c>
      <c r="L276" s="319">
        <f t="shared" si="373"/>
        <v>0</v>
      </c>
      <c r="M276" s="448">
        <f t="shared" si="372"/>
        <v>0</v>
      </c>
      <c r="N276" s="449">
        <f t="shared" si="372"/>
        <v>0</v>
      </c>
      <c r="O276" s="319">
        <f t="shared" si="372"/>
        <v>0</v>
      </c>
      <c r="P276" s="322"/>
    </row>
    <row r="277" spans="1:16" ht="48" hidden="1" customHeight="1" x14ac:dyDescent="0.25">
      <c r="A277" s="315">
        <v>7245</v>
      </c>
      <c r="B277" s="353" t="s">
        <v>297</v>
      </c>
      <c r="C277" s="354">
        <f t="shared" si="371"/>
        <v>0</v>
      </c>
      <c r="D277" s="453"/>
      <c r="E277" s="454"/>
      <c r="F277" s="319">
        <f t="shared" ref="F277:F280" si="374">D277+E277</f>
        <v>0</v>
      </c>
      <c r="G277" s="317"/>
      <c r="H277" s="320"/>
      <c r="I277" s="319">
        <f t="shared" ref="I277:I280" si="375">G277+H277</f>
        <v>0</v>
      </c>
      <c r="J277" s="317"/>
      <c r="K277" s="320"/>
      <c r="L277" s="319">
        <f t="shared" ref="L277:L280" si="376">K277+J277</f>
        <v>0</v>
      </c>
      <c r="M277" s="317"/>
      <c r="N277" s="320"/>
      <c r="O277" s="319">
        <f t="shared" ref="O277:O280" si="377">N277+M277</f>
        <v>0</v>
      </c>
      <c r="P277" s="322"/>
    </row>
    <row r="278" spans="1:16" ht="84.75" hidden="1" customHeight="1" x14ac:dyDescent="0.25">
      <c r="A278" s="315">
        <v>7246</v>
      </c>
      <c r="B278" s="353" t="s">
        <v>298</v>
      </c>
      <c r="C278" s="354">
        <f t="shared" si="371"/>
        <v>0</v>
      </c>
      <c r="D278" s="453"/>
      <c r="E278" s="454"/>
      <c r="F278" s="319">
        <f t="shared" si="374"/>
        <v>0</v>
      </c>
      <c r="G278" s="317"/>
      <c r="H278" s="320"/>
      <c r="I278" s="319">
        <f t="shared" si="375"/>
        <v>0</v>
      </c>
      <c r="J278" s="317"/>
      <c r="K278" s="320"/>
      <c r="L278" s="319">
        <f t="shared" si="376"/>
        <v>0</v>
      </c>
      <c r="M278" s="317"/>
      <c r="N278" s="320"/>
      <c r="O278" s="319">
        <f t="shared" si="377"/>
        <v>0</v>
      </c>
      <c r="P278" s="322"/>
    </row>
    <row r="279" spans="1:16" ht="36" hidden="1" customHeight="1" x14ac:dyDescent="0.25">
      <c r="A279" s="315">
        <v>7247</v>
      </c>
      <c r="B279" s="353" t="s">
        <v>299</v>
      </c>
      <c r="C279" s="354">
        <f t="shared" si="371"/>
        <v>0</v>
      </c>
      <c r="D279" s="453"/>
      <c r="E279" s="454"/>
      <c r="F279" s="319">
        <f t="shared" si="374"/>
        <v>0</v>
      </c>
      <c r="G279" s="317"/>
      <c r="H279" s="320"/>
      <c r="I279" s="319">
        <f t="shared" si="375"/>
        <v>0</v>
      </c>
      <c r="J279" s="317"/>
      <c r="K279" s="320"/>
      <c r="L279" s="319">
        <f t="shared" si="376"/>
        <v>0</v>
      </c>
      <c r="M279" s="317"/>
      <c r="N279" s="320"/>
      <c r="O279" s="319">
        <f t="shared" si="377"/>
        <v>0</v>
      </c>
      <c r="P279" s="322"/>
    </row>
    <row r="280" spans="1:16" ht="24" hidden="1" customHeight="1" x14ac:dyDescent="0.25">
      <c r="A280" s="450">
        <v>7260</v>
      </c>
      <c r="B280" s="346" t="s">
        <v>300</v>
      </c>
      <c r="C280" s="347">
        <f t="shared" si="371"/>
        <v>0</v>
      </c>
      <c r="D280" s="455"/>
      <c r="E280" s="456"/>
      <c r="F280" s="398">
        <f t="shared" si="374"/>
        <v>0</v>
      </c>
      <c r="G280" s="310"/>
      <c r="H280" s="311"/>
      <c r="I280" s="398">
        <f t="shared" si="375"/>
        <v>0</v>
      </c>
      <c r="J280" s="310"/>
      <c r="K280" s="311"/>
      <c r="L280" s="398">
        <f t="shared" si="376"/>
        <v>0</v>
      </c>
      <c r="M280" s="310"/>
      <c r="N280" s="311"/>
      <c r="O280" s="398">
        <f t="shared" si="377"/>
        <v>0</v>
      </c>
      <c r="P280" s="313"/>
    </row>
    <row r="281" spans="1:16" hidden="1" x14ac:dyDescent="0.25">
      <c r="A281" s="400">
        <v>7700</v>
      </c>
      <c r="B281" s="373" t="s">
        <v>301</v>
      </c>
      <c r="C281" s="374">
        <f t="shared" si="371"/>
        <v>0</v>
      </c>
      <c r="D281" s="491">
        <f t="shared" ref="D281:O281" si="378">D282</f>
        <v>0</v>
      </c>
      <c r="E281" s="492">
        <f t="shared" si="378"/>
        <v>0</v>
      </c>
      <c r="F281" s="395">
        <f t="shared" si="378"/>
        <v>0</v>
      </c>
      <c r="G281" s="491">
        <f t="shared" si="378"/>
        <v>0</v>
      </c>
      <c r="H281" s="492">
        <f t="shared" si="378"/>
        <v>0</v>
      </c>
      <c r="I281" s="395">
        <f t="shared" si="378"/>
        <v>0</v>
      </c>
      <c r="J281" s="491">
        <f t="shared" si="378"/>
        <v>0</v>
      </c>
      <c r="K281" s="492">
        <f t="shared" si="378"/>
        <v>0</v>
      </c>
      <c r="L281" s="395">
        <f t="shared" si="378"/>
        <v>0</v>
      </c>
      <c r="M281" s="491">
        <f t="shared" si="378"/>
        <v>0</v>
      </c>
      <c r="N281" s="492">
        <f t="shared" si="378"/>
        <v>0</v>
      </c>
      <c r="O281" s="395">
        <f t="shared" si="378"/>
        <v>0</v>
      </c>
      <c r="P281" s="383"/>
    </row>
    <row r="282" spans="1:16" ht="12" hidden="1" customHeight="1" x14ac:dyDescent="0.25">
      <c r="A282" s="444">
        <v>7720</v>
      </c>
      <c r="B282" s="346" t="s">
        <v>302</v>
      </c>
      <c r="C282" s="362">
        <f t="shared" si="371"/>
        <v>0</v>
      </c>
      <c r="D282" s="493"/>
      <c r="E282" s="494"/>
      <c r="F282" s="495">
        <f>D282+E282</f>
        <v>0</v>
      </c>
      <c r="G282" s="366"/>
      <c r="H282" s="367"/>
      <c r="I282" s="495">
        <f>G282+H282</f>
        <v>0</v>
      </c>
      <c r="J282" s="366"/>
      <c r="K282" s="367"/>
      <c r="L282" s="495">
        <f>K282+J282</f>
        <v>0</v>
      </c>
      <c r="M282" s="366"/>
      <c r="N282" s="367"/>
      <c r="O282" s="495">
        <f>N282+M282</f>
        <v>0</v>
      </c>
      <c r="P282" s="371"/>
    </row>
    <row r="283" spans="1:16" hidden="1" x14ac:dyDescent="0.25">
      <c r="A283" s="496">
        <v>9000</v>
      </c>
      <c r="B283" s="497" t="s">
        <v>303</v>
      </c>
      <c r="C283" s="498">
        <f t="shared" si="371"/>
        <v>0</v>
      </c>
      <c r="D283" s="499">
        <f t="shared" ref="D283:O284" si="379">D284</f>
        <v>0</v>
      </c>
      <c r="E283" s="500">
        <f t="shared" si="379"/>
        <v>0</v>
      </c>
      <c r="F283" s="501">
        <f t="shared" si="379"/>
        <v>0</v>
      </c>
      <c r="G283" s="499">
        <f>G284</f>
        <v>0</v>
      </c>
      <c r="H283" s="500">
        <f t="shared" ref="H283:I283" si="380">H284</f>
        <v>0</v>
      </c>
      <c r="I283" s="501">
        <f t="shared" si="380"/>
        <v>0</v>
      </c>
      <c r="J283" s="499">
        <f t="shared" si="379"/>
        <v>0</v>
      </c>
      <c r="K283" s="500">
        <f t="shared" si="379"/>
        <v>0</v>
      </c>
      <c r="L283" s="501">
        <f t="shared" si="379"/>
        <v>0</v>
      </c>
      <c r="M283" s="499">
        <f t="shared" si="379"/>
        <v>0</v>
      </c>
      <c r="N283" s="500">
        <f t="shared" si="379"/>
        <v>0</v>
      </c>
      <c r="O283" s="501">
        <f t="shared" si="379"/>
        <v>0</v>
      </c>
      <c r="P283" s="226"/>
    </row>
    <row r="284" spans="1:16" ht="24" hidden="1" x14ac:dyDescent="0.25">
      <c r="A284" s="502">
        <v>9200</v>
      </c>
      <c r="B284" s="353" t="s">
        <v>304</v>
      </c>
      <c r="C284" s="407">
        <f t="shared" si="371"/>
        <v>0</v>
      </c>
      <c r="D284" s="445">
        <f t="shared" si="379"/>
        <v>0</v>
      </c>
      <c r="E284" s="446">
        <f t="shared" si="379"/>
        <v>0</v>
      </c>
      <c r="F284" s="405">
        <f t="shared" si="379"/>
        <v>0</v>
      </c>
      <c r="G284" s="445">
        <f t="shared" si="379"/>
        <v>0</v>
      </c>
      <c r="H284" s="446">
        <f t="shared" si="379"/>
        <v>0</v>
      </c>
      <c r="I284" s="405">
        <f t="shared" si="379"/>
        <v>0</v>
      </c>
      <c r="J284" s="445">
        <f t="shared" si="379"/>
        <v>0</v>
      </c>
      <c r="K284" s="446">
        <f t="shared" si="379"/>
        <v>0</v>
      </c>
      <c r="L284" s="405">
        <f t="shared" si="379"/>
        <v>0</v>
      </c>
      <c r="M284" s="445">
        <f t="shared" si="379"/>
        <v>0</v>
      </c>
      <c r="N284" s="446">
        <f t="shared" si="379"/>
        <v>0</v>
      </c>
      <c r="O284" s="405">
        <f t="shared" si="379"/>
        <v>0</v>
      </c>
      <c r="P284" s="393"/>
    </row>
    <row r="285" spans="1:16" ht="24" hidden="1" customHeight="1" x14ac:dyDescent="0.25">
      <c r="A285" s="503">
        <v>9230</v>
      </c>
      <c r="B285" s="353" t="s">
        <v>305</v>
      </c>
      <c r="C285" s="407">
        <f t="shared" si="371"/>
        <v>0</v>
      </c>
      <c r="D285" s="460"/>
      <c r="E285" s="461"/>
      <c r="F285" s="405">
        <f>D285+E285</f>
        <v>0</v>
      </c>
      <c r="G285" s="408"/>
      <c r="H285" s="409"/>
      <c r="I285" s="405">
        <f>G285+H285</f>
        <v>0</v>
      </c>
      <c r="J285" s="408"/>
      <c r="K285" s="409"/>
      <c r="L285" s="405">
        <f>K285+J285</f>
        <v>0</v>
      </c>
      <c r="M285" s="408"/>
      <c r="N285" s="409"/>
      <c r="O285" s="405">
        <f>N285+M285</f>
        <v>0</v>
      </c>
      <c r="P285" s="393"/>
    </row>
    <row r="286" spans="1:16" hidden="1" x14ac:dyDescent="0.25">
      <c r="A286" s="458"/>
      <c r="B286" s="353" t="s">
        <v>306</v>
      </c>
      <c r="C286" s="354">
        <f t="shared" si="371"/>
        <v>0</v>
      </c>
      <c r="D286" s="448">
        <f>SUM(D287:D288)</f>
        <v>0</v>
      </c>
      <c r="E286" s="449">
        <f t="shared" ref="E286:F286" si="381">SUM(E287:E288)</f>
        <v>0</v>
      </c>
      <c r="F286" s="319">
        <f t="shared" si="381"/>
        <v>0</v>
      </c>
      <c r="G286" s="448">
        <f>SUM(G287:G288)</f>
        <v>0</v>
      </c>
      <c r="H286" s="449">
        <f t="shared" ref="H286:I286" si="382">SUM(H287:H288)</f>
        <v>0</v>
      </c>
      <c r="I286" s="319">
        <f t="shared" si="382"/>
        <v>0</v>
      </c>
      <c r="J286" s="448">
        <f>SUM(J287:J288)</f>
        <v>0</v>
      </c>
      <c r="K286" s="449">
        <f t="shared" ref="K286:L286" si="383">SUM(K287:K288)</f>
        <v>0</v>
      </c>
      <c r="L286" s="319">
        <f t="shared" si="383"/>
        <v>0</v>
      </c>
      <c r="M286" s="448">
        <f>SUM(M287:M288)</f>
        <v>0</v>
      </c>
      <c r="N286" s="449">
        <f t="shared" ref="N286:O286" si="384">SUM(N287:N288)</f>
        <v>0</v>
      </c>
      <c r="O286" s="319">
        <f t="shared" si="384"/>
        <v>0</v>
      </c>
      <c r="P286" s="322"/>
    </row>
    <row r="287" spans="1:16" ht="12" hidden="1" customHeight="1" x14ac:dyDescent="0.25">
      <c r="A287" s="458" t="s">
        <v>307</v>
      </c>
      <c r="B287" s="315" t="s">
        <v>308</v>
      </c>
      <c r="C287" s="354">
        <f t="shared" si="371"/>
        <v>0</v>
      </c>
      <c r="D287" s="453"/>
      <c r="E287" s="454"/>
      <c r="F287" s="319">
        <f t="shared" ref="F287:F288" si="385">D287+E287</f>
        <v>0</v>
      </c>
      <c r="G287" s="317"/>
      <c r="H287" s="320"/>
      <c r="I287" s="319">
        <f t="shared" ref="I287:I288" si="386">G287+H287</f>
        <v>0</v>
      </c>
      <c r="J287" s="317"/>
      <c r="K287" s="320"/>
      <c r="L287" s="319">
        <f t="shared" ref="L287:L288" si="387">K287+J287</f>
        <v>0</v>
      </c>
      <c r="M287" s="317"/>
      <c r="N287" s="320"/>
      <c r="O287" s="319">
        <f t="shared" ref="O287:O288" si="388">N287+M287</f>
        <v>0</v>
      </c>
      <c r="P287" s="322"/>
    </row>
    <row r="288" spans="1:16" ht="24" hidden="1" customHeight="1" x14ac:dyDescent="0.25">
      <c r="A288" s="458" t="s">
        <v>309</v>
      </c>
      <c r="B288" s="504" t="s">
        <v>310</v>
      </c>
      <c r="C288" s="347">
        <f t="shared" si="371"/>
        <v>0</v>
      </c>
      <c r="D288" s="455"/>
      <c r="E288" s="456"/>
      <c r="F288" s="398">
        <f t="shared" si="385"/>
        <v>0</v>
      </c>
      <c r="G288" s="310"/>
      <c r="H288" s="311"/>
      <c r="I288" s="398">
        <f t="shared" si="386"/>
        <v>0</v>
      </c>
      <c r="J288" s="310"/>
      <c r="K288" s="311"/>
      <c r="L288" s="398">
        <f t="shared" si="387"/>
        <v>0</v>
      </c>
      <c r="M288" s="310"/>
      <c r="N288" s="311"/>
      <c r="O288" s="398">
        <f t="shared" si="388"/>
        <v>0</v>
      </c>
      <c r="P288" s="313"/>
    </row>
    <row r="289" spans="1:16" ht="12.75" thickBot="1" x14ac:dyDescent="0.3">
      <c r="A289" s="505"/>
      <c r="B289" s="505" t="s">
        <v>311</v>
      </c>
      <c r="C289" s="506">
        <f t="shared" si="371"/>
        <v>1204</v>
      </c>
      <c r="D289" s="507">
        <f t="shared" ref="D289:O289" si="389">SUM(D286,D269,D230,D195,D187,D173,D75,D53,D283)</f>
        <v>0</v>
      </c>
      <c r="E289" s="508">
        <f t="shared" si="389"/>
        <v>1204</v>
      </c>
      <c r="F289" s="509">
        <f t="shared" si="389"/>
        <v>1204</v>
      </c>
      <c r="G289" s="507">
        <f t="shared" si="389"/>
        <v>0</v>
      </c>
      <c r="H289" s="508">
        <f t="shared" si="389"/>
        <v>0</v>
      </c>
      <c r="I289" s="509">
        <f t="shared" si="389"/>
        <v>0</v>
      </c>
      <c r="J289" s="507">
        <f t="shared" si="389"/>
        <v>0</v>
      </c>
      <c r="K289" s="508">
        <f t="shared" si="389"/>
        <v>0</v>
      </c>
      <c r="L289" s="509">
        <f t="shared" si="389"/>
        <v>0</v>
      </c>
      <c r="M289" s="507">
        <f t="shared" si="389"/>
        <v>0</v>
      </c>
      <c r="N289" s="508">
        <f t="shared" si="389"/>
        <v>0</v>
      </c>
      <c r="O289" s="509">
        <f t="shared" si="389"/>
        <v>0</v>
      </c>
      <c r="P289" s="510"/>
    </row>
    <row r="290" spans="1:16" s="292" customFormat="1" ht="13.5" hidden="1" thickTop="1" thickBot="1" x14ac:dyDescent="0.3">
      <c r="A290" s="1037" t="s">
        <v>312</v>
      </c>
      <c r="B290" s="1038"/>
      <c r="C290" s="511">
        <f t="shared" si="371"/>
        <v>0</v>
      </c>
      <c r="D290" s="512">
        <f>SUM(D24,D25,D41)-D51</f>
        <v>0</v>
      </c>
      <c r="E290" s="513">
        <f t="shared" ref="E290:F290" si="390">SUM(E24,E25,E41)-E51</f>
        <v>0</v>
      </c>
      <c r="F290" s="514">
        <f t="shared" si="390"/>
        <v>0</v>
      </c>
      <c r="G290" s="512">
        <f>SUM(G24,G25,G41)-G51</f>
        <v>0</v>
      </c>
      <c r="H290" s="513">
        <f t="shared" ref="H290:I290" si="391">SUM(H24,H25,H41)-H51</f>
        <v>0</v>
      </c>
      <c r="I290" s="514">
        <f t="shared" si="391"/>
        <v>0</v>
      </c>
      <c r="J290" s="512">
        <f>(J26+J43)-J51</f>
        <v>0</v>
      </c>
      <c r="K290" s="513">
        <f t="shared" ref="K290:L290" si="392">(K26+K43)-K51</f>
        <v>0</v>
      </c>
      <c r="L290" s="514">
        <f t="shared" si="392"/>
        <v>0</v>
      </c>
      <c r="M290" s="512">
        <f>M45-M51</f>
        <v>0</v>
      </c>
      <c r="N290" s="513">
        <f t="shared" ref="N290:O290" si="393">N45-N51</f>
        <v>0</v>
      </c>
      <c r="O290" s="514">
        <f t="shared" si="393"/>
        <v>0</v>
      </c>
      <c r="P290" s="515"/>
    </row>
    <row r="291" spans="1:16" s="292" customFormat="1" ht="12.75" hidden="1" thickTop="1" x14ac:dyDescent="0.25">
      <c r="A291" s="1039" t="s">
        <v>313</v>
      </c>
      <c r="B291" s="1040"/>
      <c r="C291" s="516">
        <f t="shared" si="371"/>
        <v>0</v>
      </c>
      <c r="D291" s="517">
        <f t="shared" ref="D291:O291" si="394">SUM(D292,D293)-D300+D301</f>
        <v>0</v>
      </c>
      <c r="E291" s="518">
        <f t="shared" si="394"/>
        <v>0</v>
      </c>
      <c r="F291" s="519">
        <f t="shared" si="394"/>
        <v>0</v>
      </c>
      <c r="G291" s="517">
        <f t="shared" si="394"/>
        <v>0</v>
      </c>
      <c r="H291" s="518">
        <f t="shared" si="394"/>
        <v>0</v>
      </c>
      <c r="I291" s="519">
        <f t="shared" si="394"/>
        <v>0</v>
      </c>
      <c r="J291" s="517">
        <f t="shared" si="394"/>
        <v>0</v>
      </c>
      <c r="K291" s="518">
        <f t="shared" si="394"/>
        <v>0</v>
      </c>
      <c r="L291" s="519">
        <f t="shared" si="394"/>
        <v>0</v>
      </c>
      <c r="M291" s="517">
        <f t="shared" si="394"/>
        <v>0</v>
      </c>
      <c r="N291" s="518">
        <f t="shared" si="394"/>
        <v>0</v>
      </c>
      <c r="O291" s="519">
        <f t="shared" si="394"/>
        <v>0</v>
      </c>
      <c r="P291" s="520"/>
    </row>
    <row r="292" spans="1:16" s="292" customFormat="1" ht="13.5" hidden="1" thickTop="1" thickBot="1" x14ac:dyDescent="0.3">
      <c r="A292" s="416" t="s">
        <v>314</v>
      </c>
      <c r="B292" s="416" t="s">
        <v>315</v>
      </c>
      <c r="C292" s="417">
        <f t="shared" si="371"/>
        <v>0</v>
      </c>
      <c r="D292" s="418">
        <f t="shared" ref="D292:O292" si="395">D21-D286</f>
        <v>0</v>
      </c>
      <c r="E292" s="419">
        <f t="shared" si="395"/>
        <v>0</v>
      </c>
      <c r="F292" s="420">
        <f t="shared" si="395"/>
        <v>0</v>
      </c>
      <c r="G292" s="418">
        <f t="shared" si="395"/>
        <v>0</v>
      </c>
      <c r="H292" s="419">
        <f t="shared" si="395"/>
        <v>0</v>
      </c>
      <c r="I292" s="420">
        <f t="shared" si="395"/>
        <v>0</v>
      </c>
      <c r="J292" s="418">
        <f t="shared" si="395"/>
        <v>0</v>
      </c>
      <c r="K292" s="419">
        <f t="shared" si="395"/>
        <v>0</v>
      </c>
      <c r="L292" s="420">
        <f t="shared" si="395"/>
        <v>0</v>
      </c>
      <c r="M292" s="418">
        <f t="shared" si="395"/>
        <v>0</v>
      </c>
      <c r="N292" s="419">
        <f t="shared" si="395"/>
        <v>0</v>
      </c>
      <c r="O292" s="420">
        <f t="shared" si="395"/>
        <v>0</v>
      </c>
      <c r="P292" s="299"/>
    </row>
    <row r="293" spans="1:16" s="292" customFormat="1" ht="12.75" hidden="1" thickTop="1" x14ac:dyDescent="0.25">
      <c r="A293" s="521" t="s">
        <v>316</v>
      </c>
      <c r="B293" s="521" t="s">
        <v>317</v>
      </c>
      <c r="C293" s="516">
        <f t="shared" si="371"/>
        <v>0</v>
      </c>
      <c r="D293" s="517">
        <f t="shared" ref="D293:O293" si="396">SUM(D294,D296,D298)-SUM(D295,D297,D299)</f>
        <v>0</v>
      </c>
      <c r="E293" s="518">
        <f t="shared" si="396"/>
        <v>0</v>
      </c>
      <c r="F293" s="519">
        <f t="shared" si="396"/>
        <v>0</v>
      </c>
      <c r="G293" s="517">
        <f t="shared" si="396"/>
        <v>0</v>
      </c>
      <c r="H293" s="518">
        <f t="shared" si="396"/>
        <v>0</v>
      </c>
      <c r="I293" s="519">
        <f t="shared" si="396"/>
        <v>0</v>
      </c>
      <c r="J293" s="517">
        <f t="shared" si="396"/>
        <v>0</v>
      </c>
      <c r="K293" s="518">
        <f t="shared" si="396"/>
        <v>0</v>
      </c>
      <c r="L293" s="519">
        <f t="shared" si="396"/>
        <v>0</v>
      </c>
      <c r="M293" s="517">
        <f t="shared" si="396"/>
        <v>0</v>
      </c>
      <c r="N293" s="518">
        <f t="shared" si="396"/>
        <v>0</v>
      </c>
      <c r="O293" s="519">
        <f t="shared" si="396"/>
        <v>0</v>
      </c>
      <c r="P293" s="520"/>
    </row>
    <row r="294" spans="1:16" ht="12" hidden="1" customHeight="1" x14ac:dyDescent="0.25">
      <c r="A294" s="522" t="s">
        <v>318</v>
      </c>
      <c r="B294" s="406" t="s">
        <v>319</v>
      </c>
      <c r="C294" s="362">
        <f t="shared" si="371"/>
        <v>0</v>
      </c>
      <c r="D294" s="493"/>
      <c r="E294" s="494"/>
      <c r="F294" s="495">
        <f t="shared" ref="F294:F301" si="397">D294+E294</f>
        <v>0</v>
      </c>
      <c r="G294" s="366"/>
      <c r="H294" s="367"/>
      <c r="I294" s="495">
        <f t="shared" ref="I294:I301" si="398">G294+H294</f>
        <v>0</v>
      </c>
      <c r="J294" s="366"/>
      <c r="K294" s="367"/>
      <c r="L294" s="495">
        <f t="shared" ref="L294:L301" si="399">K294+J294</f>
        <v>0</v>
      </c>
      <c r="M294" s="366"/>
      <c r="N294" s="367"/>
      <c r="O294" s="495">
        <f t="shared" ref="O294:O301" si="400">N294+M294</f>
        <v>0</v>
      </c>
      <c r="P294" s="371"/>
    </row>
    <row r="295" spans="1:16" ht="24" hidden="1" customHeight="1" x14ac:dyDescent="0.25">
      <c r="A295" s="458" t="s">
        <v>320</v>
      </c>
      <c r="B295" s="314" t="s">
        <v>321</v>
      </c>
      <c r="C295" s="354">
        <f t="shared" si="371"/>
        <v>0</v>
      </c>
      <c r="D295" s="453"/>
      <c r="E295" s="454"/>
      <c r="F295" s="319">
        <f t="shared" si="397"/>
        <v>0</v>
      </c>
      <c r="G295" s="317"/>
      <c r="H295" s="320"/>
      <c r="I295" s="319">
        <f t="shared" si="398"/>
        <v>0</v>
      </c>
      <c r="J295" s="317"/>
      <c r="K295" s="320"/>
      <c r="L295" s="319">
        <f t="shared" si="399"/>
        <v>0</v>
      </c>
      <c r="M295" s="317"/>
      <c r="N295" s="320"/>
      <c r="O295" s="319">
        <f t="shared" si="400"/>
        <v>0</v>
      </c>
      <c r="P295" s="322"/>
    </row>
    <row r="296" spans="1:16" ht="12" hidden="1" customHeight="1" x14ac:dyDescent="0.25">
      <c r="A296" s="458" t="s">
        <v>322</v>
      </c>
      <c r="B296" s="314" t="s">
        <v>323</v>
      </c>
      <c r="C296" s="354">
        <f t="shared" si="371"/>
        <v>0</v>
      </c>
      <c r="D296" s="453"/>
      <c r="E296" s="454"/>
      <c r="F296" s="319">
        <f t="shared" si="397"/>
        <v>0</v>
      </c>
      <c r="G296" s="317"/>
      <c r="H296" s="320"/>
      <c r="I296" s="319">
        <f t="shared" si="398"/>
        <v>0</v>
      </c>
      <c r="J296" s="317"/>
      <c r="K296" s="320"/>
      <c r="L296" s="319">
        <f t="shared" si="399"/>
        <v>0</v>
      </c>
      <c r="M296" s="317"/>
      <c r="N296" s="320"/>
      <c r="O296" s="319">
        <f t="shared" si="400"/>
        <v>0</v>
      </c>
      <c r="P296" s="322"/>
    </row>
    <row r="297" spans="1:16" ht="24" hidden="1" customHeight="1" x14ac:dyDescent="0.25">
      <c r="A297" s="458" t="s">
        <v>324</v>
      </c>
      <c r="B297" s="314" t="s">
        <v>325</v>
      </c>
      <c r="C297" s="354">
        <f t="shared" si="371"/>
        <v>0</v>
      </c>
      <c r="D297" s="453"/>
      <c r="E297" s="454"/>
      <c r="F297" s="319">
        <f t="shared" si="397"/>
        <v>0</v>
      </c>
      <c r="G297" s="317"/>
      <c r="H297" s="320"/>
      <c r="I297" s="319">
        <f t="shared" si="398"/>
        <v>0</v>
      </c>
      <c r="J297" s="317"/>
      <c r="K297" s="320"/>
      <c r="L297" s="319">
        <f t="shared" si="399"/>
        <v>0</v>
      </c>
      <c r="M297" s="317"/>
      <c r="N297" s="320"/>
      <c r="O297" s="319">
        <f t="shared" si="400"/>
        <v>0</v>
      </c>
      <c r="P297" s="322"/>
    </row>
    <row r="298" spans="1:16" ht="12" hidden="1" customHeight="1" x14ac:dyDescent="0.25">
      <c r="A298" s="458" t="s">
        <v>326</v>
      </c>
      <c r="B298" s="314" t="s">
        <v>327</v>
      </c>
      <c r="C298" s="354">
        <f t="shared" si="371"/>
        <v>0</v>
      </c>
      <c r="D298" s="453"/>
      <c r="E298" s="454"/>
      <c r="F298" s="319">
        <f t="shared" si="397"/>
        <v>0</v>
      </c>
      <c r="G298" s="317"/>
      <c r="H298" s="320"/>
      <c r="I298" s="319">
        <f t="shared" si="398"/>
        <v>0</v>
      </c>
      <c r="J298" s="317"/>
      <c r="K298" s="320"/>
      <c r="L298" s="319">
        <f t="shared" si="399"/>
        <v>0</v>
      </c>
      <c r="M298" s="317"/>
      <c r="N298" s="320"/>
      <c r="O298" s="319">
        <f t="shared" si="400"/>
        <v>0</v>
      </c>
      <c r="P298" s="322"/>
    </row>
    <row r="299" spans="1:16" ht="24.75" hidden="1" customHeight="1" thickBot="1" x14ac:dyDescent="0.25">
      <c r="A299" s="523" t="s">
        <v>328</v>
      </c>
      <c r="B299" s="524" t="s">
        <v>329</v>
      </c>
      <c r="C299" s="466">
        <f t="shared" si="371"/>
        <v>0</v>
      </c>
      <c r="D299" s="468"/>
      <c r="E299" s="469"/>
      <c r="F299" s="470">
        <f t="shared" si="397"/>
        <v>0</v>
      </c>
      <c r="G299" s="471"/>
      <c r="H299" s="472"/>
      <c r="I299" s="470">
        <f t="shared" si="398"/>
        <v>0</v>
      </c>
      <c r="J299" s="471"/>
      <c r="K299" s="472"/>
      <c r="L299" s="470">
        <f t="shared" si="399"/>
        <v>0</v>
      </c>
      <c r="M299" s="471"/>
      <c r="N299" s="472"/>
      <c r="O299" s="470">
        <f t="shared" si="400"/>
        <v>0</v>
      </c>
      <c r="P299" s="473"/>
    </row>
    <row r="300" spans="1:16" s="292" customFormat="1" ht="13.5" hidden="1" customHeight="1" thickTop="1" thickBot="1" x14ac:dyDescent="0.3">
      <c r="A300" s="525" t="s">
        <v>330</v>
      </c>
      <c r="B300" s="525" t="s">
        <v>331</v>
      </c>
      <c r="C300" s="511">
        <f t="shared" si="371"/>
        <v>0</v>
      </c>
      <c r="D300" s="526"/>
      <c r="E300" s="527"/>
      <c r="F300" s="514">
        <f t="shared" si="397"/>
        <v>0</v>
      </c>
      <c r="G300" s="526"/>
      <c r="H300" s="527"/>
      <c r="I300" s="528">
        <f t="shared" si="398"/>
        <v>0</v>
      </c>
      <c r="J300" s="526"/>
      <c r="K300" s="527"/>
      <c r="L300" s="528">
        <f t="shared" si="399"/>
        <v>0</v>
      </c>
      <c r="M300" s="526"/>
      <c r="N300" s="527"/>
      <c r="O300" s="528">
        <f t="shared" si="400"/>
        <v>0</v>
      </c>
      <c r="P300" s="529"/>
    </row>
    <row r="301" spans="1:16" s="292" customFormat="1" ht="48.75" hidden="1" customHeight="1" thickTop="1" x14ac:dyDescent="0.25">
      <c r="A301" s="521" t="s">
        <v>332</v>
      </c>
      <c r="B301" s="530" t="s">
        <v>333</v>
      </c>
      <c r="C301" s="516">
        <f t="shared" si="371"/>
        <v>0</v>
      </c>
      <c r="D301" s="462"/>
      <c r="E301" s="463"/>
      <c r="F301" s="337">
        <f t="shared" si="397"/>
        <v>0</v>
      </c>
      <c r="G301" s="462"/>
      <c r="H301" s="463"/>
      <c r="I301" s="337">
        <f t="shared" si="398"/>
        <v>0</v>
      </c>
      <c r="J301" s="462"/>
      <c r="K301" s="463"/>
      <c r="L301" s="337">
        <f t="shared" si="399"/>
        <v>0</v>
      </c>
      <c r="M301" s="462"/>
      <c r="N301" s="463"/>
      <c r="O301" s="337">
        <f t="shared" si="400"/>
        <v>0</v>
      </c>
      <c r="P301" s="341"/>
    </row>
    <row r="302" spans="1:16" ht="12.75" thickTop="1" x14ac:dyDescent="0.25">
      <c r="A302" s="268"/>
      <c r="B302" s="268"/>
      <c r="C302" s="268"/>
      <c r="D302" s="268"/>
      <c r="E302" s="268"/>
      <c r="F302" s="268"/>
      <c r="G302" s="268"/>
      <c r="H302" s="268"/>
      <c r="I302" s="268"/>
      <c r="J302" s="268"/>
      <c r="K302" s="268"/>
      <c r="L302" s="268"/>
      <c r="M302" s="268"/>
    </row>
    <row r="303" spans="1:16" x14ac:dyDescent="0.25">
      <c r="A303" s="268"/>
      <c r="B303" s="268"/>
      <c r="C303" s="268"/>
      <c r="D303" s="268"/>
      <c r="E303" s="268"/>
      <c r="F303" s="268"/>
      <c r="G303" s="268"/>
      <c r="H303" s="268"/>
      <c r="I303" s="268"/>
      <c r="J303" s="268"/>
      <c r="K303" s="268"/>
      <c r="L303" s="268"/>
      <c r="M303" s="268"/>
    </row>
    <row r="304" spans="1:16" x14ac:dyDescent="0.25">
      <c r="A304" s="268"/>
      <c r="B304" s="268"/>
      <c r="C304" s="268"/>
      <c r="D304" s="268"/>
      <c r="E304" s="268"/>
      <c r="F304" s="268"/>
      <c r="G304" s="268"/>
      <c r="H304" s="268"/>
      <c r="I304" s="268"/>
      <c r="J304" s="268"/>
      <c r="K304" s="268"/>
      <c r="L304" s="268"/>
      <c r="M304" s="268"/>
    </row>
    <row r="305" spans="1:13" x14ac:dyDescent="0.25">
      <c r="A305" s="268"/>
      <c r="B305" s="268"/>
      <c r="C305" s="268"/>
      <c r="D305" s="268"/>
      <c r="E305" s="268"/>
      <c r="F305" s="268"/>
      <c r="G305" s="268"/>
      <c r="H305" s="268"/>
      <c r="I305" s="268"/>
      <c r="J305" s="268"/>
      <c r="K305" s="268"/>
      <c r="L305" s="268"/>
      <c r="M305" s="268"/>
    </row>
    <row r="306" spans="1:13" x14ac:dyDescent="0.25">
      <c r="A306" s="268"/>
      <c r="B306" s="268"/>
      <c r="C306" s="268"/>
      <c r="D306" s="268"/>
      <c r="E306" s="268"/>
      <c r="F306" s="268"/>
      <c r="G306" s="268"/>
      <c r="H306" s="268"/>
      <c r="I306" s="268"/>
      <c r="J306" s="268"/>
      <c r="K306" s="268"/>
      <c r="L306" s="268"/>
      <c r="M306" s="268"/>
    </row>
    <row r="307" spans="1:13" x14ac:dyDescent="0.25">
      <c r="A307" s="268"/>
      <c r="B307" s="268"/>
      <c r="C307" s="268"/>
      <c r="D307" s="268"/>
      <c r="E307" s="268"/>
      <c r="F307" s="268"/>
      <c r="G307" s="268"/>
      <c r="H307" s="268"/>
      <c r="I307" s="268"/>
      <c r="J307" s="268"/>
      <c r="K307" s="268"/>
      <c r="L307" s="268"/>
      <c r="M307" s="268"/>
    </row>
    <row r="308" spans="1:13" x14ac:dyDescent="0.25">
      <c r="A308" s="268"/>
      <c r="B308" s="268"/>
      <c r="C308" s="268"/>
      <c r="D308" s="268"/>
      <c r="E308" s="268"/>
      <c r="F308" s="268"/>
      <c r="G308" s="268"/>
      <c r="H308" s="268"/>
      <c r="I308" s="268"/>
      <c r="J308" s="268"/>
      <c r="K308" s="268"/>
      <c r="L308" s="268"/>
      <c r="M308" s="268"/>
    </row>
    <row r="309" spans="1:13" x14ac:dyDescent="0.25">
      <c r="A309" s="268"/>
      <c r="B309" s="268"/>
      <c r="C309" s="268"/>
      <c r="D309" s="268"/>
      <c r="E309" s="268"/>
      <c r="F309" s="268"/>
      <c r="G309" s="268"/>
      <c r="H309" s="268"/>
      <c r="I309" s="268"/>
      <c r="J309" s="268"/>
      <c r="K309" s="268"/>
      <c r="L309" s="268"/>
      <c r="M309" s="268"/>
    </row>
    <row r="310" spans="1:13" x14ac:dyDescent="0.25">
      <c r="A310" s="268"/>
      <c r="B310" s="268"/>
      <c r="C310" s="268"/>
      <c r="D310" s="268"/>
      <c r="E310" s="268"/>
      <c r="F310" s="268"/>
      <c r="G310" s="268"/>
      <c r="H310" s="268"/>
      <c r="I310" s="268"/>
      <c r="J310" s="268"/>
      <c r="K310" s="268"/>
      <c r="L310" s="268"/>
      <c r="M310" s="268"/>
    </row>
    <row r="311" spans="1:13" x14ac:dyDescent="0.25">
      <c r="A311" s="268"/>
      <c r="B311" s="268"/>
      <c r="C311" s="268"/>
      <c r="D311" s="268"/>
      <c r="E311" s="268"/>
      <c r="F311" s="268"/>
      <c r="G311" s="268"/>
      <c r="H311" s="268"/>
      <c r="I311" s="268"/>
      <c r="J311" s="268"/>
      <c r="K311" s="268"/>
      <c r="L311" s="268"/>
      <c r="M311" s="268"/>
    </row>
    <row r="312" spans="1:13" x14ac:dyDescent="0.25">
      <c r="A312" s="268"/>
      <c r="B312" s="268"/>
      <c r="C312" s="268"/>
      <c r="D312" s="268"/>
      <c r="E312" s="268"/>
      <c r="F312" s="268"/>
      <c r="G312" s="268"/>
      <c r="H312" s="268"/>
      <c r="I312" s="268"/>
      <c r="J312" s="268"/>
      <c r="K312" s="268"/>
      <c r="L312" s="268"/>
      <c r="M312" s="268"/>
    </row>
    <row r="313" spans="1:13" x14ac:dyDescent="0.25">
      <c r="A313" s="268"/>
      <c r="B313" s="268"/>
      <c r="C313" s="268"/>
      <c r="D313" s="268"/>
      <c r="E313" s="268"/>
      <c r="F313" s="268"/>
      <c r="G313" s="268"/>
      <c r="H313" s="268"/>
      <c r="I313" s="268"/>
      <c r="J313" s="268"/>
      <c r="K313" s="268"/>
      <c r="L313" s="268"/>
      <c r="M313" s="268"/>
    </row>
    <row r="314" spans="1:13" x14ac:dyDescent="0.25">
      <c r="A314" s="268"/>
      <c r="B314" s="268"/>
      <c r="C314" s="268"/>
      <c r="D314" s="268"/>
      <c r="E314" s="268"/>
      <c r="F314" s="268"/>
      <c r="G314" s="268"/>
      <c r="H314" s="268"/>
      <c r="I314" s="268"/>
      <c r="J314" s="268"/>
      <c r="K314" s="268"/>
      <c r="L314" s="268"/>
      <c r="M314" s="268"/>
    </row>
    <row r="315" spans="1:13" x14ac:dyDescent="0.25">
      <c r="A315" s="268"/>
      <c r="B315" s="268"/>
      <c r="C315" s="268"/>
      <c r="D315" s="268"/>
      <c r="E315" s="268"/>
      <c r="F315" s="268"/>
      <c r="G315" s="268"/>
      <c r="H315" s="268"/>
      <c r="I315" s="268"/>
      <c r="J315" s="268"/>
      <c r="K315" s="268"/>
      <c r="L315" s="268"/>
      <c r="M315" s="268"/>
    </row>
    <row r="316" spans="1:13" x14ac:dyDescent="0.25">
      <c r="A316" s="268"/>
      <c r="B316" s="268"/>
      <c r="C316" s="268"/>
      <c r="D316" s="268"/>
      <c r="E316" s="268"/>
      <c r="F316" s="268"/>
      <c r="G316" s="268"/>
      <c r="H316" s="268"/>
      <c r="I316" s="268"/>
      <c r="J316" s="268"/>
      <c r="K316" s="268"/>
      <c r="L316" s="268"/>
      <c r="M316" s="268"/>
    </row>
    <row r="317" spans="1:13" x14ac:dyDescent="0.25">
      <c r="A317" s="268"/>
      <c r="B317" s="268"/>
      <c r="C317" s="268"/>
      <c r="D317" s="268"/>
      <c r="E317" s="268"/>
      <c r="F317" s="268"/>
      <c r="G317" s="268"/>
      <c r="H317" s="268"/>
      <c r="I317" s="268"/>
      <c r="J317" s="268"/>
      <c r="K317" s="268"/>
      <c r="L317" s="268"/>
      <c r="M317" s="268"/>
    </row>
  </sheetData>
  <sheetProtection algorithmName="SHA-512" hashValue="tpKASVkVXhMWwOZzYTnXtO0qaaz2aouNcRkvLd2shUI7jl7R0Jy8Hmls8q1BpqdjoDRAzVbhIGp/gu/kpO4rNQ==" saltValue="/3+bTa6r4cfEhgn2CPeW8A==" spinCount="100000" sheet="1" objects="1" scenarios="1" formatCells="0" formatColumns="0" formatRows="0" deleteColumns="0"/>
  <autoFilter ref="A18:P301">
    <filterColumn colId="2">
      <filters>
        <filter val="1 204"/>
        <filter val="241"/>
        <filter val="470"/>
        <filter val="533"/>
        <filter val="63"/>
        <filter val="671"/>
        <filter val="963"/>
      </filters>
    </filterColumn>
  </autoFilter>
  <mergeCells count="32">
    <mergeCell ref="A290:B290"/>
    <mergeCell ref="A291:B291"/>
    <mergeCell ref="I16:I17"/>
    <mergeCell ref="J16:J17"/>
    <mergeCell ref="K16:K17"/>
    <mergeCell ref="C14:P14"/>
    <mergeCell ref="A15:A17"/>
    <mergeCell ref="B15:B17"/>
    <mergeCell ref="C15:P15"/>
    <mergeCell ref="C16:C17"/>
    <mergeCell ref="D16:D17"/>
    <mergeCell ref="E16:E17"/>
    <mergeCell ref="F16:F17"/>
    <mergeCell ref="G16:G17"/>
    <mergeCell ref="H16:H17"/>
    <mergeCell ref="O16:O17"/>
    <mergeCell ref="P16:P17"/>
    <mergeCell ref="L16:L17"/>
    <mergeCell ref="M16:M17"/>
    <mergeCell ref="N16:N17"/>
    <mergeCell ref="C13:P13"/>
    <mergeCell ref="A2:P2"/>
    <mergeCell ref="C3:P3"/>
    <mergeCell ref="C4:P4"/>
    <mergeCell ref="C5:P5"/>
    <mergeCell ref="C6:P6"/>
    <mergeCell ref="C7:P7"/>
    <mergeCell ref="C8:P8"/>
    <mergeCell ref="C9:P9"/>
    <mergeCell ref="C10:P10"/>
    <mergeCell ref="C11:P11"/>
    <mergeCell ref="C12:P12"/>
  </mergeCells>
  <pageMargins left="0.98425196850393704" right="0.39370078740157483" top="0.59055118110236227" bottom="0.39370078740157483" header="0.23622047244094491" footer="0.23622047244094491"/>
  <pageSetup paperSize="9" scale="70" orientation="portrait" r:id="rId1"/>
  <headerFooter differentFirst="1">
    <oddFooter>&amp;L&amp;"Times New Roman,Regular"&amp;9&amp;D; &amp;T&amp;R&amp;"Times New Roman,Regular"&amp;9&amp;P (&amp;N)</oddFooter>
    <firstHeader xml:space="preserve">&amp;R&amp;"Times New Roman,Regular"&amp;9 8.pielikums Jūrmalas pilsētas domes
2019.gada 21.marta  saistošajiem noteikumiem Nr. 11
(protokols Nr.3,  22.punkts)
 </firstHeader>
    <firstFooter>&amp;L&amp;9&amp;D; &amp;T&amp;R&amp;9&amp;P (&amp;N)</first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R129"/>
  <sheetViews>
    <sheetView view="pageLayout" topLeftCell="G1" zoomScale="80" zoomScaleNormal="75" zoomScaleSheetLayoutView="70" zoomScalePageLayoutView="80" workbookViewId="0">
      <selection activeCell="R14" sqref="R14"/>
    </sheetView>
  </sheetViews>
  <sheetFormatPr defaultRowHeight="12.75" x14ac:dyDescent="0.2"/>
  <cols>
    <col min="1" max="1" width="14.42578125" style="542" customWidth="1"/>
    <col min="2" max="2" width="13.5703125" style="542" customWidth="1"/>
    <col min="3" max="3" width="48.28515625" style="542" customWidth="1"/>
    <col min="4" max="18" width="13.7109375" style="542" customWidth="1"/>
    <col min="19" max="16384" width="9.140625" style="542"/>
  </cols>
  <sheetData>
    <row r="1" spans="1:18" x14ac:dyDescent="0.2">
      <c r="R1" s="543" t="s">
        <v>380</v>
      </c>
    </row>
    <row r="2" spans="1:18" x14ac:dyDescent="0.2">
      <c r="R2" s="543" t="s">
        <v>381</v>
      </c>
    </row>
    <row r="3" spans="1:18" ht="19.5" customHeight="1" x14ac:dyDescent="0.3">
      <c r="A3" s="1068" t="s">
        <v>382</v>
      </c>
      <c r="B3" s="1068"/>
      <c r="C3" s="1068"/>
      <c r="D3" s="1068"/>
      <c r="E3" s="1068"/>
      <c r="F3" s="1068"/>
      <c r="G3" s="1068"/>
      <c r="H3" s="1068"/>
      <c r="I3" s="1068"/>
      <c r="J3" s="1068"/>
      <c r="K3" s="1068"/>
      <c r="L3" s="1068"/>
      <c r="M3" s="1068"/>
      <c r="N3" s="1068"/>
      <c r="O3" s="1068"/>
      <c r="P3" s="1068"/>
      <c r="Q3" s="1068"/>
      <c r="R3" s="1068"/>
    </row>
    <row r="4" spans="1:18" ht="13.5" thickBot="1" x14ac:dyDescent="0.25">
      <c r="A4" s="544"/>
      <c r="B4" s="544"/>
      <c r="C4" s="544"/>
      <c r="D4" s="545"/>
      <c r="E4" s="545"/>
      <c r="F4" s="545"/>
      <c r="G4" s="545"/>
      <c r="H4" s="546"/>
      <c r="I4" s="547"/>
      <c r="J4" s="547"/>
      <c r="K4" s="547"/>
      <c r="L4" s="547"/>
      <c r="M4" s="547"/>
      <c r="N4" s="547"/>
      <c r="O4" s="547"/>
      <c r="P4" s="547"/>
      <c r="Q4" s="547"/>
      <c r="R4" s="548"/>
    </row>
    <row r="5" spans="1:18" ht="51" customHeight="1" x14ac:dyDescent="0.2">
      <c r="A5" s="549" t="s">
        <v>383</v>
      </c>
      <c r="B5" s="550" t="s">
        <v>384</v>
      </c>
      <c r="C5" s="551" t="s">
        <v>385</v>
      </c>
      <c r="D5" s="552">
        <v>2019</v>
      </c>
      <c r="E5" s="552">
        <v>2020</v>
      </c>
      <c r="F5" s="553">
        <v>2021</v>
      </c>
      <c r="G5" s="554">
        <v>2022</v>
      </c>
      <c r="H5" s="550">
        <v>2023</v>
      </c>
      <c r="I5" s="554">
        <v>2024</v>
      </c>
      <c r="J5" s="554">
        <v>2025</v>
      </c>
      <c r="K5" s="550">
        <v>2026</v>
      </c>
      <c r="L5" s="550">
        <v>2027</v>
      </c>
      <c r="M5" s="550">
        <v>2028</v>
      </c>
      <c r="N5" s="550">
        <v>2029</v>
      </c>
      <c r="O5" s="550">
        <v>2030</v>
      </c>
      <c r="P5" s="553">
        <v>2031</v>
      </c>
      <c r="Q5" s="550">
        <v>2032</v>
      </c>
      <c r="R5" s="555" t="s">
        <v>386</v>
      </c>
    </row>
    <row r="6" spans="1:18" ht="15.75" x14ac:dyDescent="0.25">
      <c r="A6" s="556"/>
      <c r="B6" s="557"/>
      <c r="C6" s="558" t="s">
        <v>387</v>
      </c>
      <c r="D6" s="559">
        <f t="shared" ref="D6:R6" si="0">SUM(D15:D108)</f>
        <v>6873275.434672798</v>
      </c>
      <c r="E6" s="559">
        <f t="shared" si="0"/>
        <v>6750812.5412884504</v>
      </c>
      <c r="F6" s="559">
        <f t="shared" si="0"/>
        <v>8745086.8654740043</v>
      </c>
      <c r="G6" s="559">
        <f t="shared" si="0"/>
        <v>11831711.193720575</v>
      </c>
      <c r="H6" s="559">
        <f t="shared" si="0"/>
        <v>11770246.752</v>
      </c>
      <c r="I6" s="559">
        <f t="shared" si="0"/>
        <v>11611733.409000002</v>
      </c>
      <c r="J6" s="559">
        <f t="shared" si="0"/>
        <v>9426460.3090000004</v>
      </c>
      <c r="K6" s="559">
        <f t="shared" si="0"/>
        <v>8307079.7360000005</v>
      </c>
      <c r="L6" s="559">
        <f t="shared" si="0"/>
        <v>7511715.9099999992</v>
      </c>
      <c r="M6" s="559">
        <f t="shared" si="0"/>
        <v>7172412.1630000006</v>
      </c>
      <c r="N6" s="559">
        <f t="shared" si="0"/>
        <v>6667185.063000001</v>
      </c>
      <c r="O6" s="559">
        <f t="shared" si="0"/>
        <v>6023421.5830000006</v>
      </c>
      <c r="P6" s="559">
        <f t="shared" si="0"/>
        <v>5837096.3829999994</v>
      </c>
      <c r="Q6" s="559">
        <f t="shared" si="0"/>
        <v>4000501.0890000002</v>
      </c>
      <c r="R6" s="560">
        <f t="shared" si="0"/>
        <v>21374204</v>
      </c>
    </row>
    <row r="7" spans="1:18" ht="31.5" x14ac:dyDescent="0.25">
      <c r="A7" s="561"/>
      <c r="B7" s="562"/>
      <c r="C7" s="563" t="s">
        <v>388</v>
      </c>
      <c r="D7" s="564">
        <f>D6/D13</f>
        <v>0.10310671862798221</v>
      </c>
      <c r="E7" s="564">
        <f t="shared" ref="E7:Q7" si="1">E6/E13</f>
        <v>0.10126964004578952</v>
      </c>
      <c r="F7" s="564">
        <f t="shared" si="1"/>
        <v>0.13118595630070445</v>
      </c>
      <c r="G7" s="564">
        <f>G6/G13</f>
        <v>0.17748872841388896</v>
      </c>
      <c r="H7" s="564">
        <f t="shared" si="1"/>
        <v>0.1765666939401736</v>
      </c>
      <c r="I7" s="564">
        <f t="shared" si="1"/>
        <v>0.17418881881923284</v>
      </c>
      <c r="J7" s="565">
        <f t="shared" si="1"/>
        <v>0.14140731009191312</v>
      </c>
      <c r="K7" s="564">
        <f t="shared" si="1"/>
        <v>0.12461536586169694</v>
      </c>
      <c r="L7" s="564">
        <f t="shared" si="1"/>
        <v>0.11268403050438465</v>
      </c>
      <c r="M7" s="564">
        <f t="shared" si="1"/>
        <v>0.10759409975683061</v>
      </c>
      <c r="N7" s="564">
        <f t="shared" si="1"/>
        <v>0.10001513555875011</v>
      </c>
      <c r="O7" s="564">
        <f t="shared" si="1"/>
        <v>9.0357972736423819E-2</v>
      </c>
      <c r="P7" s="565">
        <f t="shared" si="1"/>
        <v>8.7562889060191482E-2</v>
      </c>
      <c r="Q7" s="564">
        <f t="shared" si="1"/>
        <v>6.0011932313039258E-2</v>
      </c>
      <c r="R7" s="566"/>
    </row>
    <row r="8" spans="1:18" ht="19.5" hidden="1" customHeight="1" x14ac:dyDescent="0.25">
      <c r="A8" s="561"/>
      <c r="B8" s="562"/>
      <c r="C8" s="562" t="s">
        <v>389</v>
      </c>
      <c r="D8" s="567"/>
      <c r="E8" s="567"/>
      <c r="F8" s="568"/>
      <c r="G8" s="568"/>
      <c r="H8" s="567"/>
      <c r="I8" s="568"/>
      <c r="J8" s="568"/>
      <c r="K8" s="569"/>
      <c r="L8" s="569"/>
      <c r="M8" s="569"/>
      <c r="N8" s="569"/>
      <c r="O8" s="569"/>
      <c r="P8" s="570"/>
      <c r="Q8" s="569"/>
      <c r="R8" s="571"/>
    </row>
    <row r="9" spans="1:18" ht="19.5" customHeight="1" x14ac:dyDescent="0.25">
      <c r="A9" s="561"/>
      <c r="B9" s="562"/>
      <c r="C9" s="1069" t="s">
        <v>390</v>
      </c>
      <c r="D9" s="567">
        <f>SUM(D56:D107)</f>
        <v>6684792.914422798</v>
      </c>
      <c r="E9" s="567">
        <f t="shared" ref="E9:R9" si="2">SUM(E56:E107)</f>
        <v>5764091.0052816998</v>
      </c>
      <c r="F9" s="567">
        <f t="shared" si="2"/>
        <v>6666030</v>
      </c>
      <c r="G9" s="567">
        <f t="shared" si="2"/>
        <v>7175510</v>
      </c>
      <c r="H9" s="567">
        <f t="shared" si="2"/>
        <v>6128357</v>
      </c>
      <c r="I9" s="567">
        <f t="shared" si="2"/>
        <v>5995961</v>
      </c>
      <c r="J9" s="567">
        <f t="shared" si="2"/>
        <v>3717727</v>
      </c>
      <c r="K9" s="567">
        <f t="shared" si="2"/>
        <v>3169895</v>
      </c>
      <c r="L9" s="567">
        <f t="shared" si="2"/>
        <v>2717528.29</v>
      </c>
      <c r="M9" s="567">
        <f t="shared" si="2"/>
        <v>2511771</v>
      </c>
      <c r="N9" s="567">
        <f t="shared" si="2"/>
        <v>2082777</v>
      </c>
      <c r="O9" s="567">
        <f t="shared" si="2"/>
        <v>2036608</v>
      </c>
      <c r="P9" s="568">
        <f t="shared" si="2"/>
        <v>1990441</v>
      </c>
      <c r="Q9" s="567">
        <f t="shared" si="2"/>
        <v>1944273</v>
      </c>
      <c r="R9" s="560">
        <f t="shared" si="2"/>
        <v>7669956</v>
      </c>
    </row>
    <row r="10" spans="1:18" ht="19.5" customHeight="1" x14ac:dyDescent="0.25">
      <c r="A10" s="561"/>
      <c r="B10" s="562"/>
      <c r="C10" s="1069"/>
      <c r="D10" s="572">
        <f>D9/D13</f>
        <v>0.1002792727666285</v>
      </c>
      <c r="E10" s="572">
        <f t="shared" ref="E10:Q10" si="3">E9/E13</f>
        <v>8.6467727806976175E-2</v>
      </c>
      <c r="F10" s="572">
        <f t="shared" si="3"/>
        <v>9.999780833872661E-2</v>
      </c>
      <c r="G10" s="572">
        <f t="shared" si="3"/>
        <v>0.10764057073139727</v>
      </c>
      <c r="H10" s="572">
        <f t="shared" si="3"/>
        <v>9.1932119825037323E-2</v>
      </c>
      <c r="I10" s="573">
        <f t="shared" si="3"/>
        <v>8.994603367888826E-2</v>
      </c>
      <c r="J10" s="573">
        <f t="shared" si="3"/>
        <v>5.5770008836100206E-2</v>
      </c>
      <c r="K10" s="572">
        <f t="shared" si="3"/>
        <v>4.755192410833551E-2</v>
      </c>
      <c r="L10" s="572">
        <f t="shared" si="3"/>
        <v>4.0765924110525674E-2</v>
      </c>
      <c r="M10" s="572">
        <f t="shared" si="3"/>
        <v>3.7679337634059805E-2</v>
      </c>
      <c r="N10" s="572">
        <f t="shared" si="3"/>
        <v>3.1243954086361447E-2</v>
      </c>
      <c r="O10" s="572">
        <f t="shared" si="3"/>
        <v>3.0551368122423289E-2</v>
      </c>
      <c r="P10" s="573">
        <f t="shared" si="3"/>
        <v>2.9858812160692843E-2</v>
      </c>
      <c r="Q10" s="572">
        <f t="shared" si="3"/>
        <v>2.9166241197858545E-2</v>
      </c>
      <c r="R10" s="574"/>
    </row>
    <row r="11" spans="1:18" ht="19.5" customHeight="1" x14ac:dyDescent="0.25">
      <c r="A11" s="561"/>
      <c r="B11" s="562"/>
      <c r="C11" s="1070" t="s">
        <v>391</v>
      </c>
      <c r="D11" s="567">
        <f t="shared" ref="D11:R11" si="4">SUM(D15:D54)</f>
        <v>188482.52025</v>
      </c>
      <c r="E11" s="567">
        <f t="shared" si="4"/>
        <v>986721.53600675007</v>
      </c>
      <c r="F11" s="567">
        <f t="shared" si="4"/>
        <v>2079056.8654740031</v>
      </c>
      <c r="G11" s="567">
        <f t="shared" si="4"/>
        <v>4656201.1937205754</v>
      </c>
      <c r="H11" s="567">
        <f t="shared" si="4"/>
        <v>5641889.7520000003</v>
      </c>
      <c r="I11" s="567">
        <f t="shared" si="4"/>
        <v>5615772.4090000009</v>
      </c>
      <c r="J11" s="567">
        <f t="shared" si="4"/>
        <v>5708733.3090000013</v>
      </c>
      <c r="K11" s="567">
        <f t="shared" si="4"/>
        <v>5137184.7360000005</v>
      </c>
      <c r="L11" s="567">
        <f t="shared" si="4"/>
        <v>4794187.6199999992</v>
      </c>
      <c r="M11" s="567">
        <f t="shared" si="4"/>
        <v>4660641.1630000006</v>
      </c>
      <c r="N11" s="567">
        <f t="shared" si="4"/>
        <v>4584408.063000001</v>
      </c>
      <c r="O11" s="567">
        <f t="shared" si="4"/>
        <v>3986813.5830000001</v>
      </c>
      <c r="P11" s="567">
        <f t="shared" si="4"/>
        <v>3846655.3829999994</v>
      </c>
      <c r="Q11" s="567">
        <f t="shared" si="4"/>
        <v>2056228.0890000002</v>
      </c>
      <c r="R11" s="560">
        <f t="shared" si="4"/>
        <v>13704248</v>
      </c>
    </row>
    <row r="12" spans="1:18" ht="19.5" customHeight="1" x14ac:dyDescent="0.25">
      <c r="A12" s="561"/>
      <c r="B12" s="562"/>
      <c r="C12" s="1070"/>
      <c r="D12" s="572">
        <f>D11/D13</f>
        <v>2.8274458613537076E-3</v>
      </c>
      <c r="E12" s="572">
        <f t="shared" ref="E12:O12" si="5">E11/E13</f>
        <v>1.4801912238813345E-2</v>
      </c>
      <c r="F12" s="572">
        <f t="shared" si="5"/>
        <v>3.118814796197783E-2</v>
      </c>
      <c r="G12" s="572">
        <f t="shared" si="5"/>
        <v>6.9848157682491696E-2</v>
      </c>
      <c r="H12" s="572">
        <f t="shared" si="5"/>
        <v>8.4634574115136266E-2</v>
      </c>
      <c r="I12" s="573">
        <f t="shared" si="5"/>
        <v>8.424278514034457E-2</v>
      </c>
      <c r="J12" s="573">
        <f t="shared" si="5"/>
        <v>8.5637301255812925E-2</v>
      </c>
      <c r="K12" s="572">
        <f t="shared" si="5"/>
        <v>7.7063441753361425E-2</v>
      </c>
      <c r="L12" s="572">
        <f t="shared" si="5"/>
        <v>7.1918106393858983E-2</v>
      </c>
      <c r="M12" s="572">
        <f t="shared" si="5"/>
        <v>6.9914762122770813E-2</v>
      </c>
      <c r="N12" s="572">
        <f t="shared" si="5"/>
        <v>6.8771181472388657E-2</v>
      </c>
      <c r="O12" s="572">
        <f t="shared" si="5"/>
        <v>5.9806604614000523E-2</v>
      </c>
      <c r="P12" s="573">
        <f>P11/P13</f>
        <v>5.7704076899498642E-2</v>
      </c>
      <c r="Q12" s="573">
        <f>Q11/Q13</f>
        <v>3.0845691115180714E-2</v>
      </c>
      <c r="R12" s="574"/>
    </row>
    <row r="13" spans="1:18" ht="33.75" customHeight="1" thickBot="1" x14ac:dyDescent="0.3">
      <c r="A13" s="575"/>
      <c r="B13" s="576"/>
      <c r="C13" s="577" t="s">
        <v>392</v>
      </c>
      <c r="D13" s="578">
        <f>91113970-12920995-11531214</f>
        <v>66661761</v>
      </c>
      <c r="E13" s="578">
        <f t="shared" ref="E13:R13" si="6">91113970-12920995-11531214</f>
        <v>66661761</v>
      </c>
      <c r="F13" s="578">
        <f t="shared" si="6"/>
        <v>66661761</v>
      </c>
      <c r="G13" s="578">
        <f t="shared" si="6"/>
        <v>66661761</v>
      </c>
      <c r="H13" s="578">
        <f t="shared" si="6"/>
        <v>66661761</v>
      </c>
      <c r="I13" s="578">
        <f t="shared" si="6"/>
        <v>66661761</v>
      </c>
      <c r="J13" s="578">
        <f t="shared" si="6"/>
        <v>66661761</v>
      </c>
      <c r="K13" s="578">
        <f t="shared" si="6"/>
        <v>66661761</v>
      </c>
      <c r="L13" s="578">
        <f t="shared" si="6"/>
        <v>66661761</v>
      </c>
      <c r="M13" s="578">
        <f t="shared" si="6"/>
        <v>66661761</v>
      </c>
      <c r="N13" s="578">
        <f t="shared" si="6"/>
        <v>66661761</v>
      </c>
      <c r="O13" s="578">
        <f t="shared" si="6"/>
        <v>66661761</v>
      </c>
      <c r="P13" s="578">
        <f t="shared" si="6"/>
        <v>66661761</v>
      </c>
      <c r="Q13" s="578">
        <f t="shared" si="6"/>
        <v>66661761</v>
      </c>
      <c r="R13" s="579">
        <f t="shared" si="6"/>
        <v>66661761</v>
      </c>
    </row>
    <row r="14" spans="1:18" ht="16.5" thickBot="1" x14ac:dyDescent="0.25">
      <c r="A14" s="580">
        <f>SUM(A15:A54)</f>
        <v>54844376</v>
      </c>
      <c r="B14" s="581"/>
      <c r="C14" s="581" t="s">
        <v>393</v>
      </c>
      <c r="D14" s="582">
        <f t="shared" ref="D14:R14" si="7">SUM(D15:D54)</f>
        <v>188482.52025</v>
      </c>
      <c r="E14" s="582">
        <f t="shared" si="7"/>
        <v>986721.53600675007</v>
      </c>
      <c r="F14" s="582">
        <f t="shared" si="7"/>
        <v>2079056.8654740031</v>
      </c>
      <c r="G14" s="582">
        <f t="shared" si="7"/>
        <v>4656201.1937205754</v>
      </c>
      <c r="H14" s="582">
        <f t="shared" si="7"/>
        <v>5641889.7520000003</v>
      </c>
      <c r="I14" s="582">
        <f t="shared" si="7"/>
        <v>5615772.4090000009</v>
      </c>
      <c r="J14" s="582">
        <f t="shared" si="7"/>
        <v>5708733.3090000013</v>
      </c>
      <c r="K14" s="582">
        <f t="shared" si="7"/>
        <v>5137184.7360000005</v>
      </c>
      <c r="L14" s="582">
        <f t="shared" si="7"/>
        <v>4794187.6199999992</v>
      </c>
      <c r="M14" s="582">
        <f t="shared" si="7"/>
        <v>4660641.1630000006</v>
      </c>
      <c r="N14" s="582">
        <f t="shared" si="7"/>
        <v>4584408.063000001</v>
      </c>
      <c r="O14" s="582">
        <f t="shared" si="7"/>
        <v>3986813.5830000001</v>
      </c>
      <c r="P14" s="582">
        <f t="shared" si="7"/>
        <v>3846655.3829999994</v>
      </c>
      <c r="Q14" s="582">
        <f t="shared" si="7"/>
        <v>2056228.0890000002</v>
      </c>
      <c r="R14" s="725">
        <f t="shared" si="7"/>
        <v>13704248</v>
      </c>
    </row>
    <row r="15" spans="1:18" ht="47.25" x14ac:dyDescent="0.25">
      <c r="A15" s="583">
        <f>1462506+4830432-379022</f>
        <v>5913916</v>
      </c>
      <c r="B15" s="584" t="s">
        <v>394</v>
      </c>
      <c r="C15" s="585" t="s">
        <v>395</v>
      </c>
      <c r="D15" s="586"/>
      <c r="E15" s="586">
        <v>0</v>
      </c>
      <c r="F15" s="586">
        <v>0</v>
      </c>
      <c r="G15" s="586">
        <v>295700</v>
      </c>
      <c r="H15" s="586">
        <v>295700</v>
      </c>
      <c r="I15" s="586">
        <v>295700</v>
      </c>
      <c r="J15" s="586">
        <v>295700</v>
      </c>
      <c r="K15" s="586">
        <v>295700</v>
      </c>
      <c r="L15" s="586">
        <v>295700</v>
      </c>
      <c r="M15" s="586">
        <v>295700</v>
      </c>
      <c r="N15" s="586">
        <v>295700</v>
      </c>
      <c r="O15" s="587">
        <v>295700</v>
      </c>
      <c r="P15" s="586">
        <v>295700</v>
      </c>
      <c r="Q15" s="587">
        <v>295700</v>
      </c>
      <c r="R15" s="588">
        <f>295700+295700+295700+295700+295700+295700+295700+295700+295616</f>
        <v>2661216</v>
      </c>
    </row>
    <row r="16" spans="1:18" ht="16.5" thickBot="1" x14ac:dyDescent="0.3">
      <c r="A16" s="589"/>
      <c r="B16" s="590"/>
      <c r="C16" s="591" t="s">
        <v>396</v>
      </c>
      <c r="D16" s="592">
        <f>(A15/3/2)*0.027</f>
        <v>26612.621999999999</v>
      </c>
      <c r="E16" s="592">
        <f>(D16+(A15/3)*2/2)*0.027</f>
        <v>53943.784793999999</v>
      </c>
      <c r="F16" s="592">
        <f>(E16+(A15/2))*0.027</f>
        <v>81294.348189437995</v>
      </c>
      <c r="G16" s="593">
        <f>(A15-F15)*0.027</f>
        <v>159675.73199999999</v>
      </c>
      <c r="H16" s="593">
        <f>(A15-F15-G15)*0.027</f>
        <v>151691.83199999999</v>
      </c>
      <c r="I16" s="593">
        <f>(A15-F15-G15-H15)*0.027</f>
        <v>143707.932</v>
      </c>
      <c r="J16" s="593">
        <f>(A15-F15-G15-H15-I15)*0.027</f>
        <v>135724.03200000001</v>
      </c>
      <c r="K16" s="594">
        <f>(A15-F15-G15-H15-I15-J15)*0.027</f>
        <v>127740.132</v>
      </c>
      <c r="L16" s="593">
        <v>94069</v>
      </c>
      <c r="M16" s="594">
        <f>(A15-F15-G15-H15-I15-J15-K15-L15)*0.027</f>
        <v>111772.33199999999</v>
      </c>
      <c r="N16" s="593">
        <f>(A15-F15-G15-H15-I15-J15-K15-L15-M15)*0.027</f>
        <v>103788.432</v>
      </c>
      <c r="O16" s="594">
        <f>(A15-F15-G15-H15-I15-J15-K15-L15-M15-N15)*0.027</f>
        <v>95804.531999999992</v>
      </c>
      <c r="P16" s="593">
        <f>(A15-E15-F15-G15-H15-I15-J15-K15-L15-M15-N15-O15)*0.027</f>
        <v>87820.631999999998</v>
      </c>
      <c r="Q16" s="595">
        <f>(A15-E15-F15-G15-H15-I15-J15-K15-L15-M15-N15-O15-P15)*0.027</f>
        <v>79836.732000000004</v>
      </c>
      <c r="R16" s="596">
        <f>71853+63869+55885+47901+39917+31933+23949+15966+7982</f>
        <v>359255</v>
      </c>
    </row>
    <row r="17" spans="1:18" ht="31.5" x14ac:dyDescent="0.25">
      <c r="A17" s="583">
        <f>2274277+1127482</f>
        <v>3401759</v>
      </c>
      <c r="B17" s="584" t="s">
        <v>397</v>
      </c>
      <c r="C17" s="585" t="s">
        <v>398</v>
      </c>
      <c r="D17" s="597">
        <v>0</v>
      </c>
      <c r="E17" s="598">
        <v>0</v>
      </c>
      <c r="F17" s="598">
        <v>0</v>
      </c>
      <c r="G17" s="598">
        <v>593300</v>
      </c>
      <c r="H17" s="598">
        <v>312000</v>
      </c>
      <c r="I17" s="598">
        <v>312000</v>
      </c>
      <c r="J17" s="598">
        <v>312000</v>
      </c>
      <c r="K17" s="598">
        <v>312000</v>
      </c>
      <c r="L17" s="598">
        <v>312000</v>
      </c>
      <c r="M17" s="598">
        <v>312000</v>
      </c>
      <c r="N17" s="598">
        <v>312000</v>
      </c>
      <c r="O17" s="599">
        <v>312000</v>
      </c>
      <c r="P17" s="598">
        <v>312459</v>
      </c>
      <c r="Q17" s="599"/>
      <c r="R17" s="600"/>
    </row>
    <row r="18" spans="1:18" ht="16.5" thickBot="1" x14ac:dyDescent="0.3">
      <c r="A18" s="601"/>
      <c r="B18" s="602"/>
      <c r="C18" s="603" t="s">
        <v>396</v>
      </c>
      <c r="D18" s="604">
        <f>(A17/3/2)*0.027</f>
        <v>15307.915500000001</v>
      </c>
      <c r="E18" s="604">
        <f>(D18+(A17/3)*2/2)*0.027</f>
        <v>31029.1447185</v>
      </c>
      <c r="F18" s="604">
        <f>(E18+(A17/2))*0.027</f>
        <v>46761.533407399504</v>
      </c>
      <c r="G18" s="604">
        <f>A17*0.027</f>
        <v>91847.493000000002</v>
      </c>
      <c r="H18" s="604">
        <f>(A17-F17-G17)*0.027</f>
        <v>75828.392999999996</v>
      </c>
      <c r="I18" s="604">
        <f>(A17-F17-G17-H17)*0.027</f>
        <v>67404.392999999996</v>
      </c>
      <c r="J18" s="604">
        <f>(A17-F17-G17-H17-I17)*0.027</f>
        <v>58980.392999999996</v>
      </c>
      <c r="K18" s="605">
        <f>(A17-F17-G17-H17-I17-J17)*0.027</f>
        <v>50556.392999999996</v>
      </c>
      <c r="L18" s="604">
        <f>(A17-F17-G17-H17-I17-J17-K17)*0.027</f>
        <v>42132.392999999996</v>
      </c>
      <c r="M18" s="605">
        <f>(A17-F17-G17-H17-I17-J17-K17-L17)*0.027</f>
        <v>33708.392999999996</v>
      </c>
      <c r="N18" s="604">
        <f>(A17-F17-G17-H17-I17-J17-K17-L17-M17)*0.027</f>
        <v>25284.393</v>
      </c>
      <c r="O18" s="605">
        <f>(A17-F17-G17-H17-I17-J17-K17-L17-M17-N17)*0.027</f>
        <v>16860.393</v>
      </c>
      <c r="P18" s="604">
        <f>(A17-D17-E17-F17-G17-H17-I17-J17-K17-L17-M17-N17-O17)*0.027</f>
        <v>8436.393</v>
      </c>
      <c r="Q18" s="605"/>
      <c r="R18" s="606"/>
    </row>
    <row r="19" spans="1:18" ht="47.25" x14ac:dyDescent="0.25">
      <c r="A19" s="607">
        <f>346924+2358</f>
        <v>349282</v>
      </c>
      <c r="B19" s="608" t="s">
        <v>399</v>
      </c>
      <c r="C19" s="609" t="s">
        <v>400</v>
      </c>
      <c r="D19" s="610">
        <v>0</v>
      </c>
      <c r="E19" s="610">
        <v>0</v>
      </c>
      <c r="F19" s="610">
        <v>69900</v>
      </c>
      <c r="G19" s="610">
        <v>69900</v>
      </c>
      <c r="H19" s="610">
        <v>69900</v>
      </c>
      <c r="I19" s="610">
        <v>69900</v>
      </c>
      <c r="J19" s="610">
        <v>69682</v>
      </c>
      <c r="K19" s="610"/>
      <c r="L19" s="611"/>
      <c r="M19" s="611"/>
      <c r="N19" s="611"/>
      <c r="O19" s="611"/>
      <c r="P19" s="610"/>
      <c r="Q19" s="611"/>
      <c r="R19" s="612"/>
    </row>
    <row r="20" spans="1:18" ht="16.5" thickBot="1" x14ac:dyDescent="0.3">
      <c r="A20" s="601"/>
      <c r="B20" s="613"/>
      <c r="C20" s="603" t="s">
        <v>396</v>
      </c>
      <c r="D20" s="614">
        <f>((A19/2)/2)*0.027</f>
        <v>2357.6534999999999</v>
      </c>
      <c r="E20" s="614">
        <f>(D20+A19/2)*0.027</f>
        <v>4778.9636444999996</v>
      </c>
      <c r="F20" s="614">
        <f>(A19-E19)*0.027</f>
        <v>9430.6139999999996</v>
      </c>
      <c r="G20" s="614">
        <f>(A19-E19-F19)*0.027</f>
        <v>7543.3140000000003</v>
      </c>
      <c r="H20" s="614">
        <f>(A19-E19-F19-G19)*0.027</f>
        <v>5656.0140000000001</v>
      </c>
      <c r="I20" s="614">
        <f>(A19-E19-F19-G19-H19)*0.027</f>
        <v>3768.7139999999999</v>
      </c>
      <c r="J20" s="614">
        <f>(A19-E19-F19-G19-H19-I19)*0.027</f>
        <v>1881.414</v>
      </c>
      <c r="K20" s="614"/>
      <c r="L20" s="615"/>
      <c r="M20" s="615"/>
      <c r="N20" s="615"/>
      <c r="O20" s="615"/>
      <c r="P20" s="614"/>
      <c r="Q20" s="615"/>
      <c r="R20" s="616"/>
    </row>
    <row r="21" spans="1:18" ht="47.25" x14ac:dyDescent="0.25">
      <c r="A21" s="589">
        <f>1135705+129698</f>
        <v>1265403</v>
      </c>
      <c r="B21" s="590" t="s">
        <v>399</v>
      </c>
      <c r="C21" s="617" t="s">
        <v>401</v>
      </c>
      <c r="D21" s="618">
        <v>0</v>
      </c>
      <c r="E21" s="618">
        <v>0</v>
      </c>
      <c r="F21" s="618">
        <v>427100</v>
      </c>
      <c r="G21" s="618">
        <v>127100</v>
      </c>
      <c r="H21" s="618">
        <v>170400</v>
      </c>
      <c r="I21" s="618">
        <v>270400</v>
      </c>
      <c r="J21" s="618">
        <v>270403</v>
      </c>
      <c r="K21" s="618"/>
      <c r="L21" s="595"/>
      <c r="M21" s="595"/>
      <c r="N21" s="595"/>
      <c r="O21" s="595"/>
      <c r="P21" s="618"/>
      <c r="Q21" s="595"/>
      <c r="R21" s="596"/>
    </row>
    <row r="22" spans="1:18" ht="16.5" thickBot="1" x14ac:dyDescent="0.3">
      <c r="A22" s="601"/>
      <c r="B22" s="613"/>
      <c r="C22" s="603" t="s">
        <v>396</v>
      </c>
      <c r="D22" s="615">
        <f>((A21/2)/2)*0.027</f>
        <v>8541.4702500000003</v>
      </c>
      <c r="E22" s="615">
        <f>(D22+A21/2)*0.027</f>
        <v>17313.560196750001</v>
      </c>
      <c r="F22" s="615">
        <f>(A21-E21)*0.027</f>
        <v>34165.881000000001</v>
      </c>
      <c r="G22" s="615">
        <f>(A21-E21-F21)*0.027</f>
        <v>22634.181</v>
      </c>
      <c r="H22" s="615">
        <f>(A21-E21-F21-G21)*0.027</f>
        <v>19202.481</v>
      </c>
      <c r="I22" s="615">
        <f>(A21-E21-F21-G21-H21)*0.027</f>
        <v>14601.681</v>
      </c>
      <c r="J22" s="615">
        <f>(A21-E21-F21-G21-H21-I21)*0.027</f>
        <v>7300.8810000000003</v>
      </c>
      <c r="K22" s="615"/>
      <c r="L22" s="615"/>
      <c r="M22" s="615"/>
      <c r="N22" s="615"/>
      <c r="O22" s="615"/>
      <c r="P22" s="614"/>
      <c r="Q22" s="615"/>
      <c r="R22" s="616"/>
    </row>
    <row r="23" spans="1:18" ht="47.25" x14ac:dyDescent="0.25">
      <c r="A23" s="607">
        <f>1423690+1297848+843282+4807578</f>
        <v>8372398</v>
      </c>
      <c r="B23" s="608" t="s">
        <v>402</v>
      </c>
      <c r="C23" s="609" t="s">
        <v>403</v>
      </c>
      <c r="D23" s="610"/>
      <c r="E23" s="610">
        <v>0</v>
      </c>
      <c r="F23" s="610">
        <v>0</v>
      </c>
      <c r="G23" s="610">
        <v>0</v>
      </c>
      <c r="H23" s="610">
        <v>418600</v>
      </c>
      <c r="I23" s="610">
        <v>418600</v>
      </c>
      <c r="J23" s="610">
        <v>418600</v>
      </c>
      <c r="K23" s="610">
        <v>418600</v>
      </c>
      <c r="L23" s="610">
        <v>418600</v>
      </c>
      <c r="M23" s="610">
        <v>418600</v>
      </c>
      <c r="N23" s="610">
        <v>418600</v>
      </c>
      <c r="O23" s="611">
        <v>418600</v>
      </c>
      <c r="P23" s="610">
        <v>418600</v>
      </c>
      <c r="Q23" s="611">
        <v>418600</v>
      </c>
      <c r="R23" s="612">
        <f>418600+418600+418600+418600+418600+418600+418600+418600+418600+418998</f>
        <v>4186398</v>
      </c>
    </row>
    <row r="24" spans="1:18" ht="16.5" thickBot="1" x14ac:dyDescent="0.3">
      <c r="A24" s="601"/>
      <c r="B24" s="613"/>
      <c r="C24" s="603" t="s">
        <v>396</v>
      </c>
      <c r="D24" s="614"/>
      <c r="E24" s="614">
        <f>(A23/3/2)*0.027</f>
        <v>37675.791000000005</v>
      </c>
      <c r="F24" s="614">
        <f>(E24+(A23/3)*2/2)*0.027</f>
        <v>76368.828357000006</v>
      </c>
      <c r="G24" s="614">
        <f>(F24+(A23/2))*0.027</f>
        <v>115089.33136563899</v>
      </c>
      <c r="H24" s="614">
        <f>(A23-G23)*0.027</f>
        <v>226054.74599999998</v>
      </c>
      <c r="I24" s="614">
        <f>(A23-G23-H23)*0.027</f>
        <v>214752.546</v>
      </c>
      <c r="J24" s="614">
        <f>(A23-G23-H23-I23)*0.027</f>
        <v>203450.34599999999</v>
      </c>
      <c r="K24" s="614">
        <f>(A23-G23-H23-I23-J23)*0.027</f>
        <v>192148.14600000001</v>
      </c>
      <c r="L24" s="614">
        <f>(A23-G23-H23-I23-J23-K23)*0.027</f>
        <v>180845.946</v>
      </c>
      <c r="M24" s="615">
        <f>(A23-G23-H23-I23-J23-K23-L23)*0.027</f>
        <v>169543.74599999998</v>
      </c>
      <c r="N24" s="615">
        <f>(A23-G23-H23-I23-J23-K23-L23-M23)*0.027</f>
        <v>158241.546</v>
      </c>
      <c r="O24" s="615">
        <f>(A23-G23-H23-I23-J23-K23-L23-M23-N23)*0.027</f>
        <v>146939.34599999999</v>
      </c>
      <c r="P24" s="614">
        <f>(A23-G23-H23-I23-J23-K23-L23-M23-N23-O23)*0.027</f>
        <v>135637.14600000001</v>
      </c>
      <c r="Q24" s="615">
        <f>SUM(A23-E23-F23-G23-H23-I23-J23-K23-L23-M23-N23-O23-P23)*0.027</f>
        <v>124334.946</v>
      </c>
      <c r="R24" s="616">
        <f>113033+101731+90428+79126+67824+56522+45220+33917+22615+11313</f>
        <v>621729</v>
      </c>
    </row>
    <row r="25" spans="1:18" ht="47.25" x14ac:dyDescent="0.25">
      <c r="A25" s="607">
        <f>660595+369150</f>
        <v>1029745</v>
      </c>
      <c r="B25" s="608" t="s">
        <v>397</v>
      </c>
      <c r="C25" s="609" t="s">
        <v>404</v>
      </c>
      <c r="D25" s="611">
        <v>0</v>
      </c>
      <c r="E25" s="610">
        <v>0</v>
      </c>
      <c r="F25" s="610">
        <v>0</v>
      </c>
      <c r="G25" s="610">
        <v>206000</v>
      </c>
      <c r="H25" s="610">
        <v>206000</v>
      </c>
      <c r="I25" s="610">
        <v>206000</v>
      </c>
      <c r="J25" s="610">
        <v>206000</v>
      </c>
      <c r="K25" s="610">
        <v>205745</v>
      </c>
      <c r="L25" s="610"/>
      <c r="M25" s="611"/>
      <c r="N25" s="611"/>
      <c r="O25" s="611"/>
      <c r="P25" s="610"/>
      <c r="Q25" s="611"/>
      <c r="R25" s="612"/>
    </row>
    <row r="26" spans="1:18" ht="16.5" thickBot="1" x14ac:dyDescent="0.3">
      <c r="A26" s="601"/>
      <c r="B26" s="613"/>
      <c r="C26" s="603" t="s">
        <v>396</v>
      </c>
      <c r="D26" s="614">
        <f>(A25/3/2)*0.027</f>
        <v>4633.8525</v>
      </c>
      <c r="E26" s="614">
        <f>(D26+(A25/3)*2/2)*0.027</f>
        <v>9392.8190174999982</v>
      </c>
      <c r="F26" s="614">
        <f>(E26+(A25/2))*0.027</f>
        <v>14155.163613472499</v>
      </c>
      <c r="G26" s="614">
        <f>SUM(A25-E25-F25)*0.027</f>
        <v>27803.114999999998</v>
      </c>
      <c r="H26" s="614">
        <f>SUM(A25-E25-F25-G25)*0.027</f>
        <v>22241.114999999998</v>
      </c>
      <c r="I26" s="614">
        <f>SUM(A25-E25-F25-G25-H25)*0.027</f>
        <v>16679.115000000002</v>
      </c>
      <c r="J26" s="614">
        <f>(A25-E25-F25-G25-H25-I25)*0.027</f>
        <v>11117.115</v>
      </c>
      <c r="K26" s="614">
        <f>(A25-E25-F25-G25-H25-I25-J25)*0.027</f>
        <v>5555.1149999999998</v>
      </c>
      <c r="L26" s="614"/>
      <c r="M26" s="615"/>
      <c r="N26" s="615"/>
      <c r="O26" s="615"/>
      <c r="P26" s="614"/>
      <c r="Q26" s="615"/>
      <c r="R26" s="616"/>
    </row>
    <row r="27" spans="1:18" ht="47.25" x14ac:dyDescent="0.25">
      <c r="A27" s="589">
        <v>534114</v>
      </c>
      <c r="B27" s="590" t="s">
        <v>399</v>
      </c>
      <c r="C27" s="617" t="s">
        <v>405</v>
      </c>
      <c r="D27" s="618"/>
      <c r="E27" s="618"/>
      <c r="F27" s="618">
        <v>106800</v>
      </c>
      <c r="G27" s="618">
        <v>106800</v>
      </c>
      <c r="H27" s="618">
        <v>106800</v>
      </c>
      <c r="I27" s="618">
        <v>106800</v>
      </c>
      <c r="J27" s="618">
        <v>106914</v>
      </c>
      <c r="K27" s="618"/>
      <c r="L27" s="595"/>
      <c r="M27" s="595"/>
      <c r="N27" s="595"/>
      <c r="O27" s="595"/>
      <c r="P27" s="618"/>
      <c r="Q27" s="595"/>
      <c r="R27" s="596"/>
    </row>
    <row r="28" spans="1:18" ht="16.5" thickBot="1" x14ac:dyDescent="0.3">
      <c r="A28" s="601"/>
      <c r="B28" s="613"/>
      <c r="C28" s="603" t="s">
        <v>396</v>
      </c>
      <c r="D28" s="615">
        <f>((A27/2)/2)*0.027</f>
        <v>3605.2694999999999</v>
      </c>
      <c r="E28" s="615">
        <f>(D28+A27/2)*0.027</f>
        <v>7307.8812764999993</v>
      </c>
      <c r="F28" s="615">
        <f>(A27-D27-E27)*0.027</f>
        <v>14421.078</v>
      </c>
      <c r="G28" s="615">
        <f>(A27-D27-E27-F27)*0.027</f>
        <v>11537.477999999999</v>
      </c>
      <c r="H28" s="615">
        <f>(A27-D27-E27-F27-G27)*0.027</f>
        <v>8653.8780000000006</v>
      </c>
      <c r="I28" s="615">
        <f>(A27-D27-E27-F27-G27-H27)*0.027</f>
        <v>5770.2780000000002</v>
      </c>
      <c r="J28" s="615">
        <f>(A27-F27-G27-H27-I27)*0.027</f>
        <v>2886.6779999999999</v>
      </c>
      <c r="K28" s="615"/>
      <c r="L28" s="615"/>
      <c r="M28" s="615"/>
      <c r="N28" s="615"/>
      <c r="O28" s="615"/>
      <c r="P28" s="614"/>
      <c r="Q28" s="615"/>
      <c r="R28" s="616"/>
    </row>
    <row r="29" spans="1:18" ht="47.25" x14ac:dyDescent="0.25">
      <c r="A29" s="607">
        <f>1387873+480280+492399</f>
        <v>2360552</v>
      </c>
      <c r="B29" s="608" t="s">
        <v>397</v>
      </c>
      <c r="C29" s="609" t="s">
        <v>406</v>
      </c>
      <c r="D29" s="610">
        <v>0</v>
      </c>
      <c r="E29" s="610">
        <v>0</v>
      </c>
      <c r="F29" s="610">
        <v>0</v>
      </c>
      <c r="G29" s="610">
        <v>236100</v>
      </c>
      <c r="H29" s="610">
        <v>236100</v>
      </c>
      <c r="I29" s="610">
        <v>236100</v>
      </c>
      <c r="J29" s="610">
        <v>236100</v>
      </c>
      <c r="K29" s="610">
        <v>236100</v>
      </c>
      <c r="L29" s="610">
        <v>236100</v>
      </c>
      <c r="M29" s="610">
        <v>236100</v>
      </c>
      <c r="N29" s="610">
        <v>236100</v>
      </c>
      <c r="O29" s="611">
        <v>236100</v>
      </c>
      <c r="P29" s="610">
        <v>235652</v>
      </c>
      <c r="Q29" s="611"/>
      <c r="R29" s="612"/>
    </row>
    <row r="30" spans="1:18" ht="16.5" thickBot="1" x14ac:dyDescent="0.3">
      <c r="A30" s="601"/>
      <c r="B30" s="613"/>
      <c r="C30" s="603" t="s">
        <v>407</v>
      </c>
      <c r="D30" s="614">
        <f>(A29/3/2)*0.027</f>
        <v>10622.483999999999</v>
      </c>
      <c r="E30" s="614">
        <f>(D30+(A29/3)*2/2)*0.027</f>
        <v>21531.775067999999</v>
      </c>
      <c r="F30" s="614">
        <f>(E30+(A29/2))*0.027</f>
        <v>32448.809926835998</v>
      </c>
      <c r="G30" s="614">
        <f>(A29-F29)*0.027</f>
        <v>63734.904000000002</v>
      </c>
      <c r="H30" s="614">
        <f>(A29-F29-G29)*0.027</f>
        <v>57360.203999999998</v>
      </c>
      <c r="I30" s="614">
        <f>(A29-F29-G29-H29)*0.027</f>
        <v>50985.504000000001</v>
      </c>
      <c r="J30" s="614">
        <f>(A29-F29-G29-H29-I29)*0.027</f>
        <v>44610.803999999996</v>
      </c>
      <c r="K30" s="615">
        <f>(A29-F29-G29-H29-I29-J29)*0.027</f>
        <v>38236.103999999999</v>
      </c>
      <c r="L30" s="615">
        <f>(A29-F29-G29-H29-I29-J29-K29)*0.027</f>
        <v>31861.403999999999</v>
      </c>
      <c r="M30" s="615">
        <f>(A29-F29-G29-H29-I29-J29-K29-L29)*0.027</f>
        <v>25486.703999999998</v>
      </c>
      <c r="N30" s="615">
        <f>(A29-F29-G29-H29-I29-J29-K29-L29-M29)*0.027</f>
        <v>19112.004000000001</v>
      </c>
      <c r="O30" s="615">
        <f>(A29-F29-G29-H29-I29-J29-K29-L29-M29-N29)*0.027</f>
        <v>12737.304</v>
      </c>
      <c r="P30" s="614">
        <f>(A29-E29-F29-G29-H29-I29-J29-K29-L29-M29-N29-O29)*0.027</f>
        <v>6362.6040000000003</v>
      </c>
      <c r="Q30" s="615"/>
      <c r="R30" s="616"/>
    </row>
    <row r="31" spans="1:18" ht="47.25" x14ac:dyDescent="0.25">
      <c r="A31" s="583">
        <f>2123909+101620</f>
        <v>2225529</v>
      </c>
      <c r="B31" s="584" t="s">
        <v>397</v>
      </c>
      <c r="C31" s="585" t="s">
        <v>408</v>
      </c>
      <c r="D31" s="586"/>
      <c r="E31" s="586"/>
      <c r="F31" s="586"/>
      <c r="G31" s="586">
        <v>48500</v>
      </c>
      <c r="H31" s="586">
        <v>130609</v>
      </c>
      <c r="I31" s="586">
        <v>130600</v>
      </c>
      <c r="J31" s="586">
        <v>230600</v>
      </c>
      <c r="K31" s="586">
        <v>230600</v>
      </c>
      <c r="L31" s="586">
        <v>280600</v>
      </c>
      <c r="M31" s="586">
        <v>280600</v>
      </c>
      <c r="N31" s="587">
        <v>310400</v>
      </c>
      <c r="O31" s="587">
        <v>310400</v>
      </c>
      <c r="P31" s="586">
        <v>272620</v>
      </c>
      <c r="Q31" s="587"/>
      <c r="R31" s="588"/>
    </row>
    <row r="32" spans="1:18" ht="16.5" thickBot="1" x14ac:dyDescent="0.3">
      <c r="A32" s="619"/>
      <c r="B32" s="620"/>
      <c r="C32" s="621" t="s">
        <v>396</v>
      </c>
      <c r="D32" s="615">
        <f>(A31/3/2)*0.027</f>
        <v>10014.880499999999</v>
      </c>
      <c r="E32" s="615">
        <f>(D32+(A31/3)*2/2)*0.027</f>
        <v>20300.1627735</v>
      </c>
      <c r="F32" s="615">
        <f>(E32+(A31/2))*0.027</f>
        <v>30592.745894884498</v>
      </c>
      <c r="G32" s="622">
        <f>(A31-E31-F31)*0.027</f>
        <v>60089.282999999996</v>
      </c>
      <c r="H32" s="622">
        <f>(A31-E31-F31-G31)*0.027</f>
        <v>58779.782999999996</v>
      </c>
      <c r="I32" s="622">
        <f>(A31-E31-F31-G31-H31)*0.027</f>
        <v>55253.34</v>
      </c>
      <c r="J32" s="622">
        <f>(A31-E31-F31-G31-H31-I31)*0.027</f>
        <v>51727.14</v>
      </c>
      <c r="K32" s="622">
        <f>(A31-E31-F31-G31-H31-I31-J31)*0.027</f>
        <v>45500.94</v>
      </c>
      <c r="L32" s="622">
        <f>(A31-E31-F31-G31-H31-I31-J31-K31)*0.027</f>
        <v>39274.74</v>
      </c>
      <c r="M32" s="623">
        <f>(A31-E31-F31-G31-H31-I31-J31-K31-L31)*0.027</f>
        <v>31698.54</v>
      </c>
      <c r="N32" s="623">
        <f>(A31-E31-F31-G31-H31-I31-J31-K31-L31-M31)*0.027</f>
        <v>24122.34</v>
      </c>
      <c r="O32" s="623">
        <f>(A31-D31-E31-F31-G31-H31-I31-J31-K31-L31-M31-N31)*0.027</f>
        <v>15741.539999999999</v>
      </c>
      <c r="P32" s="622">
        <f>(A31-E31-F31-G31-H31-I31-J31-K31-L31-M31-N31-O31)*0.027</f>
        <v>7360.74</v>
      </c>
      <c r="Q32" s="623"/>
      <c r="R32" s="624"/>
    </row>
    <row r="33" spans="1:18" ht="47.25" x14ac:dyDescent="0.25">
      <c r="A33" s="583">
        <v>2223273</v>
      </c>
      <c r="B33" s="584" t="s">
        <v>409</v>
      </c>
      <c r="C33" s="585" t="s">
        <v>410</v>
      </c>
      <c r="D33" s="586"/>
      <c r="E33" s="586">
        <v>0</v>
      </c>
      <c r="F33" s="586">
        <v>0</v>
      </c>
      <c r="G33" s="586">
        <v>222300</v>
      </c>
      <c r="H33" s="586">
        <v>222300</v>
      </c>
      <c r="I33" s="586">
        <v>222300</v>
      </c>
      <c r="J33" s="586">
        <v>222300</v>
      </c>
      <c r="K33" s="586">
        <v>222300</v>
      </c>
      <c r="L33" s="586">
        <v>222300</v>
      </c>
      <c r="M33" s="586">
        <v>222300</v>
      </c>
      <c r="N33" s="587">
        <v>222300</v>
      </c>
      <c r="O33" s="587">
        <v>222300</v>
      </c>
      <c r="P33" s="586">
        <v>222573</v>
      </c>
      <c r="Q33" s="587"/>
      <c r="R33" s="588"/>
    </row>
    <row r="34" spans="1:18" ht="16.5" thickBot="1" x14ac:dyDescent="0.3">
      <c r="A34" s="601"/>
      <c r="B34" s="613"/>
      <c r="C34" s="603" t="s">
        <v>396</v>
      </c>
      <c r="D34" s="614"/>
      <c r="E34" s="614">
        <f>(A33/3/2)*0.027</f>
        <v>10004.728499999999</v>
      </c>
      <c r="F34" s="614">
        <f>(E34+A33/2)*0.027</f>
        <v>30284.313169499997</v>
      </c>
      <c r="G34" s="614">
        <f>A33*0.027</f>
        <v>60028.370999999999</v>
      </c>
      <c r="H34" s="614">
        <f>(A33-G33)*0.027</f>
        <v>54026.271000000001</v>
      </c>
      <c r="I34" s="614">
        <f>(A33-G33-H33)*0.027</f>
        <v>48024.171000000002</v>
      </c>
      <c r="J34" s="614">
        <f>(A33-G33-H33-I33)*0.027</f>
        <v>42022.070999999996</v>
      </c>
      <c r="K34" s="614">
        <f>(A33-G33-H33-I33-J33)*0.027</f>
        <v>36019.970999999998</v>
      </c>
      <c r="L34" s="614">
        <f>(A33-G33-H33-I33-J33-K33)*0.027</f>
        <v>30017.870999999999</v>
      </c>
      <c r="M34" s="615">
        <f>(A33-G33-H33-I33-J33-K33-L33)*0.027</f>
        <v>24015.771000000001</v>
      </c>
      <c r="N34" s="615">
        <f>(A33-G33-H33-I33-J33-K33-L33-M33)*0.027</f>
        <v>18013.670999999998</v>
      </c>
      <c r="O34" s="615">
        <f>(A33-G33-H33-I33-J33-K33-L33-M33-N33)*0.027</f>
        <v>12011.571</v>
      </c>
      <c r="P34" s="614">
        <f>(A33-G33-H33-I33-J33-K33-L33-M33-N33-O33)*0.027</f>
        <v>6009.4709999999995</v>
      </c>
      <c r="Q34" s="615"/>
      <c r="R34" s="616"/>
    </row>
    <row r="35" spans="1:18" ht="47.25" x14ac:dyDescent="0.25">
      <c r="A35" s="607">
        <f>280919+13590+222945</f>
        <v>517454</v>
      </c>
      <c r="B35" s="608" t="s">
        <v>409</v>
      </c>
      <c r="C35" s="609" t="s">
        <v>411</v>
      </c>
      <c r="D35" s="610"/>
      <c r="E35" s="610">
        <v>0</v>
      </c>
      <c r="F35" s="610">
        <v>0</v>
      </c>
      <c r="G35" s="610">
        <v>103500</v>
      </c>
      <c r="H35" s="610">
        <v>103500</v>
      </c>
      <c r="I35" s="610">
        <v>103500</v>
      </c>
      <c r="J35" s="610">
        <v>103500</v>
      </c>
      <c r="K35" s="610">
        <v>103454</v>
      </c>
      <c r="L35" s="611"/>
      <c r="M35" s="611"/>
      <c r="N35" s="611"/>
      <c r="O35" s="611"/>
      <c r="P35" s="610"/>
      <c r="Q35" s="611"/>
      <c r="R35" s="612"/>
    </row>
    <row r="36" spans="1:18" ht="16.5" thickBot="1" x14ac:dyDescent="0.3">
      <c r="A36" s="601"/>
      <c r="B36" s="613"/>
      <c r="C36" s="603" t="s">
        <v>396</v>
      </c>
      <c r="D36" s="614"/>
      <c r="E36" s="614">
        <f>(A35/3/2)*0.027</f>
        <v>2328.5429999999997</v>
      </c>
      <c r="F36" s="614">
        <f>(E36+A35/2)*0.027</f>
        <v>7048.4996609999998</v>
      </c>
      <c r="G36" s="614">
        <f>(A35-E35-F35)*0.027</f>
        <v>13971.258</v>
      </c>
      <c r="H36" s="614">
        <f>(A35-E35-F35-G35)*0.027</f>
        <v>11176.758</v>
      </c>
      <c r="I36" s="614">
        <f>(A35-E35-F35-G35-H35)*0.027</f>
        <v>8382.2579999999998</v>
      </c>
      <c r="J36" s="614">
        <f>(A35-E35-F35-G35-H35-I35)*0.027</f>
        <v>5587.7579999999998</v>
      </c>
      <c r="K36" s="614">
        <f>(A35-E35-F35-G35-H35-I35-J35)*0.027</f>
        <v>2793.2579999999998</v>
      </c>
      <c r="L36" s="615"/>
      <c r="M36" s="615"/>
      <c r="N36" s="615"/>
      <c r="O36" s="615"/>
      <c r="P36" s="614"/>
      <c r="Q36" s="615"/>
      <c r="R36" s="616"/>
    </row>
    <row r="37" spans="1:18" ht="47.25" x14ac:dyDescent="0.25">
      <c r="A37" s="607">
        <f>1495263-10268</f>
        <v>1484995</v>
      </c>
      <c r="B37" s="608" t="s">
        <v>412</v>
      </c>
      <c r="C37" s="609" t="s">
        <v>413</v>
      </c>
      <c r="D37" s="611">
        <v>0</v>
      </c>
      <c r="E37" s="611">
        <v>0</v>
      </c>
      <c r="F37" s="611">
        <v>0</v>
      </c>
      <c r="G37" s="611">
        <v>149500</v>
      </c>
      <c r="H37" s="611">
        <v>149500</v>
      </c>
      <c r="I37" s="611">
        <v>149500</v>
      </c>
      <c r="J37" s="611">
        <v>149500</v>
      </c>
      <c r="K37" s="611">
        <v>149500</v>
      </c>
      <c r="L37" s="611">
        <v>149500</v>
      </c>
      <c r="M37" s="611">
        <v>149500</v>
      </c>
      <c r="N37" s="611">
        <v>149500</v>
      </c>
      <c r="O37" s="611">
        <v>149500</v>
      </c>
      <c r="P37" s="610">
        <f>139495</f>
        <v>139495</v>
      </c>
      <c r="Q37" s="611"/>
      <c r="R37" s="612"/>
    </row>
    <row r="38" spans="1:18" ht="16.5" thickBot="1" x14ac:dyDescent="0.3">
      <c r="A38" s="601"/>
      <c r="B38" s="613"/>
      <c r="C38" s="603" t="s">
        <v>396</v>
      </c>
      <c r="D38" s="615">
        <f>(A37/3/2)*0.027</f>
        <v>6682.4775</v>
      </c>
      <c r="E38" s="615">
        <f>(D38+(A37/3)*2/2)*0.027</f>
        <v>13545.3818925</v>
      </c>
      <c r="F38" s="615">
        <f>(E38+(A37/2))*0.027</f>
        <v>20413.157811097499</v>
      </c>
      <c r="G38" s="615">
        <f>A37*0.027</f>
        <v>40094.864999999998</v>
      </c>
      <c r="H38" s="615">
        <f>(A37-G37)*0.027</f>
        <v>36058.364999999998</v>
      </c>
      <c r="I38" s="615">
        <f>(A37-G37-H37)*0.027</f>
        <v>32021.864999999998</v>
      </c>
      <c r="J38" s="615">
        <f>(A37-G37-H37-I37)*0.027</f>
        <v>27985.364999999998</v>
      </c>
      <c r="K38" s="615">
        <f>(A37-G37-H37-I37-J37)*0.027</f>
        <v>23948.864999999998</v>
      </c>
      <c r="L38" s="615">
        <f>(A37-G37-H37-I37-J37-K37)*0.027</f>
        <v>19912.364999999998</v>
      </c>
      <c r="M38" s="615">
        <f>(A37-G37-H37-I37-J37-K37-L37)*0.027</f>
        <v>15875.865</v>
      </c>
      <c r="N38" s="615">
        <f>(A37-G37-H37-I37-J37-K37-L37-M37)*0.027</f>
        <v>11839.365</v>
      </c>
      <c r="O38" s="615">
        <f>(A37-G37-H37-I37-J37-K37-L37-M37-N37)*0.027</f>
        <v>7802.8649999999998</v>
      </c>
      <c r="P38" s="614">
        <f>(A37-G37-H37-I37-J37-K37-L37-M37-N37-O37)*0.027</f>
        <v>3766.3649999999998</v>
      </c>
      <c r="Q38" s="615"/>
      <c r="R38" s="616"/>
    </row>
    <row r="39" spans="1:18" ht="63" x14ac:dyDescent="0.25">
      <c r="A39" s="583">
        <v>952450</v>
      </c>
      <c r="B39" s="584" t="s">
        <v>414</v>
      </c>
      <c r="C39" s="585" t="s">
        <v>415</v>
      </c>
      <c r="D39" s="625"/>
      <c r="E39" s="625"/>
      <c r="F39" s="586"/>
      <c r="G39" s="586">
        <v>95200</v>
      </c>
      <c r="H39" s="586">
        <v>95200</v>
      </c>
      <c r="I39" s="586">
        <v>95200</v>
      </c>
      <c r="J39" s="586">
        <v>95200</v>
      </c>
      <c r="K39" s="586">
        <v>95200</v>
      </c>
      <c r="L39" s="586">
        <v>95200</v>
      </c>
      <c r="M39" s="587">
        <v>95200</v>
      </c>
      <c r="N39" s="587">
        <v>95200</v>
      </c>
      <c r="O39" s="587">
        <v>95200</v>
      </c>
      <c r="P39" s="586">
        <v>95650</v>
      </c>
      <c r="Q39" s="587"/>
      <c r="R39" s="588"/>
    </row>
    <row r="40" spans="1:18" ht="16.5" thickBot="1" x14ac:dyDescent="0.3">
      <c r="A40" s="619"/>
      <c r="B40" s="620"/>
      <c r="C40" s="621" t="s">
        <v>396</v>
      </c>
      <c r="D40" s="622">
        <f>(A39/3/2)*0.027</f>
        <v>4286.0249999999996</v>
      </c>
      <c r="E40" s="622">
        <f>(D40+(A39/3)*2/2)*0.027</f>
        <v>8687.7726750000002</v>
      </c>
      <c r="F40" s="622">
        <f>(E40+(A39/2))*0.027</f>
        <v>13092.644862225001</v>
      </c>
      <c r="G40" s="622">
        <f>(A39-F39)*0.027</f>
        <v>25716.15</v>
      </c>
      <c r="H40" s="622">
        <f>(A39-F39-G39)*0.027</f>
        <v>23145.75</v>
      </c>
      <c r="I40" s="622">
        <f>(A39-F39-G39-H39)*0.027</f>
        <v>20575.349999999999</v>
      </c>
      <c r="J40" s="622">
        <f>(A39-F39-G39-H39-I39)*0.027</f>
        <v>18004.95</v>
      </c>
      <c r="K40" s="622">
        <f>(A39-F39-G39-H39-I39-J39)*0.027</f>
        <v>15434.55</v>
      </c>
      <c r="L40" s="622">
        <f>(A39-F39-G39-H39-I39-J39-K39)*0.027</f>
        <v>12864.15</v>
      </c>
      <c r="M40" s="623">
        <f>(A39-F39-G39-H39-I39-J39-K39-L39)*0.027</f>
        <v>10293.75</v>
      </c>
      <c r="N40" s="623">
        <f>(A39-F39-G39-H39-I39-J39-K39-L39-M39)*0.027</f>
        <v>7723.35</v>
      </c>
      <c r="O40" s="623">
        <f>(A39-F39-G39-H39-I39-J39-K39-L39-M39-N39)*0.027</f>
        <v>5152.95</v>
      </c>
      <c r="P40" s="622">
        <f>(A39-G39-H39-I39-J39-K39-L39-M39-N39-O39)*0.027</f>
        <v>2582.5500000000002</v>
      </c>
      <c r="Q40" s="623"/>
      <c r="R40" s="624"/>
    </row>
    <row r="41" spans="1:18" ht="15.75" x14ac:dyDescent="0.25">
      <c r="A41" s="583">
        <v>1596300</v>
      </c>
      <c r="B41" s="584" t="s">
        <v>397</v>
      </c>
      <c r="C41" s="585" t="s">
        <v>416</v>
      </c>
      <c r="D41" s="587">
        <v>0</v>
      </c>
      <c r="E41" s="587">
        <v>0</v>
      </c>
      <c r="F41" s="587"/>
      <c r="G41" s="587">
        <v>159600</v>
      </c>
      <c r="H41" s="587">
        <v>159600</v>
      </c>
      <c r="I41" s="587">
        <v>159600</v>
      </c>
      <c r="J41" s="587">
        <v>159600</v>
      </c>
      <c r="K41" s="587">
        <v>159600</v>
      </c>
      <c r="L41" s="587">
        <v>159600</v>
      </c>
      <c r="M41" s="587">
        <v>159600</v>
      </c>
      <c r="N41" s="587">
        <v>159600</v>
      </c>
      <c r="O41" s="587">
        <v>159600</v>
      </c>
      <c r="P41" s="586">
        <v>159900</v>
      </c>
      <c r="Q41" s="587"/>
      <c r="R41" s="588"/>
    </row>
    <row r="42" spans="1:18" ht="16.5" thickBot="1" x14ac:dyDescent="0.3">
      <c r="A42" s="619"/>
      <c r="B42" s="620"/>
      <c r="C42" s="621" t="s">
        <v>417</v>
      </c>
      <c r="D42" s="623">
        <f>(A41/3/2)*0.027</f>
        <v>7183.35</v>
      </c>
      <c r="E42" s="623">
        <f>(D42+(A41/3)*2/2)*0.027</f>
        <v>14560.650449999999</v>
      </c>
      <c r="F42" s="623">
        <f>(E42+(A41/2))*0.027</f>
        <v>21943.18756215</v>
      </c>
      <c r="G42" s="623">
        <f>(A41-D41-E41-F41)*0.027</f>
        <v>43100.1</v>
      </c>
      <c r="H42" s="623">
        <f>(A41-D41-E41-F41-G41)*0.027</f>
        <v>38790.9</v>
      </c>
      <c r="I42" s="623">
        <f>(A41-D41-E41-F41-G41-H41)*0.027</f>
        <v>34481.699999999997</v>
      </c>
      <c r="J42" s="623">
        <f>(A41-D41-E41-F41-G41-H41-I41)*0.027</f>
        <v>30172.5</v>
      </c>
      <c r="K42" s="623">
        <f>(A41-D41-E41-F41-G41-H41-I41-J41)*0.027</f>
        <v>25863.3</v>
      </c>
      <c r="L42" s="623">
        <f>(A41-D41-E41-F41-G41-H41-I41-J41-K41)*0.027</f>
        <v>21554.1</v>
      </c>
      <c r="M42" s="623">
        <f>(A41-D41-E41-F41-G41-H41-I41-J41-K41-L41)*0.027</f>
        <v>17244.900000000001</v>
      </c>
      <c r="N42" s="623">
        <f>(A41-D41-E41-F41-G41-H41-I41-J41-K41-L41-M41)*0.027</f>
        <v>12935.7</v>
      </c>
      <c r="O42" s="623">
        <f>(A41-D41-E41-F41-G41-H41-I41-J41-K41-L41-M41-N41)*0.027</f>
        <v>8626.5</v>
      </c>
      <c r="P42" s="622">
        <f>(A41-G41-H41-I41-J41-K41-L41-M41-N41-O41)*0.027</f>
        <v>4317.3</v>
      </c>
      <c r="Q42" s="623"/>
      <c r="R42" s="624"/>
    </row>
    <row r="43" spans="1:18" ht="31.5" x14ac:dyDescent="0.25">
      <c r="A43" s="583">
        <v>6000000</v>
      </c>
      <c r="B43" s="584" t="s">
        <v>409</v>
      </c>
      <c r="C43" s="585" t="s">
        <v>418</v>
      </c>
      <c r="D43" s="586"/>
      <c r="E43" s="586"/>
      <c r="F43" s="586"/>
      <c r="G43" s="586">
        <v>225000</v>
      </c>
      <c r="H43" s="586">
        <v>375000</v>
      </c>
      <c r="I43" s="586">
        <v>375000</v>
      </c>
      <c r="J43" s="586">
        <v>375000</v>
      </c>
      <c r="K43" s="586">
        <v>375000</v>
      </c>
      <c r="L43" s="586">
        <v>375000</v>
      </c>
      <c r="M43" s="586">
        <v>375000</v>
      </c>
      <c r="N43" s="586">
        <v>375000</v>
      </c>
      <c r="O43" s="587">
        <v>375000</v>
      </c>
      <c r="P43" s="586">
        <v>375000</v>
      </c>
      <c r="Q43" s="587">
        <v>375000</v>
      </c>
      <c r="R43" s="588">
        <f>2550000-375000-375000+225000</f>
        <v>2025000</v>
      </c>
    </row>
    <row r="44" spans="1:18" ht="16.5" thickBot="1" x14ac:dyDescent="0.3">
      <c r="A44" s="619"/>
      <c r="B44" s="620"/>
      <c r="C44" s="621" t="s">
        <v>396</v>
      </c>
      <c r="D44" s="622"/>
      <c r="E44" s="622">
        <f>((A43/2)/2)*0.027</f>
        <v>40500</v>
      </c>
      <c r="F44" s="622">
        <f>(E44+A43/2)*0.027</f>
        <v>82093.5</v>
      </c>
      <c r="G44" s="622">
        <f>(A43-F43)*0.027</f>
        <v>162000</v>
      </c>
      <c r="H44" s="622">
        <f>(A43-F43-G43)*0.027</f>
        <v>155925</v>
      </c>
      <c r="I44" s="622">
        <f>(A43-F43-G43-H43)*0.027</f>
        <v>145800</v>
      </c>
      <c r="J44" s="622">
        <f>(A43-F43-G43-H43-I43)*0.027</f>
        <v>135675</v>
      </c>
      <c r="K44" s="622">
        <f>(A43-F43-G43-H43-I43-J43)*0.027</f>
        <v>125550</v>
      </c>
      <c r="L44" s="622">
        <f>(A43-F43-G43-H43-I43-J43-K43)*0.027</f>
        <v>115425</v>
      </c>
      <c r="M44" s="622">
        <f>(A43-F43-G43-H43-I43-J43-K43-L43)*0.027</f>
        <v>105300</v>
      </c>
      <c r="N44" s="622">
        <f>(A43-F43-G43-H43-I43-J43-K43-L43-M43)*0.027</f>
        <v>95175</v>
      </c>
      <c r="O44" s="623">
        <f>(A43-F43-G43-H43-I43-J43-K43-L43-M43-N43)*0.027</f>
        <v>85050</v>
      </c>
      <c r="P44" s="622">
        <f>(A43-F43-G43-H43-I43-J43-K43-L43-M43-N43-O43)*0.027</f>
        <v>74925</v>
      </c>
      <c r="Q44" s="623">
        <f>SUM(A43-F43-G43-H43-I43-J43-K43-L43-M43-N43-O43-P43)*0.027</f>
        <v>64800</v>
      </c>
      <c r="R44" s="624">
        <f>293625-58725+40500</f>
        <v>275400</v>
      </c>
    </row>
    <row r="45" spans="1:18" ht="63" x14ac:dyDescent="0.25">
      <c r="A45" s="607">
        <f>2152272+71001</f>
        <v>2223273</v>
      </c>
      <c r="B45" s="608" t="s">
        <v>409</v>
      </c>
      <c r="C45" s="609" t="s">
        <v>419</v>
      </c>
      <c r="D45" s="610"/>
      <c r="E45" s="610">
        <v>0</v>
      </c>
      <c r="F45" s="610">
        <v>0</v>
      </c>
      <c r="G45" s="610">
        <v>86400</v>
      </c>
      <c r="H45" s="610">
        <v>159600</v>
      </c>
      <c r="I45" s="610">
        <v>149600</v>
      </c>
      <c r="J45" s="610">
        <v>261200</v>
      </c>
      <c r="K45" s="610">
        <v>261200</v>
      </c>
      <c r="L45" s="610">
        <v>261200</v>
      </c>
      <c r="M45" s="611">
        <v>261200</v>
      </c>
      <c r="N45" s="611">
        <v>261200</v>
      </c>
      <c r="O45" s="611">
        <v>261200</v>
      </c>
      <c r="P45" s="610">
        <v>260473</v>
      </c>
      <c r="Q45" s="611"/>
      <c r="R45" s="612"/>
    </row>
    <row r="46" spans="1:18" ht="16.5" thickBot="1" x14ac:dyDescent="0.3">
      <c r="A46" s="601"/>
      <c r="B46" s="613"/>
      <c r="C46" s="603" t="s">
        <v>396</v>
      </c>
      <c r="D46" s="614"/>
      <c r="E46" s="614">
        <f>(A45/3/2)*0.027</f>
        <v>10004.728499999999</v>
      </c>
      <c r="F46" s="614">
        <f>(E46+A45/2)*0.027</f>
        <v>30284.313169499997</v>
      </c>
      <c r="G46" s="614">
        <f>(A45-E45-F45)*0.027</f>
        <v>60028.370999999999</v>
      </c>
      <c r="H46" s="614">
        <f>(A45-E45-F45-G45)*0.027</f>
        <v>57695.570999999996</v>
      </c>
      <c r="I46" s="614">
        <f>(A45-E45-F45-G45-H45)*0.027</f>
        <v>53386.370999999999</v>
      </c>
      <c r="J46" s="614">
        <f>(A45-E45-F45-G45-H45-I45)*0.027</f>
        <v>49347.171000000002</v>
      </c>
      <c r="K46" s="614">
        <f>(A45-E45-F45-G45-H45-I45-J45)*0.027</f>
        <v>42294.771000000001</v>
      </c>
      <c r="L46" s="614">
        <f>(A45-E45-F45-G45-H45-I45-J45-K45)*0.027</f>
        <v>35242.370999999999</v>
      </c>
      <c r="M46" s="615">
        <f>(A45-E45-F45-G45-H45-I45-J45-K45-L45)*0.027</f>
        <v>28189.971000000001</v>
      </c>
      <c r="N46" s="615">
        <f>(A45-E45-F45-G45-H45-I45-J45-K45-L45-M45)*0.027</f>
        <v>21137.571</v>
      </c>
      <c r="O46" s="615">
        <f>(A45-E45-F45-G45-H45-I45-J45-K45-L45-M45-N45)*0.027</f>
        <v>14085.171</v>
      </c>
      <c r="P46" s="614">
        <f>(A45-E45-F45-G45-H45-I45-J45-K45-L45-M45-N45-O45)*0.027</f>
        <v>7032.7709999999997</v>
      </c>
      <c r="Q46" s="615"/>
      <c r="R46" s="616"/>
    </row>
    <row r="47" spans="1:18" ht="31.5" x14ac:dyDescent="0.25">
      <c r="A47" s="583">
        <v>4924140</v>
      </c>
      <c r="B47" s="584">
        <v>2019</v>
      </c>
      <c r="C47" s="584" t="s">
        <v>420</v>
      </c>
      <c r="D47" s="599"/>
      <c r="E47" s="599">
        <v>492500</v>
      </c>
      <c r="F47" s="599">
        <v>692500</v>
      </c>
      <c r="G47" s="598">
        <v>292500</v>
      </c>
      <c r="H47" s="598">
        <v>492500</v>
      </c>
      <c r="I47" s="598">
        <v>492500</v>
      </c>
      <c r="J47" s="598">
        <v>492500</v>
      </c>
      <c r="K47" s="598">
        <v>492500</v>
      </c>
      <c r="L47" s="598">
        <v>492500</v>
      </c>
      <c r="M47" s="598">
        <v>492500</v>
      </c>
      <c r="N47" s="598">
        <v>491640</v>
      </c>
      <c r="O47" s="599"/>
      <c r="P47" s="598"/>
      <c r="Q47" s="599"/>
      <c r="R47" s="600"/>
    </row>
    <row r="48" spans="1:18" ht="16.5" thickBot="1" x14ac:dyDescent="0.3">
      <c r="A48" s="619"/>
      <c r="B48" s="626"/>
      <c r="C48" s="627" t="s">
        <v>396</v>
      </c>
      <c r="D48" s="628">
        <f>E48/12*8</f>
        <v>88634.52</v>
      </c>
      <c r="E48" s="628">
        <f>A47*0.027</f>
        <v>132951.78</v>
      </c>
      <c r="F48" s="593">
        <f>(A47-E47)*0.027</f>
        <v>119654.28</v>
      </c>
      <c r="G48" s="593">
        <f>(A47-E47-F47)*0.027</f>
        <v>100956.78</v>
      </c>
      <c r="H48" s="629">
        <f>(A47-E47-F47-G47)*0.027</f>
        <v>93059.28</v>
      </c>
      <c r="I48" s="629">
        <f>(A47-E47-F47-G47-H47)*0.027</f>
        <v>79761.78</v>
      </c>
      <c r="J48" s="629">
        <f>(A47-E47-F47-G47-H47-I47)*0.027</f>
        <v>66464.28</v>
      </c>
      <c r="K48" s="629">
        <f>(A47-E47-F47-G47-H47-I47-J47)*0.027</f>
        <v>53166.78</v>
      </c>
      <c r="L48" s="629">
        <f>(A47-E47-F47-G47-H47-I47-J47-K47)*0.027</f>
        <v>39869.279999999999</v>
      </c>
      <c r="M48" s="629">
        <f>(A47-E47-F47-G47-H47-I47-J47-K47-L47)*0.027</f>
        <v>26571.78</v>
      </c>
      <c r="N48" s="629">
        <f>(A47-E47-F47-G47-H47-I47-J47-K47-L47-M47)*0.027</f>
        <v>13274.28</v>
      </c>
      <c r="O48" s="628"/>
      <c r="P48" s="629"/>
      <c r="Q48" s="628"/>
      <c r="R48" s="630"/>
    </row>
    <row r="49" spans="1:18" ht="15.75" x14ac:dyDescent="0.25">
      <c r="A49" s="583">
        <v>7000000</v>
      </c>
      <c r="B49" s="584" t="s">
        <v>409</v>
      </c>
      <c r="C49" s="585" t="s">
        <v>421</v>
      </c>
      <c r="D49" s="587"/>
      <c r="E49" s="587"/>
      <c r="F49" s="587"/>
      <c r="G49" s="587">
        <v>350000</v>
      </c>
      <c r="H49" s="587">
        <v>350000</v>
      </c>
      <c r="I49" s="587">
        <v>350000</v>
      </c>
      <c r="J49" s="587">
        <v>350000</v>
      </c>
      <c r="K49" s="587">
        <v>350000</v>
      </c>
      <c r="L49" s="587">
        <v>350000</v>
      </c>
      <c r="M49" s="587">
        <v>350000</v>
      </c>
      <c r="N49" s="587">
        <v>350000</v>
      </c>
      <c r="O49" s="587">
        <v>350000</v>
      </c>
      <c r="P49" s="586">
        <v>350000</v>
      </c>
      <c r="Q49" s="587">
        <v>350000</v>
      </c>
      <c r="R49" s="588">
        <f>3850000-350000-350000</f>
        <v>3150000</v>
      </c>
    </row>
    <row r="50" spans="1:18" ht="16.5" thickBot="1" x14ac:dyDescent="0.3">
      <c r="A50" s="619"/>
      <c r="B50" s="620"/>
      <c r="C50" s="621" t="s">
        <v>407</v>
      </c>
      <c r="D50" s="623"/>
      <c r="E50" s="623">
        <f>(A49/2/2)*0.027</f>
        <v>47250</v>
      </c>
      <c r="F50" s="623">
        <f>(E50+A49/2)*0.027</f>
        <v>95775.75</v>
      </c>
      <c r="G50" s="623">
        <f>A49*0.027</f>
        <v>189000</v>
      </c>
      <c r="H50" s="623">
        <f>(A49-G49)*0.027</f>
        <v>179550</v>
      </c>
      <c r="I50" s="623">
        <f>(A49-G49-H49)*0.027</f>
        <v>170100</v>
      </c>
      <c r="J50" s="623">
        <f>(A49-G49-H49-I49)*0.027</f>
        <v>160650</v>
      </c>
      <c r="K50" s="623">
        <f>(A49-G49-H49-I49-J49)*0.027</f>
        <v>151200</v>
      </c>
      <c r="L50" s="623">
        <f>(A49-G49-H49-I49-J49-K49)*0.027</f>
        <v>141750</v>
      </c>
      <c r="M50" s="623">
        <f>(A49-G49-H49-I49-J49-K49-L49)*0.027</f>
        <v>132300</v>
      </c>
      <c r="N50" s="623">
        <f>(A49-G49-H49-I49-J49-K49-L49-M49)*0.027</f>
        <v>122850</v>
      </c>
      <c r="O50" s="623">
        <f>(A49-G49-H49-I49-J49-K49-L49-M49-N49)*0.027</f>
        <v>113400</v>
      </c>
      <c r="P50" s="622">
        <f>(A49-G49-H49-I49-J49-K49-L49-M49-N49-O49)*0.027</f>
        <v>103950</v>
      </c>
      <c r="Q50" s="623">
        <f>SUM(A49-G49-H49-I49-J49-K49-L49-M49-N49-O49-P49)*0.027</f>
        <v>94500</v>
      </c>
      <c r="R50" s="624">
        <f>519750-94500</f>
        <v>425250</v>
      </c>
    </row>
    <row r="51" spans="1:18" s="631" customFormat="1" ht="63" x14ac:dyDescent="0.25">
      <c r="A51" s="583">
        <v>2469793</v>
      </c>
      <c r="B51" s="584" t="s">
        <v>402</v>
      </c>
      <c r="C51" s="585" t="s">
        <v>422</v>
      </c>
      <c r="D51" s="597"/>
      <c r="E51" s="597">
        <v>0</v>
      </c>
      <c r="F51" s="599">
        <v>0</v>
      </c>
      <c r="G51" s="598">
        <v>0</v>
      </c>
      <c r="H51" s="598">
        <v>247000</v>
      </c>
      <c r="I51" s="598">
        <v>247000</v>
      </c>
      <c r="J51" s="598">
        <v>247000</v>
      </c>
      <c r="K51" s="598">
        <v>247000</v>
      </c>
      <c r="L51" s="598">
        <v>247000</v>
      </c>
      <c r="M51" s="598">
        <v>247000</v>
      </c>
      <c r="N51" s="598">
        <v>247000</v>
      </c>
      <c r="O51" s="599">
        <v>247000</v>
      </c>
      <c r="P51" s="598">
        <v>247000</v>
      </c>
      <c r="Q51" s="599">
        <v>246793</v>
      </c>
      <c r="R51" s="600"/>
    </row>
    <row r="52" spans="1:18" s="631" customFormat="1" ht="16.5" thickBot="1" x14ac:dyDescent="0.3">
      <c r="A52" s="589"/>
      <c r="B52" s="617"/>
      <c r="C52" s="591" t="s">
        <v>396</v>
      </c>
      <c r="D52" s="593"/>
      <c r="E52" s="622">
        <f>(A51/3/2)*0.027</f>
        <v>11114.068500000001</v>
      </c>
      <c r="F52" s="622">
        <f>(E52+(A51/3)*2/2)*0.027</f>
        <v>22528.216849500001</v>
      </c>
      <c r="G52" s="622">
        <f>(F52+(A51/2))*0.027</f>
        <v>33950.467354936503</v>
      </c>
      <c r="H52" s="593">
        <f>(A51-F51-G51)*0.027</f>
        <v>66684.410999999993</v>
      </c>
      <c r="I52" s="593">
        <f>(A51-F51-G51-H51)*0.027</f>
        <v>60015.411</v>
      </c>
      <c r="J52" s="593">
        <f>(A51-F51-G51-H51-I51)*0.027</f>
        <v>53346.411</v>
      </c>
      <c r="K52" s="594">
        <f>(A51-F51-G51-H51-I51-J51)*0.027</f>
        <v>46677.411</v>
      </c>
      <c r="L52" s="593">
        <v>94069</v>
      </c>
      <c r="M52" s="594">
        <f>(A51-F51-G51-H51-I51-J51-K51-L51)*0.027</f>
        <v>33339.411</v>
      </c>
      <c r="N52" s="593">
        <f>(A51-F51-G51-H51-I51-J51-K51-L51-M51)*0.027</f>
        <v>26670.411</v>
      </c>
      <c r="O52" s="594">
        <f>(A51-F51-G51-H51-I51-J51-K51-L51-M51-N51)*0.027</f>
        <v>20001.411</v>
      </c>
      <c r="P52" s="593">
        <f>(A51-E51-F51-G51-H51-I51-J51-K51-L51-M51-N51-O51)*0.027</f>
        <v>13332.411</v>
      </c>
      <c r="Q52" s="594">
        <f>(A51-H51-I51-J51-K51-L51-M51-N51-O51-P51)*0.027</f>
        <v>6663.4110000000001</v>
      </c>
      <c r="R52" s="632"/>
    </row>
    <row r="53" spans="1:18" s="631" customFormat="1" ht="31.5" x14ac:dyDescent="0.25">
      <c r="A53" s="633">
        <v>0</v>
      </c>
      <c r="B53" s="634" t="s">
        <v>423</v>
      </c>
      <c r="C53" s="550" t="s">
        <v>424</v>
      </c>
      <c r="D53" s="635"/>
      <c r="E53" s="635"/>
      <c r="F53" s="635"/>
      <c r="G53" s="635"/>
      <c r="H53" s="635"/>
      <c r="I53" s="635"/>
      <c r="J53" s="635"/>
      <c r="K53" s="635"/>
      <c r="L53" s="636"/>
      <c r="M53" s="636"/>
      <c r="N53" s="636"/>
      <c r="O53" s="636"/>
      <c r="P53" s="635"/>
      <c r="Q53" s="636"/>
      <c r="R53" s="637"/>
    </row>
    <row r="54" spans="1:18" s="631" customFormat="1" ht="18" customHeight="1" thickBot="1" x14ac:dyDescent="0.3">
      <c r="A54" s="638"/>
      <c r="B54" s="639"/>
      <c r="C54" s="639"/>
      <c r="D54" s="640"/>
      <c r="E54" s="640"/>
      <c r="F54" s="641"/>
      <c r="G54" s="640"/>
      <c r="H54" s="640"/>
      <c r="I54" s="640"/>
      <c r="J54" s="640"/>
      <c r="K54" s="640"/>
      <c r="L54" s="641"/>
      <c r="M54" s="641"/>
      <c r="N54" s="641"/>
      <c r="O54" s="641"/>
      <c r="P54" s="640"/>
      <c r="Q54" s="641"/>
      <c r="R54" s="642"/>
    </row>
    <row r="55" spans="1:18" ht="16.5" thickBot="1" x14ac:dyDescent="0.3">
      <c r="A55" s="643"/>
      <c r="B55" s="644"/>
      <c r="C55" s="645" t="s">
        <v>425</v>
      </c>
      <c r="D55" s="646"/>
      <c r="E55" s="646"/>
      <c r="F55" s="647"/>
      <c r="G55" s="646"/>
      <c r="H55" s="647"/>
      <c r="I55" s="646"/>
      <c r="J55" s="648"/>
      <c r="K55" s="649"/>
      <c r="L55" s="649"/>
      <c r="M55" s="649"/>
      <c r="N55" s="649"/>
      <c r="O55" s="649"/>
      <c r="P55" s="648"/>
      <c r="Q55" s="649"/>
      <c r="R55" s="650"/>
    </row>
    <row r="56" spans="1:18" ht="15.75" x14ac:dyDescent="0.25">
      <c r="A56" s="651"/>
      <c r="B56" s="584"/>
      <c r="C56" s="652"/>
      <c r="D56" s="653"/>
      <c r="E56" s="653"/>
      <c r="F56" s="653"/>
      <c r="G56" s="653"/>
      <c r="H56" s="654"/>
      <c r="I56" s="653"/>
      <c r="J56" s="586"/>
      <c r="K56" s="587"/>
      <c r="L56" s="587"/>
      <c r="M56" s="587"/>
      <c r="N56" s="587"/>
      <c r="O56" s="587"/>
      <c r="P56" s="586"/>
      <c r="Q56" s="587"/>
      <c r="R56" s="588"/>
    </row>
    <row r="57" spans="1:18" ht="16.5" thickBot="1" x14ac:dyDescent="0.3">
      <c r="A57" s="655"/>
      <c r="B57" s="620"/>
      <c r="C57" s="627"/>
      <c r="D57" s="618"/>
      <c r="E57" s="618"/>
      <c r="F57" s="618"/>
      <c r="G57" s="618"/>
      <c r="H57" s="595"/>
      <c r="I57" s="618"/>
      <c r="J57" s="618"/>
      <c r="K57" s="595"/>
      <c r="L57" s="595"/>
      <c r="M57" s="595"/>
      <c r="N57" s="595"/>
      <c r="O57" s="595"/>
      <c r="P57" s="618"/>
      <c r="Q57" s="595"/>
      <c r="R57" s="596"/>
    </row>
    <row r="58" spans="1:18" s="631" customFormat="1" ht="50.25" customHeight="1" x14ac:dyDescent="0.25">
      <c r="A58" s="651">
        <v>2148174</v>
      </c>
      <c r="B58" s="656" t="s">
        <v>426</v>
      </c>
      <c r="C58" s="656" t="s">
        <v>427</v>
      </c>
      <c r="D58" s="657">
        <v>160586</v>
      </c>
      <c r="E58" s="586">
        <v>241889</v>
      </c>
      <c r="F58" s="658">
        <v>241888</v>
      </c>
      <c r="G58" s="657">
        <v>170377</v>
      </c>
      <c r="H58" s="658"/>
      <c r="I58" s="657"/>
      <c r="J58" s="657"/>
      <c r="K58" s="587"/>
      <c r="L58" s="587"/>
      <c r="M58" s="587"/>
      <c r="N58" s="587"/>
      <c r="O58" s="587"/>
      <c r="P58" s="586"/>
      <c r="Q58" s="587"/>
      <c r="R58" s="588"/>
    </row>
    <row r="59" spans="1:18" s="631" customFormat="1" ht="16.5" thickBot="1" x14ac:dyDescent="0.3">
      <c r="A59" s="655"/>
      <c r="B59" s="659"/>
      <c r="C59" s="660" t="s">
        <v>428</v>
      </c>
      <c r="D59" s="661">
        <v>16424</v>
      </c>
      <c r="E59" s="661">
        <v>11991</v>
      </c>
      <c r="F59" s="662">
        <v>7557</v>
      </c>
      <c r="G59" s="662">
        <v>3123</v>
      </c>
      <c r="H59" s="663"/>
      <c r="I59" s="662"/>
      <c r="J59" s="662"/>
      <c r="K59" s="623"/>
      <c r="L59" s="623"/>
      <c r="M59" s="623"/>
      <c r="N59" s="623"/>
      <c r="O59" s="623"/>
      <c r="P59" s="622"/>
      <c r="Q59" s="623"/>
      <c r="R59" s="624"/>
    </row>
    <row r="60" spans="1:18" s="631" customFormat="1" ht="47.25" x14ac:dyDescent="0.25">
      <c r="A60" s="651">
        <v>1244225</v>
      </c>
      <c r="B60" s="656" t="s">
        <v>429</v>
      </c>
      <c r="C60" s="656" t="s">
        <v>430</v>
      </c>
      <c r="D60" s="657">
        <v>217104</v>
      </c>
      <c r="E60" s="657">
        <v>100668</v>
      </c>
      <c r="F60" s="657">
        <v>82989</v>
      </c>
      <c r="G60" s="657">
        <v>16668</v>
      </c>
      <c r="H60" s="658"/>
      <c r="I60" s="657"/>
      <c r="J60" s="657"/>
      <c r="K60" s="587"/>
      <c r="L60" s="587"/>
      <c r="M60" s="587"/>
      <c r="N60" s="587"/>
      <c r="O60" s="587"/>
      <c r="P60" s="586"/>
      <c r="Q60" s="587"/>
      <c r="R60" s="588"/>
    </row>
    <row r="61" spans="1:18" s="631" customFormat="1" ht="16.5" thickBot="1" x14ac:dyDescent="0.3">
      <c r="A61" s="655"/>
      <c r="B61" s="659"/>
      <c r="C61" s="660" t="s">
        <v>431</v>
      </c>
      <c r="D61" s="662">
        <v>7497</v>
      </c>
      <c r="E61" s="662">
        <v>5409</v>
      </c>
      <c r="F61" s="662">
        <v>2691</v>
      </c>
      <c r="G61" s="662">
        <v>450</v>
      </c>
      <c r="H61" s="663"/>
      <c r="I61" s="662"/>
      <c r="J61" s="662"/>
      <c r="K61" s="623"/>
      <c r="L61" s="623"/>
      <c r="M61" s="623"/>
      <c r="N61" s="623"/>
      <c r="O61" s="623"/>
      <c r="P61" s="622"/>
      <c r="Q61" s="623"/>
      <c r="R61" s="624"/>
    </row>
    <row r="62" spans="1:18" s="631" customFormat="1" ht="51" customHeight="1" x14ac:dyDescent="0.25">
      <c r="A62" s="583">
        <v>12083954</v>
      </c>
      <c r="B62" s="584" t="s">
        <v>432</v>
      </c>
      <c r="C62" s="584" t="s">
        <v>433</v>
      </c>
      <c r="D62" s="586">
        <f>651688+1</f>
        <v>651689</v>
      </c>
      <c r="E62" s="657">
        <v>669388</v>
      </c>
      <c r="F62" s="657">
        <v>669388</v>
      </c>
      <c r="G62" s="657">
        <v>669388</v>
      </c>
      <c r="H62" s="657">
        <v>669388</v>
      </c>
      <c r="I62" s="657">
        <v>669388</v>
      </c>
      <c r="J62" s="657">
        <v>669388</v>
      </c>
      <c r="K62" s="657">
        <v>669388</v>
      </c>
      <c r="L62" s="657">
        <v>669388</v>
      </c>
      <c r="M62" s="657">
        <v>669388</v>
      </c>
      <c r="N62" s="657">
        <v>669388</v>
      </c>
      <c r="O62" s="658">
        <v>669388</v>
      </c>
      <c r="P62" s="657">
        <v>669388</v>
      </c>
      <c r="Q62" s="658">
        <v>669388</v>
      </c>
      <c r="R62" s="588">
        <f>2056851-669388-669388</f>
        <v>718075</v>
      </c>
    </row>
    <row r="63" spans="1:18" s="631" customFormat="1" ht="16.5" thickBot="1" x14ac:dyDescent="0.3">
      <c r="A63" s="619"/>
      <c r="B63" s="620">
        <v>2016</v>
      </c>
      <c r="C63" s="627" t="s">
        <v>434</v>
      </c>
      <c r="D63" s="622">
        <v>271938</v>
      </c>
      <c r="E63" s="622">
        <v>254343</v>
      </c>
      <c r="F63" s="622">
        <v>236269</v>
      </c>
      <c r="G63" s="622">
        <v>218196</v>
      </c>
      <c r="H63" s="622">
        <v>200122</v>
      </c>
      <c r="I63" s="622">
        <v>182049</v>
      </c>
      <c r="J63" s="622">
        <v>163976</v>
      </c>
      <c r="K63" s="622">
        <v>145902</v>
      </c>
      <c r="L63" s="622">
        <v>127829</v>
      </c>
      <c r="M63" s="622">
        <v>109755</v>
      </c>
      <c r="N63" s="622">
        <v>91682</v>
      </c>
      <c r="O63" s="623">
        <v>73608</v>
      </c>
      <c r="P63" s="622">
        <v>55535</v>
      </c>
      <c r="Q63" s="623">
        <v>37461</v>
      </c>
      <c r="R63" s="624">
        <f>137587-55535-37461</f>
        <v>44591</v>
      </c>
    </row>
    <row r="64" spans="1:18" s="631" customFormat="1" ht="15.75" x14ac:dyDescent="0.25">
      <c r="A64" s="651">
        <v>2985430</v>
      </c>
      <c r="B64" s="656" t="s">
        <v>435</v>
      </c>
      <c r="C64" s="656" t="s">
        <v>436</v>
      </c>
      <c r="D64" s="657">
        <v>284577</v>
      </c>
      <c r="E64" s="657">
        <v>284577</v>
      </c>
      <c r="F64" s="657">
        <v>376289</v>
      </c>
      <c r="G64" s="586">
        <v>562083</v>
      </c>
      <c r="H64" s="587">
        <v>27516</v>
      </c>
      <c r="I64" s="586">
        <v>27509</v>
      </c>
      <c r="J64" s="586"/>
      <c r="K64" s="587"/>
      <c r="L64" s="587"/>
      <c r="M64" s="587"/>
      <c r="N64" s="587"/>
      <c r="O64" s="587"/>
      <c r="P64" s="586"/>
      <c r="Q64" s="587"/>
      <c r="R64" s="588"/>
    </row>
    <row r="65" spans="1:18" s="631" customFormat="1" ht="18" customHeight="1" thickBot="1" x14ac:dyDescent="0.3">
      <c r="A65" s="655"/>
      <c r="B65" s="664"/>
      <c r="C65" s="660" t="s">
        <v>437</v>
      </c>
      <c r="D65" s="662">
        <v>42189</v>
      </c>
      <c r="E65" s="662">
        <v>34505</v>
      </c>
      <c r="F65" s="662">
        <v>26822</v>
      </c>
      <c r="G65" s="622">
        <v>16662</v>
      </c>
      <c r="H65" s="623">
        <v>1486</v>
      </c>
      <c r="I65" s="622">
        <v>743</v>
      </c>
      <c r="J65" s="622"/>
      <c r="K65" s="623"/>
      <c r="L65" s="623"/>
      <c r="M65" s="623"/>
      <c r="N65" s="623"/>
      <c r="O65" s="623"/>
      <c r="P65" s="622"/>
      <c r="Q65" s="623"/>
      <c r="R65" s="624"/>
    </row>
    <row r="66" spans="1:18" s="631" customFormat="1" ht="31.5" x14ac:dyDescent="0.25">
      <c r="A66" s="651">
        <v>546714</v>
      </c>
      <c r="B66" s="656" t="s">
        <v>435</v>
      </c>
      <c r="C66" s="656" t="s">
        <v>438</v>
      </c>
      <c r="D66" s="657">
        <v>6096</v>
      </c>
      <c r="E66" s="657"/>
      <c r="F66" s="657"/>
      <c r="G66" s="657"/>
      <c r="H66" s="658"/>
      <c r="I66" s="657"/>
      <c r="J66" s="657"/>
      <c r="K66" s="587"/>
      <c r="L66" s="587"/>
      <c r="M66" s="587"/>
      <c r="N66" s="587"/>
      <c r="O66" s="587"/>
      <c r="P66" s="586"/>
      <c r="Q66" s="587"/>
      <c r="R66" s="588"/>
    </row>
    <row r="67" spans="1:18" s="631" customFormat="1" ht="16.5" thickBot="1" x14ac:dyDescent="0.3">
      <c r="A67" s="655"/>
      <c r="B67" s="664"/>
      <c r="C67" s="660" t="s">
        <v>439</v>
      </c>
      <c r="D67" s="662">
        <v>38</v>
      </c>
      <c r="E67" s="662"/>
      <c r="F67" s="662"/>
      <c r="G67" s="662"/>
      <c r="H67" s="663"/>
      <c r="I67" s="662"/>
      <c r="J67" s="662"/>
      <c r="K67" s="595"/>
      <c r="L67" s="595"/>
      <c r="M67" s="595"/>
      <c r="N67" s="595"/>
      <c r="O67" s="595"/>
      <c r="P67" s="618"/>
      <c r="Q67" s="595"/>
      <c r="R67" s="596"/>
    </row>
    <row r="68" spans="1:18" s="631" customFormat="1" ht="63" x14ac:dyDescent="0.25">
      <c r="A68" s="583">
        <v>2178272</v>
      </c>
      <c r="B68" s="584" t="s">
        <v>440</v>
      </c>
      <c r="C68" s="584" t="s">
        <v>441</v>
      </c>
      <c r="D68" s="586">
        <v>202540</v>
      </c>
      <c r="E68" s="586">
        <v>242540</v>
      </c>
      <c r="F68" s="586">
        <v>262540</v>
      </c>
      <c r="G68" s="586">
        <v>207540</v>
      </c>
      <c r="H68" s="587">
        <v>209457</v>
      </c>
      <c r="I68" s="586">
        <v>189171</v>
      </c>
      <c r="J68" s="586">
        <v>33517</v>
      </c>
      <c r="K68" s="587"/>
      <c r="L68" s="587"/>
      <c r="M68" s="587"/>
      <c r="N68" s="587"/>
      <c r="O68" s="587"/>
      <c r="P68" s="586"/>
      <c r="Q68" s="587"/>
      <c r="R68" s="588"/>
    </row>
    <row r="69" spans="1:18" s="631" customFormat="1" ht="16.5" thickBot="1" x14ac:dyDescent="0.3">
      <c r="A69" s="619"/>
      <c r="B69" s="620"/>
      <c r="C69" s="627" t="s">
        <v>396</v>
      </c>
      <c r="D69" s="622">
        <v>36377</v>
      </c>
      <c r="E69" s="622">
        <v>30909</v>
      </c>
      <c r="F69" s="622">
        <v>24360</v>
      </c>
      <c r="G69" s="622">
        <v>17271</v>
      </c>
      <c r="H69" s="623">
        <v>11668</v>
      </c>
      <c r="I69" s="623">
        <v>6013</v>
      </c>
      <c r="J69" s="623">
        <v>905</v>
      </c>
      <c r="K69" s="623"/>
      <c r="L69" s="623"/>
      <c r="M69" s="623"/>
      <c r="N69" s="623"/>
      <c r="O69" s="623"/>
      <c r="P69" s="622"/>
      <c r="Q69" s="623"/>
      <c r="R69" s="624"/>
    </row>
    <row r="70" spans="1:18" s="631" customFormat="1" ht="47.25" x14ac:dyDescent="0.25">
      <c r="A70" s="583">
        <v>4986010</v>
      </c>
      <c r="B70" s="584" t="s">
        <v>442</v>
      </c>
      <c r="C70" s="584" t="s">
        <v>443</v>
      </c>
      <c r="D70" s="586">
        <v>500500</v>
      </c>
      <c r="E70" s="586">
        <v>500500</v>
      </c>
      <c r="F70" s="586">
        <v>550500</v>
      </c>
      <c r="G70" s="586">
        <v>600500</v>
      </c>
      <c r="H70" s="587">
        <v>600500</v>
      </c>
      <c r="I70" s="586">
        <v>532510</v>
      </c>
      <c r="J70" s="586"/>
      <c r="K70" s="587"/>
      <c r="L70" s="587"/>
      <c r="M70" s="587"/>
      <c r="N70" s="587"/>
      <c r="O70" s="587"/>
      <c r="P70" s="586"/>
      <c r="Q70" s="587"/>
      <c r="R70" s="588"/>
    </row>
    <row r="71" spans="1:18" s="631" customFormat="1" ht="16.5" thickBot="1" x14ac:dyDescent="0.3">
      <c r="A71" s="619"/>
      <c r="B71" s="620">
        <v>2016</v>
      </c>
      <c r="C71" s="627" t="s">
        <v>396</v>
      </c>
      <c r="D71" s="622">
        <v>88695</v>
      </c>
      <c r="E71" s="622">
        <v>75182</v>
      </c>
      <c r="F71" s="622">
        <v>61668</v>
      </c>
      <c r="G71" s="622">
        <v>46805</v>
      </c>
      <c r="H71" s="622">
        <v>30591</v>
      </c>
      <c r="I71" s="622">
        <v>14378</v>
      </c>
      <c r="J71" s="622"/>
      <c r="K71" s="623"/>
      <c r="L71" s="623"/>
      <c r="M71" s="623"/>
      <c r="N71" s="623"/>
      <c r="O71" s="623"/>
      <c r="P71" s="622"/>
      <c r="Q71" s="623"/>
      <c r="R71" s="624"/>
    </row>
    <row r="72" spans="1:18" s="631" customFormat="1" ht="15.75" x14ac:dyDescent="0.25">
      <c r="A72" s="583">
        <v>1082988</v>
      </c>
      <c r="B72" s="584">
        <v>2014</v>
      </c>
      <c r="C72" s="665" t="s">
        <v>444</v>
      </c>
      <c r="D72" s="586">
        <v>181883</v>
      </c>
      <c r="E72" s="586"/>
      <c r="F72" s="586"/>
      <c r="G72" s="586"/>
      <c r="H72" s="587"/>
      <c r="I72" s="586"/>
      <c r="J72" s="586"/>
      <c r="K72" s="587"/>
      <c r="L72" s="587"/>
      <c r="M72" s="587"/>
      <c r="N72" s="587"/>
      <c r="O72" s="587"/>
      <c r="P72" s="586"/>
      <c r="Q72" s="587"/>
      <c r="R72" s="588"/>
    </row>
    <row r="73" spans="1:18" s="631" customFormat="1" ht="19.5" customHeight="1" thickBot="1" x14ac:dyDescent="0.3">
      <c r="A73" s="619"/>
      <c r="B73" s="626"/>
      <c r="C73" s="620" t="s">
        <v>396</v>
      </c>
      <c r="D73" s="618">
        <v>5186</v>
      </c>
      <c r="E73" s="618"/>
      <c r="F73" s="618"/>
      <c r="G73" s="618"/>
      <c r="H73" s="595"/>
      <c r="I73" s="618"/>
      <c r="J73" s="618"/>
      <c r="K73" s="595"/>
      <c r="L73" s="595"/>
      <c r="M73" s="595"/>
      <c r="N73" s="595"/>
      <c r="O73" s="595"/>
      <c r="P73" s="618"/>
      <c r="Q73" s="595"/>
      <c r="R73" s="596"/>
    </row>
    <row r="74" spans="1:18" s="631" customFormat="1" ht="31.5" x14ac:dyDescent="0.25">
      <c r="A74" s="583">
        <v>5369974</v>
      </c>
      <c r="B74" s="656" t="s">
        <v>442</v>
      </c>
      <c r="C74" s="656" t="s">
        <v>445</v>
      </c>
      <c r="D74" s="586">
        <v>650000</v>
      </c>
      <c r="E74" s="657">
        <v>650000</v>
      </c>
      <c r="F74" s="657">
        <v>650000</v>
      </c>
      <c r="G74" s="657">
        <v>650000</v>
      </c>
      <c r="H74" s="657">
        <v>700000</v>
      </c>
      <c r="I74" s="658">
        <v>769974</v>
      </c>
      <c r="J74" s="657"/>
      <c r="K74" s="587"/>
      <c r="L74" s="587"/>
      <c r="M74" s="587"/>
      <c r="N74" s="587"/>
      <c r="O74" s="587"/>
      <c r="P74" s="586"/>
      <c r="Q74" s="587"/>
      <c r="R74" s="588"/>
    </row>
    <row r="75" spans="1:18" s="631" customFormat="1" ht="16.5" customHeight="1" thickBot="1" x14ac:dyDescent="0.3">
      <c r="A75" s="619"/>
      <c r="B75" s="664"/>
      <c r="C75" s="686" t="s">
        <v>446</v>
      </c>
      <c r="D75" s="662">
        <v>109889</v>
      </c>
      <c r="E75" s="662">
        <v>92339</v>
      </c>
      <c r="F75" s="662">
        <v>74789</v>
      </c>
      <c r="G75" s="662">
        <v>57239</v>
      </c>
      <c r="H75" s="663">
        <v>39689</v>
      </c>
      <c r="I75" s="662">
        <v>20789</v>
      </c>
      <c r="J75" s="662"/>
      <c r="K75" s="623"/>
      <c r="L75" s="623"/>
      <c r="M75" s="623"/>
      <c r="N75" s="623"/>
      <c r="O75" s="623"/>
      <c r="P75" s="622"/>
      <c r="Q75" s="623"/>
      <c r="R75" s="624"/>
    </row>
    <row r="76" spans="1:18" s="667" customFormat="1" ht="47.25" x14ac:dyDescent="0.25">
      <c r="A76" s="583">
        <v>662019</v>
      </c>
      <c r="B76" s="656" t="s">
        <v>442</v>
      </c>
      <c r="C76" s="656" t="s">
        <v>447</v>
      </c>
      <c r="D76" s="657">
        <v>87758</v>
      </c>
      <c r="E76" s="657"/>
      <c r="F76" s="657"/>
      <c r="G76" s="657"/>
      <c r="H76" s="657"/>
      <c r="I76" s="657"/>
      <c r="J76" s="657"/>
      <c r="K76" s="658"/>
      <c r="L76" s="658"/>
      <c r="M76" s="658"/>
      <c r="N76" s="658"/>
      <c r="O76" s="658"/>
      <c r="P76" s="657"/>
      <c r="Q76" s="658"/>
      <c r="R76" s="588"/>
    </row>
    <row r="77" spans="1:18" s="667" customFormat="1" ht="16.5" thickBot="1" x14ac:dyDescent="0.3">
      <c r="A77" s="619"/>
      <c r="B77" s="664"/>
      <c r="C77" s="666" t="s">
        <v>396</v>
      </c>
      <c r="D77" s="662">
        <v>2369</v>
      </c>
      <c r="E77" s="662"/>
      <c r="F77" s="662"/>
      <c r="G77" s="662"/>
      <c r="H77" s="662"/>
      <c r="I77" s="662"/>
      <c r="J77" s="662"/>
      <c r="K77" s="663"/>
      <c r="L77" s="663"/>
      <c r="M77" s="663"/>
      <c r="N77" s="663"/>
      <c r="O77" s="663"/>
      <c r="P77" s="662"/>
      <c r="Q77" s="663"/>
      <c r="R77" s="624"/>
    </row>
    <row r="78" spans="1:18" s="667" customFormat="1" ht="31.5" x14ac:dyDescent="0.25">
      <c r="A78" s="583">
        <f>3549134-88557+189120</f>
        <v>3649697</v>
      </c>
      <c r="B78" s="584" t="s">
        <v>442</v>
      </c>
      <c r="C78" s="584" t="s">
        <v>448</v>
      </c>
      <c r="D78" s="586">
        <f>300000-300000</f>
        <v>0</v>
      </c>
      <c r="E78" s="586">
        <f>300000-163982</f>
        <v>136018</v>
      </c>
      <c r="F78" s="586">
        <f>300000</f>
        <v>300000</v>
      </c>
      <c r="G78" s="586">
        <f>300000</f>
        <v>300000</v>
      </c>
      <c r="H78" s="587">
        <v>520000</v>
      </c>
      <c r="I78" s="586">
        <v>540577</v>
      </c>
      <c r="J78" s="657"/>
      <c r="K78" s="658"/>
      <c r="L78" s="658"/>
      <c r="M78" s="658"/>
      <c r="N78" s="658"/>
      <c r="O78" s="658"/>
      <c r="P78" s="657"/>
      <c r="Q78" s="658"/>
      <c r="R78" s="588"/>
    </row>
    <row r="79" spans="1:18" s="667" customFormat="1" ht="16.5" thickBot="1" x14ac:dyDescent="0.3">
      <c r="A79" s="619"/>
      <c r="B79" s="620"/>
      <c r="C79" s="627" t="s">
        <v>396</v>
      </c>
      <c r="D79" s="622">
        <v>48508</v>
      </c>
      <c r="E79" s="622">
        <v>40408</v>
      </c>
      <c r="F79" s="622">
        <v>32308</v>
      </c>
      <c r="G79" s="622">
        <v>24208</v>
      </c>
      <c r="H79" s="623">
        <v>16108</v>
      </c>
      <c r="I79" s="622">
        <v>7468</v>
      </c>
      <c r="J79" s="622"/>
      <c r="K79" s="663"/>
      <c r="L79" s="663"/>
      <c r="M79" s="663"/>
      <c r="N79" s="663"/>
      <c r="O79" s="663"/>
      <c r="P79" s="662"/>
      <c r="Q79" s="663"/>
      <c r="R79" s="624"/>
    </row>
    <row r="80" spans="1:18" s="667" customFormat="1" ht="31.5" x14ac:dyDescent="0.25">
      <c r="A80" s="607">
        <v>2404762</v>
      </c>
      <c r="B80" s="608">
        <v>2015</v>
      </c>
      <c r="C80" s="584" t="s">
        <v>449</v>
      </c>
      <c r="D80" s="610">
        <v>235000</v>
      </c>
      <c r="E80" s="610">
        <v>243000</v>
      </c>
      <c r="F80" s="610">
        <v>243000</v>
      </c>
      <c r="G80" s="610">
        <v>243000</v>
      </c>
      <c r="H80" s="610">
        <v>243000</v>
      </c>
      <c r="I80" s="610">
        <v>243000</v>
      </c>
      <c r="J80" s="610">
        <v>241762</v>
      </c>
      <c r="K80" s="668"/>
      <c r="L80" s="668"/>
      <c r="M80" s="668"/>
      <c r="N80" s="668"/>
      <c r="O80" s="668"/>
      <c r="P80" s="669"/>
      <c r="Q80" s="668"/>
      <c r="R80" s="596"/>
    </row>
    <row r="81" spans="1:18" s="667" customFormat="1" ht="16.5" thickBot="1" x14ac:dyDescent="0.3">
      <c r="A81" s="601"/>
      <c r="B81" s="613"/>
      <c r="C81" s="627" t="s">
        <v>446</v>
      </c>
      <c r="D81" s="614">
        <v>45678</v>
      </c>
      <c r="E81" s="614">
        <v>39333</v>
      </c>
      <c r="F81" s="614">
        <v>32772</v>
      </c>
      <c r="G81" s="614">
        <v>26211</v>
      </c>
      <c r="H81" s="615">
        <v>19650</v>
      </c>
      <c r="I81" s="614">
        <v>13089</v>
      </c>
      <c r="J81" s="614">
        <v>6528</v>
      </c>
      <c r="K81" s="670"/>
      <c r="L81" s="670"/>
      <c r="M81" s="670"/>
      <c r="N81" s="670"/>
      <c r="O81" s="670"/>
      <c r="P81" s="671"/>
      <c r="Q81" s="670"/>
      <c r="R81" s="616"/>
    </row>
    <row r="82" spans="1:18" s="667" customFormat="1" ht="47.25" x14ac:dyDescent="0.25">
      <c r="A82" s="583">
        <v>5274194</v>
      </c>
      <c r="B82" s="584" t="s">
        <v>450</v>
      </c>
      <c r="C82" s="672" t="s">
        <v>451</v>
      </c>
      <c r="D82" s="587">
        <f>546041+37949</f>
        <v>583990</v>
      </c>
      <c r="E82" s="587">
        <v>546041</v>
      </c>
      <c r="F82" s="587">
        <v>546041</v>
      </c>
      <c r="G82" s="587">
        <v>546041</v>
      </c>
      <c r="H82" s="587">
        <v>546041</v>
      </c>
      <c r="I82" s="587">
        <v>546041</v>
      </c>
      <c r="J82" s="587">
        <v>546041</v>
      </c>
      <c r="K82" s="587">
        <v>321875</v>
      </c>
      <c r="L82" s="586"/>
      <c r="M82" s="587"/>
      <c r="N82" s="586"/>
      <c r="O82" s="587"/>
      <c r="P82" s="586"/>
      <c r="Q82" s="587"/>
      <c r="R82" s="588"/>
    </row>
    <row r="83" spans="1:18" s="667" customFormat="1" ht="16.5" thickBot="1" x14ac:dyDescent="0.3">
      <c r="A83" s="619"/>
      <c r="B83" s="620"/>
      <c r="C83" s="673" t="s">
        <v>396</v>
      </c>
      <c r="D83" s="623">
        <v>117945</v>
      </c>
      <c r="E83" s="623">
        <v>103202</v>
      </c>
      <c r="F83" s="623">
        <v>88459</v>
      </c>
      <c r="G83" s="623">
        <v>73716</v>
      </c>
      <c r="H83" s="623">
        <v>58972</v>
      </c>
      <c r="I83" s="623">
        <v>44229</v>
      </c>
      <c r="J83" s="623">
        <v>29486</v>
      </c>
      <c r="K83" s="623">
        <v>14743</v>
      </c>
      <c r="L83" s="622"/>
      <c r="M83" s="623"/>
      <c r="N83" s="622"/>
      <c r="O83" s="623"/>
      <c r="P83" s="622"/>
      <c r="Q83" s="623"/>
      <c r="R83" s="624"/>
    </row>
    <row r="84" spans="1:18" s="667" customFormat="1" ht="31.5" x14ac:dyDescent="0.25">
      <c r="A84" s="583">
        <v>1156633</v>
      </c>
      <c r="B84" s="584">
        <v>2016</v>
      </c>
      <c r="C84" s="584" t="s">
        <v>452</v>
      </c>
      <c r="D84" s="586">
        <v>121216</v>
      </c>
      <c r="E84" s="586">
        <v>121216</v>
      </c>
      <c r="F84" s="586">
        <v>121216</v>
      </c>
      <c r="G84" s="586">
        <v>121216</v>
      </c>
      <c r="H84" s="586">
        <v>121216</v>
      </c>
      <c r="I84" s="586">
        <v>121216</v>
      </c>
      <c r="J84" s="586">
        <v>93452</v>
      </c>
      <c r="K84" s="586">
        <v>93453</v>
      </c>
      <c r="L84" s="586"/>
      <c r="M84" s="587"/>
      <c r="N84" s="586"/>
      <c r="O84" s="587"/>
      <c r="P84" s="586"/>
      <c r="Q84" s="587"/>
      <c r="R84" s="588"/>
    </row>
    <row r="85" spans="1:18" s="667" customFormat="1" ht="16.5" thickBot="1" x14ac:dyDescent="0.3">
      <c r="A85" s="619"/>
      <c r="B85" s="620"/>
      <c r="C85" s="627" t="s">
        <v>396</v>
      </c>
      <c r="D85" s="622">
        <v>24683</v>
      </c>
      <c r="E85" s="622">
        <v>21411</v>
      </c>
      <c r="F85" s="622">
        <v>18138</v>
      </c>
      <c r="G85" s="622">
        <v>14865</v>
      </c>
      <c r="H85" s="622">
        <v>11592</v>
      </c>
      <c r="I85" s="622">
        <v>8319</v>
      </c>
      <c r="J85" s="622">
        <v>5046</v>
      </c>
      <c r="K85" s="622">
        <v>2523</v>
      </c>
      <c r="L85" s="622"/>
      <c r="M85" s="623"/>
      <c r="N85" s="622"/>
      <c r="O85" s="623"/>
      <c r="P85" s="622"/>
      <c r="Q85" s="623"/>
      <c r="R85" s="624"/>
    </row>
    <row r="86" spans="1:18" s="631" customFormat="1" ht="39" customHeight="1" x14ac:dyDescent="0.25">
      <c r="A86" s="583">
        <v>722842.29</v>
      </c>
      <c r="B86" s="584">
        <v>2017</v>
      </c>
      <c r="C86" s="584" t="s">
        <v>453</v>
      </c>
      <c r="D86" s="586">
        <v>70000</v>
      </c>
      <c r="E86" s="586">
        <v>70000</v>
      </c>
      <c r="F86" s="586">
        <v>70000</v>
      </c>
      <c r="G86" s="586">
        <v>74000</v>
      </c>
      <c r="H86" s="586">
        <v>75000</v>
      </c>
      <c r="I86" s="586">
        <v>75000</v>
      </c>
      <c r="J86" s="586">
        <v>75000</v>
      </c>
      <c r="K86" s="586">
        <v>75000</v>
      </c>
      <c r="L86" s="586">
        <v>63842.29</v>
      </c>
      <c r="M86" s="586"/>
      <c r="N86" s="586"/>
      <c r="O86" s="587"/>
      <c r="P86" s="586"/>
      <c r="Q86" s="587"/>
      <c r="R86" s="588"/>
    </row>
    <row r="87" spans="1:18" s="631" customFormat="1" ht="17.25" customHeight="1" thickBot="1" x14ac:dyDescent="0.3">
      <c r="A87" s="619"/>
      <c r="B87" s="620"/>
      <c r="C87" s="627" t="s">
        <v>396</v>
      </c>
      <c r="D87" s="622">
        <v>17492</v>
      </c>
      <c r="E87" s="622">
        <v>15602</v>
      </c>
      <c r="F87" s="622">
        <v>13712</v>
      </c>
      <c r="G87" s="622">
        <v>11822</v>
      </c>
      <c r="H87" s="622">
        <v>9824</v>
      </c>
      <c r="I87" s="622">
        <v>7799</v>
      </c>
      <c r="J87" s="622">
        <v>5774</v>
      </c>
      <c r="K87" s="622">
        <v>3749</v>
      </c>
      <c r="L87" s="622">
        <v>1724</v>
      </c>
      <c r="M87" s="623"/>
      <c r="N87" s="623"/>
      <c r="O87" s="623"/>
      <c r="P87" s="622"/>
      <c r="Q87" s="623"/>
      <c r="R87" s="624"/>
    </row>
    <row r="88" spans="1:18" s="631" customFormat="1" ht="36" customHeight="1" x14ac:dyDescent="0.25">
      <c r="A88" s="583">
        <v>1950509</v>
      </c>
      <c r="B88" s="584">
        <v>2018</v>
      </c>
      <c r="C88" s="585" t="s">
        <v>454</v>
      </c>
      <c r="D88" s="587">
        <v>200000</v>
      </c>
      <c r="E88" s="587">
        <v>200000</v>
      </c>
      <c r="F88" s="587">
        <v>110000</v>
      </c>
      <c r="G88" s="587">
        <v>200000</v>
      </c>
      <c r="H88" s="587">
        <v>200000</v>
      </c>
      <c r="I88" s="587">
        <v>200000</v>
      </c>
      <c r="J88" s="587">
        <v>200000</v>
      </c>
      <c r="K88" s="587">
        <v>200000</v>
      </c>
      <c r="L88" s="587">
        <v>250000</v>
      </c>
      <c r="M88" s="587">
        <v>190509</v>
      </c>
      <c r="N88" s="587"/>
      <c r="O88" s="587"/>
      <c r="P88" s="586"/>
      <c r="Q88" s="587"/>
      <c r="R88" s="588"/>
    </row>
    <row r="89" spans="1:18" s="631" customFormat="1" ht="17.25" customHeight="1" thickBot="1" x14ac:dyDescent="0.3">
      <c r="A89" s="601"/>
      <c r="B89" s="613"/>
      <c r="C89" s="621" t="s">
        <v>396</v>
      </c>
      <c r="D89" s="615">
        <v>54380</v>
      </c>
      <c r="E89" s="615">
        <v>48979</v>
      </c>
      <c r="F89" s="615">
        <v>43579</v>
      </c>
      <c r="G89" s="615">
        <v>40610</v>
      </c>
      <c r="H89" s="615">
        <v>35209</v>
      </c>
      <c r="I89" s="615">
        <v>29809</v>
      </c>
      <c r="J89" s="615">
        <v>24409</v>
      </c>
      <c r="K89" s="615">
        <v>19009</v>
      </c>
      <c r="L89" s="615">
        <v>13610</v>
      </c>
      <c r="M89" s="615">
        <v>6860</v>
      </c>
      <c r="N89" s="615"/>
      <c r="O89" s="615"/>
      <c r="P89" s="614"/>
      <c r="Q89" s="615"/>
      <c r="R89" s="616"/>
    </row>
    <row r="90" spans="1:18" s="631" customFormat="1" ht="69.75" customHeight="1" x14ac:dyDescent="0.25">
      <c r="A90" s="583">
        <f>831574+674172</f>
        <v>1505746</v>
      </c>
      <c r="B90" s="584">
        <v>2018</v>
      </c>
      <c r="C90" s="585" t="s">
        <v>455</v>
      </c>
      <c r="D90" s="586">
        <v>809607</v>
      </c>
      <c r="E90" s="586">
        <f>301150-301150</f>
        <v>0</v>
      </c>
      <c r="F90" s="586">
        <f>301150-207307</f>
        <v>93843</v>
      </c>
      <c r="G90" s="586">
        <v>435981</v>
      </c>
      <c r="H90" s="586"/>
      <c r="I90" s="586"/>
      <c r="J90" s="586"/>
      <c r="K90" s="586"/>
      <c r="L90" s="586"/>
      <c r="M90" s="587"/>
      <c r="N90" s="586"/>
      <c r="O90" s="587"/>
      <c r="P90" s="586"/>
      <c r="Q90" s="587"/>
      <c r="R90" s="588"/>
    </row>
    <row r="91" spans="1:18" s="631" customFormat="1" ht="17.25" customHeight="1" thickBot="1" x14ac:dyDescent="0.3">
      <c r="A91" s="601"/>
      <c r="B91" s="613"/>
      <c r="C91" s="674" t="s">
        <v>396</v>
      </c>
      <c r="D91" s="614">
        <v>36165</v>
      </c>
      <c r="E91" s="614">
        <v>28033</v>
      </c>
      <c r="F91" s="614">
        <v>19903</v>
      </c>
      <c r="G91" s="614">
        <v>11771</v>
      </c>
      <c r="H91" s="614"/>
      <c r="I91" s="614"/>
      <c r="J91" s="614"/>
      <c r="K91" s="614"/>
      <c r="L91" s="614"/>
      <c r="M91" s="615"/>
      <c r="N91" s="614"/>
      <c r="O91" s="615"/>
      <c r="P91" s="614"/>
      <c r="Q91" s="615"/>
      <c r="R91" s="616"/>
    </row>
    <row r="92" spans="1:18" s="631" customFormat="1" ht="32.25" customHeight="1" x14ac:dyDescent="0.25">
      <c r="A92" s="651">
        <v>1014552</v>
      </c>
      <c r="B92" s="584" t="s">
        <v>456</v>
      </c>
      <c r="C92" s="585" t="s">
        <v>457</v>
      </c>
      <c r="D92" s="657"/>
      <c r="E92" s="657">
        <v>101456</v>
      </c>
      <c r="F92" s="657">
        <v>101456</v>
      </c>
      <c r="G92" s="657">
        <v>101455</v>
      </c>
      <c r="H92" s="657">
        <v>101455</v>
      </c>
      <c r="I92" s="657">
        <v>101455</v>
      </c>
      <c r="J92" s="657">
        <v>101455</v>
      </c>
      <c r="K92" s="657">
        <v>135274</v>
      </c>
      <c r="L92" s="657">
        <v>135273</v>
      </c>
      <c r="M92" s="658">
        <v>135273</v>
      </c>
      <c r="N92" s="586"/>
      <c r="O92" s="587"/>
      <c r="P92" s="586"/>
      <c r="Q92" s="587"/>
      <c r="R92" s="588"/>
    </row>
    <row r="93" spans="1:18" s="631" customFormat="1" ht="17.25" customHeight="1" thickBot="1" x14ac:dyDescent="0.3">
      <c r="A93" s="589"/>
      <c r="B93" s="590"/>
      <c r="C93" s="591" t="s">
        <v>396</v>
      </c>
      <c r="D93" s="669">
        <v>13881</v>
      </c>
      <c r="E93" s="669">
        <v>27393</v>
      </c>
      <c r="F93" s="669">
        <v>24654</v>
      </c>
      <c r="G93" s="669">
        <v>21914</v>
      </c>
      <c r="H93" s="669">
        <v>19175</v>
      </c>
      <c r="I93" s="669">
        <v>16436</v>
      </c>
      <c r="J93" s="669">
        <v>13696</v>
      </c>
      <c r="K93" s="669">
        <v>10957</v>
      </c>
      <c r="L93" s="669">
        <v>7305</v>
      </c>
      <c r="M93" s="668">
        <v>3652</v>
      </c>
      <c r="N93" s="618"/>
      <c r="O93" s="595"/>
      <c r="P93" s="618"/>
      <c r="Q93" s="595"/>
      <c r="R93" s="596"/>
    </row>
    <row r="94" spans="1:18" ht="47.25" x14ac:dyDescent="0.25">
      <c r="A94" s="675">
        <v>450058</v>
      </c>
      <c r="B94" s="676">
        <v>2019</v>
      </c>
      <c r="C94" s="609" t="s">
        <v>458</v>
      </c>
      <c r="D94" s="677"/>
      <c r="E94" s="677">
        <v>90012</v>
      </c>
      <c r="F94" s="677">
        <v>90012</v>
      </c>
      <c r="G94" s="677">
        <v>90012</v>
      </c>
      <c r="H94" s="677">
        <v>90011</v>
      </c>
      <c r="I94" s="677">
        <v>90011</v>
      </c>
      <c r="J94" s="677"/>
      <c r="K94" s="677"/>
      <c r="L94" s="677"/>
      <c r="M94" s="677"/>
      <c r="N94" s="677"/>
      <c r="O94" s="677"/>
      <c r="P94" s="677"/>
      <c r="Q94" s="677"/>
      <c r="R94" s="678"/>
    </row>
    <row r="95" spans="1:18" s="631" customFormat="1" ht="17.25" customHeight="1" thickBot="1" x14ac:dyDescent="0.3">
      <c r="A95" s="679"/>
      <c r="B95" s="613"/>
      <c r="C95" s="603" t="s">
        <v>396</v>
      </c>
      <c r="D95" s="615">
        <v>8101</v>
      </c>
      <c r="E95" s="615">
        <v>12152</v>
      </c>
      <c r="F95" s="615">
        <v>9721</v>
      </c>
      <c r="G95" s="615">
        <v>7291</v>
      </c>
      <c r="H95" s="615">
        <v>4861</v>
      </c>
      <c r="I95" s="615">
        <v>2430</v>
      </c>
      <c r="J95" s="615"/>
      <c r="K95" s="615"/>
      <c r="L95" s="615"/>
      <c r="M95" s="615"/>
      <c r="N95" s="615"/>
      <c r="O95" s="615"/>
      <c r="P95" s="615"/>
      <c r="Q95" s="615"/>
      <c r="R95" s="680"/>
    </row>
    <row r="96" spans="1:18" s="667" customFormat="1" ht="31.5" x14ac:dyDescent="0.25">
      <c r="A96" s="607">
        <v>6300200</v>
      </c>
      <c r="B96" s="681">
        <v>2015</v>
      </c>
      <c r="C96" s="681" t="s">
        <v>459</v>
      </c>
      <c r="D96" s="682">
        <v>320500</v>
      </c>
      <c r="E96" s="683">
        <v>320500</v>
      </c>
      <c r="F96" s="682">
        <v>320500</v>
      </c>
      <c r="G96" s="683">
        <v>320500</v>
      </c>
      <c r="H96" s="682">
        <v>320500</v>
      </c>
      <c r="I96" s="683">
        <v>320500</v>
      </c>
      <c r="J96" s="682">
        <v>320500</v>
      </c>
      <c r="K96" s="683">
        <v>320500</v>
      </c>
      <c r="L96" s="682">
        <v>320500</v>
      </c>
      <c r="M96" s="683">
        <v>320500</v>
      </c>
      <c r="N96" s="682">
        <v>320500</v>
      </c>
      <c r="O96" s="683">
        <v>320500</v>
      </c>
      <c r="P96" s="682">
        <v>320500</v>
      </c>
      <c r="Q96" s="683">
        <v>320500</v>
      </c>
      <c r="R96" s="612">
        <f>1492700-320500-320500</f>
        <v>851700</v>
      </c>
    </row>
    <row r="97" spans="1:18" s="667" customFormat="1" ht="16.5" thickBot="1" x14ac:dyDescent="0.3">
      <c r="A97" s="684"/>
      <c r="B97" s="685"/>
      <c r="C97" s="686" t="s">
        <v>446</v>
      </c>
      <c r="D97" s="671">
        <v>144145</v>
      </c>
      <c r="E97" s="671">
        <v>135491</v>
      </c>
      <c r="F97" s="671">
        <v>126838</v>
      </c>
      <c r="G97" s="671">
        <v>118184</v>
      </c>
      <c r="H97" s="670">
        <v>109531</v>
      </c>
      <c r="I97" s="671">
        <v>100877</v>
      </c>
      <c r="J97" s="671">
        <v>92224</v>
      </c>
      <c r="K97" s="687">
        <v>83570</v>
      </c>
      <c r="L97" s="687">
        <v>74917</v>
      </c>
      <c r="M97" s="687">
        <v>66263</v>
      </c>
      <c r="N97" s="687">
        <v>57610</v>
      </c>
      <c r="O97" s="615">
        <v>48956</v>
      </c>
      <c r="P97" s="614">
        <v>40303</v>
      </c>
      <c r="Q97" s="615">
        <v>31650</v>
      </c>
      <c r="R97" s="616">
        <f>114949-40303-31650</f>
        <v>42996</v>
      </c>
    </row>
    <row r="98" spans="1:18" s="631" customFormat="1" ht="20.25" customHeight="1" thickBot="1" x14ac:dyDescent="0.3">
      <c r="A98" s="688"/>
      <c r="B98" s="689"/>
      <c r="C98" s="690" t="s">
        <v>460</v>
      </c>
      <c r="D98" s="648"/>
      <c r="E98" s="648"/>
      <c r="F98" s="649"/>
      <c r="G98" s="648"/>
      <c r="H98" s="649"/>
      <c r="I98" s="648"/>
      <c r="J98" s="648"/>
      <c r="K98" s="649"/>
      <c r="L98" s="649"/>
      <c r="M98" s="649"/>
      <c r="N98" s="649"/>
      <c r="O98" s="649"/>
      <c r="P98" s="648"/>
      <c r="Q98" s="649"/>
      <c r="R98" s="650"/>
    </row>
    <row r="99" spans="1:18" s="631" customFormat="1" ht="16.5" customHeight="1" x14ac:dyDescent="0.25">
      <c r="A99" s="651">
        <v>2110000</v>
      </c>
      <c r="B99" s="691">
        <v>2003</v>
      </c>
      <c r="C99" s="691" t="s">
        <v>461</v>
      </c>
      <c r="D99" s="657">
        <v>100476</v>
      </c>
      <c r="E99" s="657"/>
      <c r="F99" s="657"/>
      <c r="G99" s="657"/>
      <c r="H99" s="658"/>
      <c r="I99" s="657"/>
      <c r="J99" s="657"/>
      <c r="K99" s="587"/>
      <c r="L99" s="587"/>
      <c r="M99" s="587"/>
      <c r="N99" s="587"/>
      <c r="O99" s="587"/>
      <c r="P99" s="586"/>
      <c r="Q99" s="587"/>
      <c r="R99" s="588"/>
    </row>
    <row r="100" spans="1:18" s="631" customFormat="1" ht="16.5" thickBot="1" x14ac:dyDescent="0.3">
      <c r="A100" s="655"/>
      <c r="B100" s="659"/>
      <c r="C100" s="692" t="s">
        <v>462</v>
      </c>
      <c r="D100" s="662">
        <v>3014</v>
      </c>
      <c r="E100" s="662"/>
      <c r="F100" s="662"/>
      <c r="G100" s="662"/>
      <c r="H100" s="663"/>
      <c r="I100" s="662"/>
      <c r="J100" s="662"/>
      <c r="K100" s="595"/>
      <c r="L100" s="595"/>
      <c r="M100" s="595"/>
      <c r="N100" s="595"/>
      <c r="O100" s="595"/>
      <c r="P100" s="618"/>
      <c r="Q100" s="595"/>
      <c r="R100" s="596"/>
    </row>
    <row r="101" spans="1:18" s="631" customFormat="1" ht="16.5" thickBot="1" x14ac:dyDescent="0.3">
      <c r="A101" s="693">
        <v>1280192</v>
      </c>
      <c r="B101" s="694" t="s">
        <v>463</v>
      </c>
      <c r="C101" s="694" t="s">
        <v>464</v>
      </c>
      <c r="D101" s="695">
        <v>79835.914422797825</v>
      </c>
      <c r="E101" s="695">
        <v>78672.005281700156</v>
      </c>
      <c r="F101" s="695">
        <v>77508</v>
      </c>
      <c r="G101" s="695">
        <v>76343</v>
      </c>
      <c r="H101" s="696">
        <v>75178</v>
      </c>
      <c r="I101" s="695">
        <v>74013</v>
      </c>
      <c r="J101" s="695">
        <v>72848</v>
      </c>
      <c r="K101" s="697">
        <v>71683</v>
      </c>
      <c r="L101" s="697">
        <v>70518</v>
      </c>
      <c r="M101" s="697">
        <v>46534</v>
      </c>
      <c r="N101" s="697"/>
      <c r="O101" s="697"/>
      <c r="P101" s="698"/>
      <c r="Q101" s="697"/>
      <c r="R101" s="699"/>
    </row>
    <row r="102" spans="1:18" s="631" customFormat="1" ht="31.5" x14ac:dyDescent="0.25">
      <c r="A102" s="651">
        <v>1708</v>
      </c>
      <c r="B102" s="656">
        <v>2015</v>
      </c>
      <c r="C102" s="656" t="s">
        <v>465</v>
      </c>
      <c r="D102" s="658">
        <v>171</v>
      </c>
      <c r="E102" s="658">
        <v>171</v>
      </c>
      <c r="F102" s="658">
        <v>171</v>
      </c>
      <c r="G102" s="658">
        <v>171</v>
      </c>
      <c r="H102" s="658">
        <v>171</v>
      </c>
      <c r="I102" s="658">
        <v>171</v>
      </c>
      <c r="J102" s="658">
        <v>171</v>
      </c>
      <c r="K102" s="658">
        <v>171</v>
      </c>
      <c r="L102" s="587">
        <v>71</v>
      </c>
      <c r="M102" s="587"/>
      <c r="N102" s="587"/>
      <c r="O102" s="587"/>
      <c r="P102" s="586"/>
      <c r="Q102" s="587"/>
      <c r="R102" s="588"/>
    </row>
    <row r="103" spans="1:18" s="631" customFormat="1" ht="16.5" thickBot="1" x14ac:dyDescent="0.3">
      <c r="A103" s="684"/>
      <c r="B103" s="685"/>
      <c r="C103" s="686" t="s">
        <v>466</v>
      </c>
      <c r="D103" s="670">
        <v>35</v>
      </c>
      <c r="E103" s="670">
        <v>30</v>
      </c>
      <c r="F103" s="670">
        <v>26</v>
      </c>
      <c r="G103" s="670">
        <v>22</v>
      </c>
      <c r="H103" s="670">
        <v>17</v>
      </c>
      <c r="I103" s="670">
        <v>13</v>
      </c>
      <c r="J103" s="670">
        <v>9</v>
      </c>
      <c r="K103" s="615">
        <v>4</v>
      </c>
      <c r="L103" s="615">
        <v>1</v>
      </c>
      <c r="M103" s="615"/>
      <c r="N103" s="615"/>
      <c r="O103" s="615"/>
      <c r="P103" s="614"/>
      <c r="Q103" s="615"/>
      <c r="R103" s="616"/>
    </row>
    <row r="104" spans="1:18" s="631" customFormat="1" ht="31.5" x14ac:dyDescent="0.25">
      <c r="A104" s="633">
        <v>1707</v>
      </c>
      <c r="B104" s="700">
        <v>2015</v>
      </c>
      <c r="C104" s="585" t="s">
        <v>467</v>
      </c>
      <c r="D104" s="597">
        <v>171</v>
      </c>
      <c r="E104" s="597">
        <v>171</v>
      </c>
      <c r="F104" s="597">
        <v>171</v>
      </c>
      <c r="G104" s="597">
        <v>171</v>
      </c>
      <c r="H104" s="597">
        <v>171</v>
      </c>
      <c r="I104" s="597">
        <v>171</v>
      </c>
      <c r="J104" s="597">
        <v>171</v>
      </c>
      <c r="K104" s="597">
        <v>171</v>
      </c>
      <c r="L104" s="597">
        <v>71</v>
      </c>
      <c r="M104" s="701"/>
      <c r="N104" s="701"/>
      <c r="O104" s="701"/>
      <c r="P104" s="702"/>
      <c r="Q104" s="701"/>
      <c r="R104" s="703"/>
    </row>
    <row r="105" spans="1:18" ht="17.25" customHeight="1" thickBot="1" x14ac:dyDescent="0.3">
      <c r="A105" s="704"/>
      <c r="B105" s="705"/>
      <c r="C105" s="686" t="s">
        <v>468</v>
      </c>
      <c r="D105" s="670">
        <v>35</v>
      </c>
      <c r="E105" s="670">
        <v>30</v>
      </c>
      <c r="F105" s="670">
        <v>26</v>
      </c>
      <c r="G105" s="670">
        <v>22</v>
      </c>
      <c r="H105" s="670">
        <v>17</v>
      </c>
      <c r="I105" s="670">
        <v>13</v>
      </c>
      <c r="J105" s="670">
        <v>9</v>
      </c>
      <c r="K105" s="615">
        <v>4</v>
      </c>
      <c r="L105" s="615">
        <v>1</v>
      </c>
      <c r="M105" s="615"/>
      <c r="N105" s="615"/>
      <c r="O105" s="615"/>
      <c r="P105" s="614"/>
      <c r="Q105" s="615"/>
      <c r="R105" s="616"/>
    </row>
    <row r="106" spans="1:18" ht="47.25" x14ac:dyDescent="0.25">
      <c r="A106" s="651">
        <v>13860510</v>
      </c>
      <c r="B106" s="706" t="s">
        <v>469</v>
      </c>
      <c r="C106" s="656" t="s">
        <v>470</v>
      </c>
      <c r="D106" s="657"/>
      <c r="E106" s="657"/>
      <c r="F106" s="657">
        <v>539992</v>
      </c>
      <c r="G106" s="657">
        <v>720028</v>
      </c>
      <c r="H106" s="657">
        <v>720028</v>
      </c>
      <c r="I106" s="657">
        <v>720028</v>
      </c>
      <c r="J106" s="657">
        <v>720028</v>
      </c>
      <c r="K106" s="657">
        <v>720028</v>
      </c>
      <c r="L106" s="657">
        <v>720028</v>
      </c>
      <c r="M106" s="657">
        <v>720028</v>
      </c>
      <c r="N106" s="657">
        <v>720028</v>
      </c>
      <c r="O106" s="657">
        <v>720028</v>
      </c>
      <c r="P106" s="657">
        <v>720028</v>
      </c>
      <c r="Q106" s="658">
        <v>720028</v>
      </c>
      <c r="R106" s="600">
        <f>A106-SUM(E106:Q106)</f>
        <v>5400210</v>
      </c>
    </row>
    <row r="107" spans="1:18" ht="17.25" customHeight="1" thickBot="1" x14ac:dyDescent="0.3">
      <c r="A107" s="655"/>
      <c r="B107" s="707"/>
      <c r="C107" s="627" t="s">
        <v>396</v>
      </c>
      <c r="D107" s="662">
        <v>126429</v>
      </c>
      <c r="E107" s="662">
        <v>190530</v>
      </c>
      <c r="F107" s="662">
        <v>374234</v>
      </c>
      <c r="G107" s="662">
        <v>359654</v>
      </c>
      <c r="H107" s="663">
        <v>340213</v>
      </c>
      <c r="I107" s="662">
        <v>320772</v>
      </c>
      <c r="J107" s="662">
        <v>301332</v>
      </c>
      <c r="K107" s="623">
        <v>281891</v>
      </c>
      <c r="L107" s="623">
        <v>262450</v>
      </c>
      <c r="M107" s="623">
        <v>243009</v>
      </c>
      <c r="N107" s="623">
        <v>223569</v>
      </c>
      <c r="O107" s="623">
        <v>204128</v>
      </c>
      <c r="P107" s="622">
        <v>184687</v>
      </c>
      <c r="Q107" s="623">
        <v>165246</v>
      </c>
      <c r="R107" s="624">
        <f>145806+126365+106924+87483+68043+48602+29161</f>
        <v>612384</v>
      </c>
    </row>
    <row r="108" spans="1:18" ht="18" customHeight="1" thickBot="1" x14ac:dyDescent="0.3">
      <c r="A108" s="655">
        <v>292094</v>
      </c>
      <c r="B108" s="664" t="s">
        <v>471</v>
      </c>
      <c r="C108" s="664" t="s">
        <v>472</v>
      </c>
      <c r="D108" s="695"/>
      <c r="E108" s="695"/>
      <c r="F108" s="662"/>
      <c r="G108" s="662"/>
      <c r="H108" s="663"/>
      <c r="I108" s="662"/>
      <c r="J108" s="662"/>
      <c r="K108" s="697"/>
      <c r="L108" s="697"/>
      <c r="M108" s="697"/>
      <c r="N108" s="697"/>
      <c r="O108" s="697"/>
      <c r="P108" s="698"/>
      <c r="Q108" s="697"/>
      <c r="R108" s="699"/>
    </row>
    <row r="109" spans="1:18" ht="16.5" thickBot="1" x14ac:dyDescent="0.3">
      <c r="A109" s="708"/>
      <c r="B109" s="709"/>
      <c r="C109" s="710" t="s">
        <v>473</v>
      </c>
      <c r="D109" s="623">
        <f>SUM(D15:D108)</f>
        <v>6873275.434672798</v>
      </c>
      <c r="E109" s="623">
        <f t="shared" ref="E109:R109" si="8">SUM(E15:E108)</f>
        <v>6750812.5412884504</v>
      </c>
      <c r="F109" s="623">
        <f t="shared" si="8"/>
        <v>8745086.8654740043</v>
      </c>
      <c r="G109" s="623">
        <f t="shared" si="8"/>
        <v>11831711.193720575</v>
      </c>
      <c r="H109" s="623">
        <f t="shared" si="8"/>
        <v>11770246.752</v>
      </c>
      <c r="I109" s="623">
        <f t="shared" si="8"/>
        <v>11611733.409000002</v>
      </c>
      <c r="J109" s="623">
        <f t="shared" si="8"/>
        <v>9426460.3090000004</v>
      </c>
      <c r="K109" s="623">
        <f t="shared" si="8"/>
        <v>8307079.7360000005</v>
      </c>
      <c r="L109" s="623">
        <f t="shared" si="8"/>
        <v>7511715.9099999992</v>
      </c>
      <c r="M109" s="623">
        <f t="shared" si="8"/>
        <v>7172412.1630000006</v>
      </c>
      <c r="N109" s="623">
        <f t="shared" si="8"/>
        <v>6667185.063000001</v>
      </c>
      <c r="O109" s="623">
        <f t="shared" si="8"/>
        <v>6023421.5830000006</v>
      </c>
      <c r="P109" s="623">
        <f t="shared" si="8"/>
        <v>5837096.3829999994</v>
      </c>
      <c r="Q109" s="623">
        <f t="shared" si="8"/>
        <v>4000501.0890000002</v>
      </c>
      <c r="R109" s="726">
        <f t="shared" si="8"/>
        <v>21374204</v>
      </c>
    </row>
    <row r="110" spans="1:18" ht="15.75" x14ac:dyDescent="0.25">
      <c r="A110" s="711"/>
      <c r="B110" s="711"/>
      <c r="C110" s="711"/>
      <c r="D110" s="712"/>
      <c r="E110" s="712"/>
      <c r="F110" s="712"/>
      <c r="G110" s="712"/>
      <c r="H110" s="713"/>
      <c r="I110" s="714"/>
      <c r="J110" s="714"/>
      <c r="K110" s="714"/>
      <c r="L110" s="714"/>
      <c r="M110" s="714"/>
      <c r="N110" s="714"/>
      <c r="O110" s="714"/>
      <c r="P110" s="715"/>
      <c r="Q110" s="715"/>
      <c r="R110" s="716"/>
    </row>
    <row r="111" spans="1:18" ht="15.75" hidden="1" x14ac:dyDescent="0.25">
      <c r="A111" s="717"/>
      <c r="B111" s="717"/>
      <c r="C111" s="718" t="s">
        <v>474</v>
      </c>
      <c r="D111" s="713" t="e">
        <f>SUM(D47,#REF!,D43,D39,#REF!,D41,#REF!,D49,D51,#REF!,#REF!,D37,D23,D31,D45,D25,D29,#REF!,D21,D27,D19,#REF!,D35,#REF!,D56,D58,D60,D62,D64,D66,D68,D70,D72,D74,D76,D78,D80,D82,D84,D86,D96)</f>
        <v>#REF!</v>
      </c>
      <c r="E111" s="713" t="e">
        <f>SUM(E47,#REF!,E43,E39,#REF!,E41,#REF!,E49,E51,#REF!,#REF!,E37,E23,E31,E45,E25,E29,#REF!,E21,E27,E19,#REF!,E35,#REF!,E56,E58,E60,E62,E64,E66,E68,E70,E72,E74,E76,E78,E80,E82,E84,E86,E96)</f>
        <v>#REF!</v>
      </c>
      <c r="F111" s="713" t="e">
        <f>SUM(F47,#REF!,F43,F39,#REF!,F41,#REF!,F49,F51,#REF!,#REF!,F37,F23,F31,F45,F25,F29,#REF!,F21,F27,F19,#REF!,F35,#REF!,F56,F58,F60,F62,F64,F66,F68,F70,F72,F74,F76,F78,F80,F82,F84,F86,F96)</f>
        <v>#REF!</v>
      </c>
      <c r="G111" s="713" t="e">
        <f>SUM(G47,#REF!,G43,G39,#REF!,G41,#REF!,G49,G51,#REF!,#REF!,G37,G23,G31,G45,G25,G29,#REF!,G21,G27,G19,#REF!,G35,#REF!,G56,G58,G60,G62,G64,G66,G68,G70,G72,G74,G76,G78,G80,G82,G84,G86,G96)</f>
        <v>#REF!</v>
      </c>
      <c r="H111" s="713" t="e">
        <f>SUM(H47,#REF!,H43,H39,#REF!,H41,#REF!,H49,H51,#REF!,#REF!,H37,H23,H31,H45,H25,H29,#REF!,H21,H27,H19,#REF!,H35,#REF!,H56,H58,H60,H62,H64,H66,H68,H70,H72,H74,H76,H78,H80,H82,H84,H86,H96)</f>
        <v>#REF!</v>
      </c>
      <c r="I111" s="713" t="e">
        <f>SUM(I47,#REF!,I43,I39,#REF!,I41,#REF!,I49,I51,#REF!,#REF!,I37,I23,I31,I45,I25,I29,#REF!,I21,I27,I19,#REF!,I35,#REF!,I56,I58,I60,I62,I64,I66,I68,I70,I72,I74,I76,I78,I80,I82,I84,I86,I96)</f>
        <v>#REF!</v>
      </c>
      <c r="J111" s="713" t="e">
        <f>SUM(J47,#REF!,J43,J39,#REF!,J41,#REF!,J49,J51,#REF!,#REF!,J37,J23,J31,J45,J25,J29,#REF!,J21,J27,J19,#REF!,J35,#REF!,J56,J58,J60,J62,J64,J66,J68,J70,J72,J74,J76,J78,J80,J82,J84,J86,J96)</f>
        <v>#REF!</v>
      </c>
      <c r="K111" s="713" t="e">
        <f>SUM(K47,#REF!,K43,K39,#REF!,K41,#REF!,K49,K51,#REF!,#REF!,K37,K23,K31,K45,K25,K29,#REF!,K21,K27,K19,#REF!,K35,#REF!,K56,K58,K60,K62,K64,K66,K68,K70,K72,K74,K76,K78,K80,K82,K84,K86,K96)</f>
        <v>#REF!</v>
      </c>
      <c r="L111" s="713" t="e">
        <f>SUM(L47,#REF!,L43,L39,#REF!,L41,#REF!,L49,L51,#REF!,#REF!,L37,L23,L31,L45,L25,L29,#REF!,L21,L27,L19,#REF!,L35,#REF!,L56,L58,L60,L62,L64,L66,L68,L70,L72,L74,L76,L78,L80,L82,L84,L86,L96)</f>
        <v>#REF!</v>
      </c>
      <c r="M111" s="713" t="e">
        <f>SUM(M47,#REF!,M43,M39,#REF!,M41,#REF!,M49,M51,#REF!,#REF!,M37,M23,M31,M45,M25,M29,#REF!,M21,M27,M19,#REF!,M35,#REF!,M56,M58,M60,M62,M64,M66,M68,M70,M72,M74,M76,M78,M80,M82,M84,M86,M96)</f>
        <v>#REF!</v>
      </c>
      <c r="N111" s="713" t="e">
        <f>SUM(N47,#REF!,N43,N39,#REF!,N41,#REF!,N49,N51,#REF!,#REF!,N37,N23,N31,N45,N25,N29,#REF!,N21,N27,N19,#REF!,N35,#REF!,N56,N58,N60,N62,N64,N66,N68,N70,N72,N74,N76,N78,N80,N82,N84,N86,N96)</f>
        <v>#REF!</v>
      </c>
      <c r="O111" s="713" t="e">
        <f>SUM(O47,#REF!,O43,O39,#REF!,O41,#REF!,O49,O51,#REF!,#REF!,O37,O23,O31,O45,O25,O29,#REF!,O21,O27,O19,#REF!,O35,#REF!,O56,O58,O60,O62,O64,O66,O68,O70,O72,O74,O76,O78,O80,O82,O84,O86,O96)</f>
        <v>#REF!</v>
      </c>
      <c r="P111" s="713" t="e">
        <f>SUM(P47,#REF!,P43,P39,#REF!,P41,#REF!,P49,P51,#REF!,#REF!,P37,P23,P31,P45,P25,P29,#REF!,P21,P27,P19,#REF!,P35,#REF!,P56,P58,P60,P62,P64,P66,P68,P70,P72,P74,P76,P78,P80,P82,P84,P86,P96)</f>
        <v>#REF!</v>
      </c>
      <c r="Q111" s="713"/>
      <c r="R111" s="713" t="e">
        <f>SUM(R47,#REF!,R43,R39,#REF!,R41,#REF!,R49,R51,#REF!,#REF!,R37,R23,R31,R45,R25,R29,#REF!,R21,R27,R19,#REF!,R35,#REF!,R56,R58,R60,R62,R64,R66,R68,R70,R72,R74,R76,R78,R80,R82,R84,R86,R96)</f>
        <v>#REF!</v>
      </c>
    </row>
    <row r="112" spans="1:18" ht="15.75" hidden="1" x14ac:dyDescent="0.25">
      <c r="A112" s="717"/>
      <c r="B112" s="717"/>
      <c r="C112" s="718" t="s">
        <v>475</v>
      </c>
      <c r="D112" s="718"/>
      <c r="E112" s="718"/>
      <c r="F112" s="718"/>
      <c r="G112" s="718"/>
      <c r="H112" s="713"/>
      <c r="I112" s="718"/>
      <c r="J112" s="718"/>
      <c r="K112" s="718"/>
      <c r="L112" s="718"/>
      <c r="M112" s="718"/>
      <c r="N112" s="718"/>
      <c r="O112" s="718"/>
      <c r="P112" s="718"/>
      <c r="Q112" s="718"/>
      <c r="R112" s="711"/>
    </row>
    <row r="113" spans="1:18" ht="15.75" hidden="1" x14ac:dyDescent="0.25">
      <c r="A113" s="717"/>
      <c r="B113" s="717"/>
      <c r="C113" s="718"/>
      <c r="D113" s="718"/>
      <c r="E113" s="718"/>
      <c r="F113" s="718"/>
      <c r="G113" s="718"/>
      <c r="H113" s="713"/>
      <c r="I113" s="718"/>
      <c r="J113" s="718"/>
      <c r="K113" s="718"/>
      <c r="L113" s="718"/>
      <c r="M113" s="718"/>
      <c r="N113" s="718"/>
      <c r="O113" s="718"/>
      <c r="P113" s="718"/>
      <c r="Q113" s="718"/>
      <c r="R113" s="711"/>
    </row>
    <row r="114" spans="1:18" ht="15.75" hidden="1" x14ac:dyDescent="0.25">
      <c r="A114" s="717"/>
      <c r="B114" s="717"/>
      <c r="C114" s="718"/>
      <c r="D114" s="718"/>
      <c r="E114" s="718"/>
      <c r="F114" s="718"/>
      <c r="G114" s="718"/>
      <c r="H114" s="713"/>
      <c r="I114" s="718"/>
      <c r="J114" s="718"/>
      <c r="K114" s="718"/>
      <c r="L114" s="718"/>
      <c r="M114" s="718"/>
      <c r="N114" s="718"/>
      <c r="O114" s="718"/>
      <c r="P114" s="718"/>
      <c r="Q114" s="718"/>
      <c r="R114" s="711"/>
    </row>
    <row r="115" spans="1:18" ht="15.75" hidden="1" x14ac:dyDescent="0.25">
      <c r="A115" s="717"/>
      <c r="B115" s="717"/>
      <c r="C115" s="719" t="s">
        <v>476</v>
      </c>
      <c r="D115" s="718"/>
      <c r="E115" s="718"/>
      <c r="F115" s="718"/>
      <c r="G115" s="718"/>
      <c r="H115" s="713"/>
      <c r="I115" s="718"/>
      <c r="J115" s="718"/>
      <c r="K115" s="718"/>
      <c r="L115" s="718"/>
      <c r="M115" s="718"/>
      <c r="N115" s="718"/>
      <c r="O115" s="718"/>
      <c r="P115" s="718"/>
      <c r="Q115" s="718"/>
      <c r="R115" s="711"/>
    </row>
    <row r="116" spans="1:18" hidden="1" x14ac:dyDescent="0.2">
      <c r="A116" s="717"/>
      <c r="B116" s="717"/>
      <c r="C116" s="717"/>
      <c r="D116" s="720"/>
      <c r="E116" s="720"/>
      <c r="F116" s="720"/>
      <c r="G116" s="720"/>
      <c r="H116" s="721"/>
      <c r="I116" s="720"/>
      <c r="J116" s="720"/>
      <c r="K116" s="720"/>
      <c r="L116" s="720"/>
      <c r="M116" s="720"/>
      <c r="N116" s="720"/>
      <c r="O116" s="720"/>
      <c r="P116" s="720"/>
      <c r="Q116" s="720"/>
      <c r="R116" s="722"/>
    </row>
    <row r="118" spans="1:18" x14ac:dyDescent="0.2">
      <c r="D118" s="723"/>
    </row>
    <row r="119" spans="1:18" x14ac:dyDescent="0.2">
      <c r="I119" s="723"/>
    </row>
    <row r="120" spans="1:18" x14ac:dyDescent="0.2">
      <c r="J120" s="724"/>
    </row>
    <row r="121" spans="1:18" x14ac:dyDescent="0.2">
      <c r="J121" s="724"/>
    </row>
    <row r="122" spans="1:18" x14ac:dyDescent="0.2">
      <c r="J122" s="724"/>
    </row>
    <row r="123" spans="1:18" x14ac:dyDescent="0.2">
      <c r="J123" s="724"/>
    </row>
    <row r="124" spans="1:18" x14ac:dyDescent="0.2">
      <c r="J124" s="724"/>
    </row>
    <row r="125" spans="1:18" x14ac:dyDescent="0.2">
      <c r="J125" s="724"/>
    </row>
    <row r="126" spans="1:18" x14ac:dyDescent="0.2">
      <c r="J126" s="724"/>
    </row>
    <row r="127" spans="1:18" x14ac:dyDescent="0.2">
      <c r="J127" s="724"/>
    </row>
    <row r="128" spans="1:18" x14ac:dyDescent="0.2">
      <c r="J128" s="724"/>
    </row>
    <row r="129" spans="10:10" x14ac:dyDescent="0.2">
      <c r="J129" s="724"/>
    </row>
  </sheetData>
  <sheetProtection algorithmName="SHA-512" hashValue="iZAb7QH6IOv01CbznNNvCXSRRlPP46PgbncSthjhgFzQCUSK/uazcfB9tXUSOzXn3cAf6fLaB6Gh3sVamRam5Q==" saltValue="hiOtaXhJ5xFdIYxSeJ+Gfw==" spinCount="100000" sheet="1" objects="1" scenarios="1"/>
  <mergeCells count="3">
    <mergeCell ref="A3:R3"/>
    <mergeCell ref="C9:C10"/>
    <mergeCell ref="C11:C12"/>
  </mergeCells>
  <pageMargins left="0.19685039370078741" right="0.19685039370078741" top="0.59055118110236227" bottom="0.39370078740157483" header="0.23622047244094491" footer="0.23622047244094491"/>
  <pageSetup paperSize="9" scale="50" orientation="landscape" r:id="rId1"/>
  <headerFooter differentFirst="1">
    <oddFooter>&amp;L&amp;"Times New Roman,Regular"&amp;9&amp;D; &amp;T&amp;R&amp;"Times New Roman,Regular"&amp;9&amp;P (&amp;N)</oddFooter>
    <firstHeader xml:space="preserve">&amp;R&amp;"Times New Roman,Regular"&amp;9 9.pielikums Jūrmalas pilsētas domes
2019.gada 21.marta  saistošajiem noteikumiem Nr. 11
(protokols Nr.3,  22.punkts)
 </firstHeader>
    <firstFooter>&amp;L&amp;9&amp;D; &amp;T&amp;R&amp;9&amp;P (&amp;N)</first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C000"/>
  </sheetPr>
  <dimension ref="A1:Q319"/>
  <sheetViews>
    <sheetView showGridLines="0" view="pageLayout" zoomScaleNormal="100" workbookViewId="0">
      <selection activeCell="F24" sqref="F24"/>
    </sheetView>
  </sheetViews>
  <sheetFormatPr defaultRowHeight="12" outlineLevelCol="1" x14ac:dyDescent="0.25"/>
  <cols>
    <col min="1" max="1" width="10.85546875" style="531" customWidth="1"/>
    <col min="2" max="2" width="28" style="531" customWidth="1"/>
    <col min="3" max="3" width="8" style="531" customWidth="1"/>
    <col min="4" max="5" width="8.7109375" style="531" hidden="1" customWidth="1" outlineLevel="1"/>
    <col min="6" max="6" width="8.7109375" style="531" customWidth="1" collapsed="1"/>
    <col min="7" max="8" width="8.7109375" style="531" hidden="1" customWidth="1" outlineLevel="1"/>
    <col min="9" max="9" width="8.7109375" style="531" customWidth="1" collapsed="1"/>
    <col min="10" max="11" width="8.28515625" style="531" hidden="1" customWidth="1" outlineLevel="1"/>
    <col min="12" max="12" width="8.28515625" style="531" customWidth="1" collapsed="1"/>
    <col min="13" max="13" width="7.42578125" style="531" hidden="1" customWidth="1" outlineLevel="1"/>
    <col min="14" max="14" width="7.42578125" style="268" hidden="1" customWidth="1" outlineLevel="1"/>
    <col min="15" max="15" width="6.85546875" style="268" customWidth="1" collapsed="1"/>
    <col min="16" max="16" width="26.7109375" style="268" hidden="1" customWidth="1" outlineLevel="1"/>
    <col min="17" max="17" width="9.140625" style="268" collapsed="1"/>
    <col min="18" max="16384" width="9.140625" style="268"/>
  </cols>
  <sheetData>
    <row r="1" spans="1:17" x14ac:dyDescent="0.25">
      <c r="A1" s="265"/>
      <c r="B1" s="265"/>
      <c r="C1" s="265"/>
      <c r="D1" s="265"/>
      <c r="E1" s="265"/>
      <c r="F1" s="265"/>
      <c r="G1" s="265"/>
      <c r="H1" s="265"/>
      <c r="I1" s="265"/>
      <c r="J1" s="265"/>
      <c r="K1" s="265"/>
      <c r="L1" s="265"/>
      <c r="M1" s="265"/>
      <c r="N1" s="266"/>
      <c r="O1" s="267" t="s">
        <v>493</v>
      </c>
      <c r="P1" s="265"/>
    </row>
    <row r="2" spans="1:17" ht="35.25" customHeight="1" x14ac:dyDescent="0.25">
      <c r="A2" s="1007" t="s">
        <v>0</v>
      </c>
      <c r="B2" s="1008"/>
      <c r="C2" s="1008"/>
      <c r="D2" s="1008"/>
      <c r="E2" s="1008"/>
      <c r="F2" s="1008"/>
      <c r="G2" s="1008"/>
      <c r="H2" s="1008"/>
      <c r="I2" s="1008"/>
      <c r="J2" s="1008"/>
      <c r="K2" s="1008"/>
      <c r="L2" s="1008"/>
      <c r="M2" s="1008"/>
      <c r="N2" s="1008"/>
      <c r="O2" s="1008"/>
      <c r="P2" s="1009"/>
      <c r="Q2" s="532"/>
    </row>
    <row r="3" spans="1:17" ht="12.75" customHeight="1" x14ac:dyDescent="0.25">
      <c r="A3" s="269" t="s">
        <v>1</v>
      </c>
      <c r="B3" s="270"/>
      <c r="C3" s="1010" t="s">
        <v>486</v>
      </c>
      <c r="D3" s="1010"/>
      <c r="E3" s="1010"/>
      <c r="F3" s="1010"/>
      <c r="G3" s="1010"/>
      <c r="H3" s="1010"/>
      <c r="I3" s="1010"/>
      <c r="J3" s="1010"/>
      <c r="K3" s="1010"/>
      <c r="L3" s="1010"/>
      <c r="M3" s="1010"/>
      <c r="N3" s="1010"/>
      <c r="O3" s="1010"/>
      <c r="P3" s="1011"/>
      <c r="Q3" s="532"/>
    </row>
    <row r="4" spans="1:17" ht="12.75" customHeight="1" x14ac:dyDescent="0.25">
      <c r="A4" s="269" t="s">
        <v>3</v>
      </c>
      <c r="B4" s="270"/>
      <c r="C4" s="1010" t="s">
        <v>478</v>
      </c>
      <c r="D4" s="1010"/>
      <c r="E4" s="1010"/>
      <c r="F4" s="1010"/>
      <c r="G4" s="1010"/>
      <c r="H4" s="1010"/>
      <c r="I4" s="1010"/>
      <c r="J4" s="1010"/>
      <c r="K4" s="1010"/>
      <c r="L4" s="1010"/>
      <c r="M4" s="1010"/>
      <c r="N4" s="1010"/>
      <c r="O4" s="1010"/>
      <c r="P4" s="1011"/>
      <c r="Q4" s="532"/>
    </row>
    <row r="5" spans="1:17" ht="12.75" customHeight="1" x14ac:dyDescent="0.25">
      <c r="A5" s="271" t="s">
        <v>5</v>
      </c>
      <c r="B5" s="272"/>
      <c r="C5" s="1005" t="s">
        <v>347</v>
      </c>
      <c r="D5" s="1005"/>
      <c r="E5" s="1005"/>
      <c r="F5" s="1005"/>
      <c r="G5" s="1005"/>
      <c r="H5" s="1005"/>
      <c r="I5" s="1005"/>
      <c r="J5" s="1005"/>
      <c r="K5" s="1005"/>
      <c r="L5" s="1005"/>
      <c r="M5" s="1005"/>
      <c r="N5" s="1005"/>
      <c r="O5" s="1005"/>
      <c r="P5" s="1006"/>
      <c r="Q5" s="532"/>
    </row>
    <row r="6" spans="1:17" ht="12.75" customHeight="1" x14ac:dyDescent="0.25">
      <c r="A6" s="271" t="s">
        <v>7</v>
      </c>
      <c r="B6" s="272"/>
      <c r="C6" s="1005" t="s">
        <v>487</v>
      </c>
      <c r="D6" s="1005"/>
      <c r="E6" s="1005"/>
      <c r="F6" s="1005"/>
      <c r="G6" s="1005"/>
      <c r="H6" s="1005"/>
      <c r="I6" s="1005"/>
      <c r="J6" s="1005"/>
      <c r="K6" s="1005"/>
      <c r="L6" s="1005"/>
      <c r="M6" s="1005"/>
      <c r="N6" s="1005"/>
      <c r="O6" s="1005"/>
      <c r="P6" s="1006"/>
      <c r="Q6" s="532"/>
    </row>
    <row r="7" spans="1:17" ht="24" customHeight="1" x14ac:dyDescent="0.25">
      <c r="A7" s="271" t="s">
        <v>9</v>
      </c>
      <c r="B7" s="272"/>
      <c r="C7" s="1010" t="s">
        <v>488</v>
      </c>
      <c r="D7" s="1010"/>
      <c r="E7" s="1010"/>
      <c r="F7" s="1010"/>
      <c r="G7" s="1010"/>
      <c r="H7" s="1010"/>
      <c r="I7" s="1010"/>
      <c r="J7" s="1010"/>
      <c r="K7" s="1010"/>
      <c r="L7" s="1010"/>
      <c r="M7" s="1010"/>
      <c r="N7" s="1010"/>
      <c r="O7" s="1010"/>
      <c r="P7" s="1011"/>
      <c r="Q7" s="532"/>
    </row>
    <row r="8" spans="1:17" ht="12.75" customHeight="1" x14ac:dyDescent="0.25">
      <c r="A8" s="273" t="s">
        <v>11</v>
      </c>
      <c r="B8" s="272"/>
      <c r="C8" s="1012"/>
      <c r="D8" s="1012"/>
      <c r="E8" s="1012"/>
      <c r="F8" s="1012"/>
      <c r="G8" s="1012"/>
      <c r="H8" s="1012"/>
      <c r="I8" s="1012"/>
      <c r="J8" s="1012"/>
      <c r="K8" s="1012"/>
      <c r="L8" s="1012"/>
      <c r="M8" s="1012"/>
      <c r="N8" s="1012"/>
      <c r="O8" s="1012"/>
      <c r="P8" s="1013"/>
      <c r="Q8" s="532"/>
    </row>
    <row r="9" spans="1:17" ht="12.75" customHeight="1" x14ac:dyDescent="0.25">
      <c r="A9" s="271"/>
      <c r="B9" s="272" t="s">
        <v>12</v>
      </c>
      <c r="C9" s="1005"/>
      <c r="D9" s="1005"/>
      <c r="E9" s="1005"/>
      <c r="F9" s="1005"/>
      <c r="G9" s="1005"/>
      <c r="H9" s="1005"/>
      <c r="I9" s="1005"/>
      <c r="J9" s="1005"/>
      <c r="K9" s="1005"/>
      <c r="L9" s="1005"/>
      <c r="M9" s="1005"/>
      <c r="N9" s="1005"/>
      <c r="O9" s="1005"/>
      <c r="P9" s="1006"/>
      <c r="Q9" s="532"/>
    </row>
    <row r="10" spans="1:17" ht="12.75" customHeight="1" x14ac:dyDescent="0.25">
      <c r="A10" s="271"/>
      <c r="B10" s="272" t="s">
        <v>14</v>
      </c>
      <c r="C10" s="1005"/>
      <c r="D10" s="1005"/>
      <c r="E10" s="1005"/>
      <c r="F10" s="1005"/>
      <c r="G10" s="1005"/>
      <c r="H10" s="1005"/>
      <c r="I10" s="1005"/>
      <c r="J10" s="1005"/>
      <c r="K10" s="1005"/>
      <c r="L10" s="1005"/>
      <c r="M10" s="1005"/>
      <c r="N10" s="1005"/>
      <c r="O10" s="1005"/>
      <c r="P10" s="1006"/>
      <c r="Q10" s="532"/>
    </row>
    <row r="11" spans="1:17" ht="12.75" customHeight="1" x14ac:dyDescent="0.25">
      <c r="A11" s="271"/>
      <c r="B11" s="272" t="s">
        <v>16</v>
      </c>
      <c r="C11" s="1012" t="s">
        <v>489</v>
      </c>
      <c r="D11" s="1012"/>
      <c r="E11" s="1012"/>
      <c r="F11" s="1012"/>
      <c r="G11" s="1012"/>
      <c r="H11" s="1012"/>
      <c r="I11" s="1012"/>
      <c r="J11" s="1012"/>
      <c r="K11" s="1012"/>
      <c r="L11" s="1012"/>
      <c r="M11" s="1012"/>
      <c r="N11" s="1012"/>
      <c r="O11" s="1012"/>
      <c r="P11" s="1013"/>
      <c r="Q11" s="532"/>
    </row>
    <row r="12" spans="1:17" ht="12.75" customHeight="1" x14ac:dyDescent="0.25">
      <c r="A12" s="271"/>
      <c r="B12" s="272" t="s">
        <v>17</v>
      </c>
      <c r="C12" s="1005"/>
      <c r="D12" s="1005"/>
      <c r="E12" s="1005"/>
      <c r="F12" s="1005"/>
      <c r="G12" s="1005"/>
      <c r="H12" s="1005"/>
      <c r="I12" s="1005"/>
      <c r="J12" s="1005"/>
      <c r="K12" s="1005"/>
      <c r="L12" s="1005"/>
      <c r="M12" s="1005"/>
      <c r="N12" s="1005"/>
      <c r="O12" s="1005"/>
      <c r="P12" s="1006"/>
      <c r="Q12" s="532"/>
    </row>
    <row r="13" spans="1:17" ht="12.75" customHeight="1" x14ac:dyDescent="0.25">
      <c r="A13" s="271"/>
      <c r="B13" s="272" t="s">
        <v>19</v>
      </c>
      <c r="C13" s="1005"/>
      <c r="D13" s="1005"/>
      <c r="E13" s="1005"/>
      <c r="F13" s="1005"/>
      <c r="G13" s="1005"/>
      <c r="H13" s="1005"/>
      <c r="I13" s="1005"/>
      <c r="J13" s="1005"/>
      <c r="K13" s="1005"/>
      <c r="L13" s="1005"/>
      <c r="M13" s="1005"/>
      <c r="N13" s="1005"/>
      <c r="O13" s="1005"/>
      <c r="P13" s="1006"/>
      <c r="Q13" s="532"/>
    </row>
    <row r="14" spans="1:17" ht="12.75" customHeight="1" x14ac:dyDescent="0.25">
      <c r="A14" s="274"/>
      <c r="B14" s="275"/>
      <c r="C14" s="1014"/>
      <c r="D14" s="1014"/>
      <c r="E14" s="1014"/>
      <c r="F14" s="1014"/>
      <c r="G14" s="1014"/>
      <c r="H14" s="1014"/>
      <c r="I14" s="1014"/>
      <c r="J14" s="1014"/>
      <c r="K14" s="1014"/>
      <c r="L14" s="1014"/>
      <c r="M14" s="1014"/>
      <c r="N14" s="1014"/>
      <c r="O14" s="1014"/>
      <c r="P14" s="1015"/>
      <c r="Q14" s="532"/>
    </row>
    <row r="15" spans="1:17" s="276" customFormat="1" ht="12.75" customHeight="1" x14ac:dyDescent="0.25">
      <c r="A15" s="1016" t="s">
        <v>20</v>
      </c>
      <c r="B15" s="1019" t="s">
        <v>21</v>
      </c>
      <c r="C15" s="1021" t="s">
        <v>22</v>
      </c>
      <c r="D15" s="1022"/>
      <c r="E15" s="1022"/>
      <c r="F15" s="1022"/>
      <c r="G15" s="1022"/>
      <c r="H15" s="1022"/>
      <c r="I15" s="1022"/>
      <c r="J15" s="1022"/>
      <c r="K15" s="1022"/>
      <c r="L15" s="1022"/>
      <c r="M15" s="1022"/>
      <c r="N15" s="1022"/>
      <c r="O15" s="1022"/>
      <c r="P15" s="1023"/>
      <c r="Q15" s="533"/>
    </row>
    <row r="16" spans="1:17" s="276" customFormat="1" ht="12.75" customHeight="1" x14ac:dyDescent="0.25">
      <c r="A16" s="1017"/>
      <c r="B16" s="1020"/>
      <c r="C16" s="1024" t="s">
        <v>23</v>
      </c>
      <c r="D16" s="1026" t="s">
        <v>24</v>
      </c>
      <c r="E16" s="1028" t="s">
        <v>25</v>
      </c>
      <c r="F16" s="1030" t="s">
        <v>26</v>
      </c>
      <c r="G16" s="1032" t="s">
        <v>27</v>
      </c>
      <c r="H16" s="1033" t="s">
        <v>28</v>
      </c>
      <c r="I16" s="1034" t="s">
        <v>29</v>
      </c>
      <c r="J16" s="1032" t="s">
        <v>30</v>
      </c>
      <c r="K16" s="1033" t="s">
        <v>31</v>
      </c>
      <c r="L16" s="1034" t="s">
        <v>32</v>
      </c>
      <c r="M16" s="1032" t="s">
        <v>33</v>
      </c>
      <c r="N16" s="1033" t="s">
        <v>34</v>
      </c>
      <c r="O16" s="1034" t="s">
        <v>35</v>
      </c>
      <c r="P16" s="1035" t="s">
        <v>36</v>
      </c>
    </row>
    <row r="17" spans="1:16" s="277" customFormat="1" ht="70.5" customHeight="1" thickBot="1" x14ac:dyDescent="0.3">
      <c r="A17" s="1018"/>
      <c r="B17" s="1020"/>
      <c r="C17" s="1025"/>
      <c r="D17" s="1027"/>
      <c r="E17" s="1029"/>
      <c r="F17" s="1031"/>
      <c r="G17" s="1032"/>
      <c r="H17" s="1033"/>
      <c r="I17" s="1034"/>
      <c r="J17" s="1032"/>
      <c r="K17" s="1033"/>
      <c r="L17" s="1034"/>
      <c r="M17" s="1032"/>
      <c r="N17" s="1033"/>
      <c r="O17" s="1034"/>
      <c r="P17" s="1036"/>
    </row>
    <row r="18" spans="1:16" s="277" customFormat="1" ht="9.75" customHeight="1" thickTop="1" x14ac:dyDescent="0.25">
      <c r="A18" s="278" t="s">
        <v>37</v>
      </c>
      <c r="B18" s="278">
        <v>2</v>
      </c>
      <c r="C18" s="279">
        <v>3</v>
      </c>
      <c r="D18" s="280">
        <v>4</v>
      </c>
      <c r="E18" s="281">
        <v>5</v>
      </c>
      <c r="F18" s="282">
        <v>6</v>
      </c>
      <c r="G18" s="280">
        <v>7</v>
      </c>
      <c r="H18" s="283">
        <v>8</v>
      </c>
      <c r="I18" s="284">
        <v>9</v>
      </c>
      <c r="J18" s="283">
        <v>10</v>
      </c>
      <c r="K18" s="281">
        <v>11</v>
      </c>
      <c r="L18" s="285">
        <v>12</v>
      </c>
      <c r="M18" s="279">
        <v>13</v>
      </c>
      <c r="N18" s="281">
        <v>14</v>
      </c>
      <c r="O18" s="284">
        <v>15</v>
      </c>
      <c r="P18" s="284">
        <v>16</v>
      </c>
    </row>
    <row r="19" spans="1:16" s="292" customFormat="1" ht="12" hidden="1" customHeight="1" x14ac:dyDescent="0.25">
      <c r="A19" s="286"/>
      <c r="B19" s="287" t="s">
        <v>38</v>
      </c>
      <c r="C19" s="288"/>
      <c r="D19" s="289"/>
      <c r="E19" s="290"/>
      <c r="F19" s="291"/>
      <c r="G19" s="289"/>
      <c r="H19" s="290"/>
      <c r="I19" s="291"/>
      <c r="J19" s="289"/>
      <c r="K19" s="290"/>
      <c r="L19" s="291"/>
      <c r="M19" s="289"/>
      <c r="N19" s="290"/>
      <c r="O19" s="291"/>
      <c r="P19" s="291"/>
    </row>
    <row r="20" spans="1:16" s="292" customFormat="1" ht="12.75" thickBot="1" x14ac:dyDescent="0.3">
      <c r="A20" s="293"/>
      <c r="B20" s="294" t="s">
        <v>39</v>
      </c>
      <c r="C20" s="295">
        <f t="shared" ref="C20:C83" si="0">F20+I20+L20+O20</f>
        <v>619340</v>
      </c>
      <c r="D20" s="296">
        <f>SUM(D21,D24,D25,D41,D43)</f>
        <v>0</v>
      </c>
      <c r="E20" s="297">
        <f t="shared" ref="E20:F20" si="1">SUM(E21,E24,E25,E41,E43)</f>
        <v>619340</v>
      </c>
      <c r="F20" s="298">
        <f t="shared" si="1"/>
        <v>619340</v>
      </c>
      <c r="G20" s="296">
        <f>SUM(G21,G24,G43)</f>
        <v>0</v>
      </c>
      <c r="H20" s="297">
        <f t="shared" ref="H20:I20" si="2">SUM(H21,H24,H43)</f>
        <v>0</v>
      </c>
      <c r="I20" s="298">
        <f t="shared" si="2"/>
        <v>0</v>
      </c>
      <c r="J20" s="296">
        <f>SUM(J21,J26,J43)</f>
        <v>0</v>
      </c>
      <c r="K20" s="297">
        <f t="shared" ref="K20:L20" si="3">SUM(K21,K26,K43)</f>
        <v>0</v>
      </c>
      <c r="L20" s="298">
        <f t="shared" si="3"/>
        <v>0</v>
      </c>
      <c r="M20" s="296">
        <f>SUM(M21,M45)</f>
        <v>0</v>
      </c>
      <c r="N20" s="297">
        <f t="shared" ref="N20:O20" si="4">SUM(N21,N45)</f>
        <v>0</v>
      </c>
      <c r="O20" s="298">
        <f t="shared" si="4"/>
        <v>0</v>
      </c>
      <c r="P20" s="299"/>
    </row>
    <row r="21" spans="1:16" ht="12.75" hidden="1" thickTop="1" x14ac:dyDescent="0.25">
      <c r="A21" s="300"/>
      <c r="B21" s="301" t="s">
        <v>40</v>
      </c>
      <c r="C21" s="302">
        <f t="shared" si="0"/>
        <v>0</v>
      </c>
      <c r="D21" s="303">
        <f>SUM(D22:D23)</f>
        <v>0</v>
      </c>
      <c r="E21" s="304">
        <f t="shared" ref="E21:F21" si="5">SUM(E22:E23)</f>
        <v>0</v>
      </c>
      <c r="F21" s="305">
        <f t="shared" si="5"/>
        <v>0</v>
      </c>
      <c r="G21" s="303">
        <f>SUM(G22:G23)</f>
        <v>0</v>
      </c>
      <c r="H21" s="304">
        <f t="shared" ref="H21:I21" si="6">SUM(H22:H23)</f>
        <v>0</v>
      </c>
      <c r="I21" s="305">
        <f t="shared" si="6"/>
        <v>0</v>
      </c>
      <c r="J21" s="303">
        <f>SUM(J22:J23)</f>
        <v>0</v>
      </c>
      <c r="K21" s="304">
        <f t="shared" ref="K21:L21" si="7">SUM(K22:K23)</f>
        <v>0</v>
      </c>
      <c r="L21" s="305">
        <f t="shared" si="7"/>
        <v>0</v>
      </c>
      <c r="M21" s="303">
        <f>SUM(M22:M23)</f>
        <v>0</v>
      </c>
      <c r="N21" s="304">
        <f t="shared" ref="N21:O21" si="8">SUM(N22:N23)</f>
        <v>0</v>
      </c>
      <c r="O21" s="305">
        <f t="shared" si="8"/>
        <v>0</v>
      </c>
      <c r="P21" s="306"/>
    </row>
    <row r="22" spans="1:16" ht="12" hidden="1" customHeight="1" x14ac:dyDescent="0.25">
      <c r="A22" s="307"/>
      <c r="B22" s="308" t="s">
        <v>41</v>
      </c>
      <c r="C22" s="309">
        <f t="shared" si="0"/>
        <v>0</v>
      </c>
      <c r="D22" s="310"/>
      <c r="E22" s="311"/>
      <c r="F22" s="312">
        <f>D22+E22</f>
        <v>0</v>
      </c>
      <c r="G22" s="310"/>
      <c r="H22" s="311"/>
      <c r="I22" s="312">
        <f>G22+H22</f>
        <v>0</v>
      </c>
      <c r="J22" s="310"/>
      <c r="K22" s="311"/>
      <c r="L22" s="312">
        <f>K22+J22</f>
        <v>0</v>
      </c>
      <c r="M22" s="310"/>
      <c r="N22" s="311"/>
      <c r="O22" s="312">
        <f>N22+M22</f>
        <v>0</v>
      </c>
      <c r="P22" s="313"/>
    </row>
    <row r="23" spans="1:16" ht="12.75" hidden="1" thickTop="1" x14ac:dyDescent="0.25">
      <c r="A23" s="314"/>
      <c r="B23" s="315" t="s">
        <v>42</v>
      </c>
      <c r="C23" s="316">
        <f t="shared" si="0"/>
        <v>0</v>
      </c>
      <c r="D23" s="317"/>
      <c r="E23" s="320"/>
      <c r="F23" s="319">
        <f t="shared" ref="F23:F25" si="9">D23+E23</f>
        <v>0</v>
      </c>
      <c r="G23" s="317"/>
      <c r="H23" s="320"/>
      <c r="I23" s="319">
        <f t="shared" ref="I23:I24" si="10">G23+H23</f>
        <v>0</v>
      </c>
      <c r="J23" s="317"/>
      <c r="K23" s="320"/>
      <c r="L23" s="321">
        <f>K23+J23</f>
        <v>0</v>
      </c>
      <c r="M23" s="317"/>
      <c r="N23" s="320"/>
      <c r="O23" s="319">
        <f>N23+M23</f>
        <v>0</v>
      </c>
      <c r="P23" s="322"/>
    </row>
    <row r="24" spans="1:16" s="292" customFormat="1" ht="75" customHeight="1" thickTop="1" thickBot="1" x14ac:dyDescent="0.3">
      <c r="A24" s="323">
        <v>19300</v>
      </c>
      <c r="B24" s="323" t="s">
        <v>43</v>
      </c>
      <c r="C24" s="324">
        <f>F24+I24</f>
        <v>119138</v>
      </c>
      <c r="D24" s="325">
        <v>0</v>
      </c>
      <c r="E24" s="326">
        <f>92954+26184</f>
        <v>119138</v>
      </c>
      <c r="F24" s="327">
        <f t="shared" si="9"/>
        <v>119138</v>
      </c>
      <c r="G24" s="325"/>
      <c r="H24" s="326"/>
      <c r="I24" s="327">
        <f t="shared" si="10"/>
        <v>0</v>
      </c>
      <c r="J24" s="328" t="s">
        <v>44</v>
      </c>
      <c r="K24" s="329" t="s">
        <v>44</v>
      </c>
      <c r="L24" s="330" t="s">
        <v>44</v>
      </c>
      <c r="M24" s="328" t="s">
        <v>44</v>
      </c>
      <c r="N24" s="329" t="s">
        <v>44</v>
      </c>
      <c r="O24" s="330" t="s">
        <v>44</v>
      </c>
      <c r="P24" s="331" t="s">
        <v>490</v>
      </c>
    </row>
    <row r="25" spans="1:16" s="292" customFormat="1" ht="47.25" customHeight="1" thickTop="1" x14ac:dyDescent="0.25">
      <c r="A25" s="332">
        <v>18630</v>
      </c>
      <c r="B25" s="333" t="s">
        <v>45</v>
      </c>
      <c r="C25" s="334">
        <f>F25</f>
        <v>500202</v>
      </c>
      <c r="D25" s="335">
        <v>0</v>
      </c>
      <c r="E25" s="336">
        <f>500202</f>
        <v>500202</v>
      </c>
      <c r="F25" s="337">
        <f t="shared" si="9"/>
        <v>500202</v>
      </c>
      <c r="G25" s="338" t="s">
        <v>44</v>
      </c>
      <c r="H25" s="339" t="s">
        <v>44</v>
      </c>
      <c r="I25" s="340" t="s">
        <v>44</v>
      </c>
      <c r="J25" s="338" t="s">
        <v>44</v>
      </c>
      <c r="K25" s="339" t="s">
        <v>44</v>
      </c>
      <c r="L25" s="340" t="s">
        <v>44</v>
      </c>
      <c r="M25" s="338" t="s">
        <v>44</v>
      </c>
      <c r="N25" s="339" t="s">
        <v>44</v>
      </c>
      <c r="O25" s="340" t="s">
        <v>44</v>
      </c>
      <c r="P25" s="341" t="s">
        <v>491</v>
      </c>
    </row>
    <row r="26" spans="1:16" s="292" customFormat="1" ht="36" hidden="1" customHeight="1" x14ac:dyDescent="0.25">
      <c r="A26" s="333">
        <v>21300</v>
      </c>
      <c r="B26" s="333" t="s">
        <v>46</v>
      </c>
      <c r="C26" s="334">
        <f>L26</f>
        <v>0</v>
      </c>
      <c r="D26" s="338" t="s">
        <v>44</v>
      </c>
      <c r="E26" s="339" t="s">
        <v>44</v>
      </c>
      <c r="F26" s="340" t="s">
        <v>44</v>
      </c>
      <c r="G26" s="338" t="s">
        <v>44</v>
      </c>
      <c r="H26" s="339" t="s">
        <v>44</v>
      </c>
      <c r="I26" s="340" t="s">
        <v>44</v>
      </c>
      <c r="J26" s="342">
        <f>SUM(J27,J31,J33,J36)</f>
        <v>0</v>
      </c>
      <c r="K26" s="343">
        <f t="shared" ref="K26:L26" si="11">SUM(K27,K31,K33,K36)</f>
        <v>0</v>
      </c>
      <c r="L26" s="344">
        <f t="shared" si="11"/>
        <v>0</v>
      </c>
      <c r="M26" s="342" t="s">
        <v>44</v>
      </c>
      <c r="N26" s="343" t="s">
        <v>44</v>
      </c>
      <c r="O26" s="344" t="s">
        <v>44</v>
      </c>
      <c r="P26" s="341"/>
    </row>
    <row r="27" spans="1:16" s="292" customFormat="1" ht="24" hidden="1" customHeight="1" x14ac:dyDescent="0.25">
      <c r="A27" s="345">
        <v>21350</v>
      </c>
      <c r="B27" s="333" t="s">
        <v>47</v>
      </c>
      <c r="C27" s="334">
        <f t="shared" ref="C27:C30" si="12">L27</f>
        <v>0</v>
      </c>
      <c r="D27" s="338" t="s">
        <v>44</v>
      </c>
      <c r="E27" s="339" t="s">
        <v>44</v>
      </c>
      <c r="F27" s="340" t="s">
        <v>44</v>
      </c>
      <c r="G27" s="338" t="s">
        <v>44</v>
      </c>
      <c r="H27" s="339" t="s">
        <v>44</v>
      </c>
      <c r="I27" s="340" t="s">
        <v>44</v>
      </c>
      <c r="J27" s="342">
        <f>SUM(J28:J30)</f>
        <v>0</v>
      </c>
      <c r="K27" s="343">
        <f t="shared" ref="K27:L27" si="13">SUM(K28:K30)</f>
        <v>0</v>
      </c>
      <c r="L27" s="344">
        <f t="shared" si="13"/>
        <v>0</v>
      </c>
      <c r="M27" s="342" t="s">
        <v>44</v>
      </c>
      <c r="N27" s="343" t="s">
        <v>44</v>
      </c>
      <c r="O27" s="344" t="s">
        <v>44</v>
      </c>
      <c r="P27" s="341"/>
    </row>
    <row r="28" spans="1:16" ht="12" hidden="1" customHeight="1" x14ac:dyDescent="0.25">
      <c r="A28" s="307">
        <v>21351</v>
      </c>
      <c r="B28" s="346" t="s">
        <v>48</v>
      </c>
      <c r="C28" s="347">
        <f t="shared" si="12"/>
        <v>0</v>
      </c>
      <c r="D28" s="348" t="s">
        <v>44</v>
      </c>
      <c r="E28" s="349" t="s">
        <v>44</v>
      </c>
      <c r="F28" s="350" t="s">
        <v>44</v>
      </c>
      <c r="G28" s="348" t="s">
        <v>44</v>
      </c>
      <c r="H28" s="349" t="s">
        <v>44</v>
      </c>
      <c r="I28" s="350" t="s">
        <v>44</v>
      </c>
      <c r="J28" s="310"/>
      <c r="K28" s="311"/>
      <c r="L28" s="312">
        <f t="shared" ref="L28:L30" si="14">K28+J28</f>
        <v>0</v>
      </c>
      <c r="M28" s="351" t="s">
        <v>44</v>
      </c>
      <c r="N28" s="352" t="s">
        <v>44</v>
      </c>
      <c r="O28" s="312" t="s">
        <v>44</v>
      </c>
      <c r="P28" s="313"/>
    </row>
    <row r="29" spans="1:16" ht="12" hidden="1" customHeight="1" x14ac:dyDescent="0.25">
      <c r="A29" s="314">
        <v>21352</v>
      </c>
      <c r="B29" s="353" t="s">
        <v>49</v>
      </c>
      <c r="C29" s="354">
        <f t="shared" si="12"/>
        <v>0</v>
      </c>
      <c r="D29" s="355" t="s">
        <v>44</v>
      </c>
      <c r="E29" s="356" t="s">
        <v>44</v>
      </c>
      <c r="F29" s="357" t="s">
        <v>44</v>
      </c>
      <c r="G29" s="355" t="s">
        <v>44</v>
      </c>
      <c r="H29" s="356" t="s">
        <v>44</v>
      </c>
      <c r="I29" s="357" t="s">
        <v>44</v>
      </c>
      <c r="J29" s="317"/>
      <c r="K29" s="320"/>
      <c r="L29" s="321">
        <f t="shared" si="14"/>
        <v>0</v>
      </c>
      <c r="M29" s="358" t="s">
        <v>44</v>
      </c>
      <c r="N29" s="359" t="s">
        <v>44</v>
      </c>
      <c r="O29" s="321" t="s">
        <v>44</v>
      </c>
      <c r="P29" s="322"/>
    </row>
    <row r="30" spans="1:16" ht="24" hidden="1" customHeight="1" x14ac:dyDescent="0.25">
      <c r="A30" s="314">
        <v>21359</v>
      </c>
      <c r="B30" s="353" t="s">
        <v>50</v>
      </c>
      <c r="C30" s="354">
        <f t="shared" si="12"/>
        <v>0</v>
      </c>
      <c r="D30" s="355" t="s">
        <v>44</v>
      </c>
      <c r="E30" s="356" t="s">
        <v>44</v>
      </c>
      <c r="F30" s="357" t="s">
        <v>44</v>
      </c>
      <c r="G30" s="355" t="s">
        <v>44</v>
      </c>
      <c r="H30" s="356" t="s">
        <v>44</v>
      </c>
      <c r="I30" s="357" t="s">
        <v>44</v>
      </c>
      <c r="J30" s="317"/>
      <c r="K30" s="320"/>
      <c r="L30" s="321">
        <f t="shared" si="14"/>
        <v>0</v>
      </c>
      <c r="M30" s="358" t="s">
        <v>44</v>
      </c>
      <c r="N30" s="359" t="s">
        <v>44</v>
      </c>
      <c r="O30" s="321" t="s">
        <v>44</v>
      </c>
      <c r="P30" s="322"/>
    </row>
    <row r="31" spans="1:16" s="292" customFormat="1" ht="36" hidden="1" customHeight="1" x14ac:dyDescent="0.25">
      <c r="A31" s="345">
        <v>21370</v>
      </c>
      <c r="B31" s="333" t="s">
        <v>51</v>
      </c>
      <c r="C31" s="334">
        <f>L31</f>
        <v>0</v>
      </c>
      <c r="D31" s="338" t="s">
        <v>44</v>
      </c>
      <c r="E31" s="339" t="s">
        <v>44</v>
      </c>
      <c r="F31" s="340" t="s">
        <v>44</v>
      </c>
      <c r="G31" s="338" t="s">
        <v>44</v>
      </c>
      <c r="H31" s="339" t="s">
        <v>44</v>
      </c>
      <c r="I31" s="340" t="s">
        <v>44</v>
      </c>
      <c r="J31" s="342">
        <f>SUM(J32)</f>
        <v>0</v>
      </c>
      <c r="K31" s="343">
        <f t="shared" ref="K31:L31" si="15">SUM(K32)</f>
        <v>0</v>
      </c>
      <c r="L31" s="344">
        <f t="shared" si="15"/>
        <v>0</v>
      </c>
      <c r="M31" s="342" t="s">
        <v>44</v>
      </c>
      <c r="N31" s="343" t="s">
        <v>44</v>
      </c>
      <c r="O31" s="344" t="s">
        <v>44</v>
      </c>
      <c r="P31" s="341"/>
    </row>
    <row r="32" spans="1:16" ht="36" hidden="1" customHeight="1" x14ac:dyDescent="0.25">
      <c r="A32" s="360">
        <v>21379</v>
      </c>
      <c r="B32" s="361" t="s">
        <v>52</v>
      </c>
      <c r="C32" s="362">
        <f t="shared" ref="C32:C40" si="16">L32</f>
        <v>0</v>
      </c>
      <c r="D32" s="363" t="s">
        <v>44</v>
      </c>
      <c r="E32" s="364" t="s">
        <v>44</v>
      </c>
      <c r="F32" s="365" t="s">
        <v>44</v>
      </c>
      <c r="G32" s="363" t="s">
        <v>44</v>
      </c>
      <c r="H32" s="364" t="s">
        <v>44</v>
      </c>
      <c r="I32" s="365" t="s">
        <v>44</v>
      </c>
      <c r="J32" s="366"/>
      <c r="K32" s="367"/>
      <c r="L32" s="368">
        <f>K32+J32</f>
        <v>0</v>
      </c>
      <c r="M32" s="369" t="s">
        <v>44</v>
      </c>
      <c r="N32" s="370" t="s">
        <v>44</v>
      </c>
      <c r="O32" s="368" t="s">
        <v>44</v>
      </c>
      <c r="P32" s="371"/>
    </row>
    <row r="33" spans="1:16" s="292" customFormat="1" ht="12" hidden="1" customHeight="1" x14ac:dyDescent="0.25">
      <c r="A33" s="345">
        <v>21380</v>
      </c>
      <c r="B33" s="333" t="s">
        <v>53</v>
      </c>
      <c r="C33" s="334">
        <f t="shared" si="16"/>
        <v>0</v>
      </c>
      <c r="D33" s="338" t="s">
        <v>44</v>
      </c>
      <c r="E33" s="339" t="s">
        <v>44</v>
      </c>
      <c r="F33" s="340" t="s">
        <v>44</v>
      </c>
      <c r="G33" s="338" t="s">
        <v>44</v>
      </c>
      <c r="H33" s="339" t="s">
        <v>44</v>
      </c>
      <c r="I33" s="340" t="s">
        <v>44</v>
      </c>
      <c r="J33" s="342">
        <f>SUM(J34:J35)</f>
        <v>0</v>
      </c>
      <c r="K33" s="343">
        <f t="shared" ref="K33:L33" si="17">SUM(K34:K35)</f>
        <v>0</v>
      </c>
      <c r="L33" s="344">
        <f t="shared" si="17"/>
        <v>0</v>
      </c>
      <c r="M33" s="342" t="s">
        <v>44</v>
      </c>
      <c r="N33" s="343" t="s">
        <v>44</v>
      </c>
      <c r="O33" s="344" t="s">
        <v>44</v>
      </c>
      <c r="P33" s="341"/>
    </row>
    <row r="34" spans="1:16" ht="12" hidden="1" customHeight="1" x14ac:dyDescent="0.25">
      <c r="A34" s="308">
        <v>21381</v>
      </c>
      <c r="B34" s="346" t="s">
        <v>54</v>
      </c>
      <c r="C34" s="347">
        <f t="shared" si="16"/>
        <v>0</v>
      </c>
      <c r="D34" s="348" t="s">
        <v>44</v>
      </c>
      <c r="E34" s="349" t="s">
        <v>44</v>
      </c>
      <c r="F34" s="350" t="s">
        <v>44</v>
      </c>
      <c r="G34" s="348" t="s">
        <v>44</v>
      </c>
      <c r="H34" s="349" t="s">
        <v>44</v>
      </c>
      <c r="I34" s="350" t="s">
        <v>44</v>
      </c>
      <c r="J34" s="310"/>
      <c r="K34" s="311"/>
      <c r="L34" s="312">
        <f t="shared" ref="L34:L35" si="18">K34+J34</f>
        <v>0</v>
      </c>
      <c r="M34" s="351" t="s">
        <v>44</v>
      </c>
      <c r="N34" s="352" t="s">
        <v>44</v>
      </c>
      <c r="O34" s="312" t="s">
        <v>44</v>
      </c>
      <c r="P34" s="313"/>
    </row>
    <row r="35" spans="1:16" ht="24" hidden="1" customHeight="1" x14ac:dyDescent="0.25">
      <c r="A35" s="315">
        <v>21383</v>
      </c>
      <c r="B35" s="353" t="s">
        <v>55</v>
      </c>
      <c r="C35" s="354">
        <f t="shared" si="16"/>
        <v>0</v>
      </c>
      <c r="D35" s="355" t="s">
        <v>44</v>
      </c>
      <c r="E35" s="356" t="s">
        <v>44</v>
      </c>
      <c r="F35" s="357" t="s">
        <v>44</v>
      </c>
      <c r="G35" s="355" t="s">
        <v>44</v>
      </c>
      <c r="H35" s="356" t="s">
        <v>44</v>
      </c>
      <c r="I35" s="357" t="s">
        <v>44</v>
      </c>
      <c r="J35" s="317"/>
      <c r="K35" s="320"/>
      <c r="L35" s="321">
        <f t="shared" si="18"/>
        <v>0</v>
      </c>
      <c r="M35" s="358" t="s">
        <v>44</v>
      </c>
      <c r="N35" s="359" t="s">
        <v>44</v>
      </c>
      <c r="O35" s="321" t="s">
        <v>44</v>
      </c>
      <c r="P35" s="322"/>
    </row>
    <row r="36" spans="1:16" s="292" customFormat="1" ht="25.5" hidden="1" customHeight="1" x14ac:dyDescent="0.25">
      <c r="A36" s="345">
        <v>21390</v>
      </c>
      <c r="B36" s="333" t="s">
        <v>56</v>
      </c>
      <c r="C36" s="334">
        <f t="shared" si="16"/>
        <v>0</v>
      </c>
      <c r="D36" s="338" t="s">
        <v>44</v>
      </c>
      <c r="E36" s="339" t="s">
        <v>44</v>
      </c>
      <c r="F36" s="340" t="s">
        <v>44</v>
      </c>
      <c r="G36" s="338" t="s">
        <v>44</v>
      </c>
      <c r="H36" s="339" t="s">
        <v>44</v>
      </c>
      <c r="I36" s="340" t="s">
        <v>44</v>
      </c>
      <c r="J36" s="342">
        <f>SUM(J37:J40)</f>
        <v>0</v>
      </c>
      <c r="K36" s="343">
        <f t="shared" ref="K36:L36" si="19">SUM(K37:K40)</f>
        <v>0</v>
      </c>
      <c r="L36" s="344">
        <f t="shared" si="19"/>
        <v>0</v>
      </c>
      <c r="M36" s="342" t="s">
        <v>44</v>
      </c>
      <c r="N36" s="343" t="s">
        <v>44</v>
      </c>
      <c r="O36" s="344" t="s">
        <v>44</v>
      </c>
      <c r="P36" s="341"/>
    </row>
    <row r="37" spans="1:16" ht="24" hidden="1" customHeight="1" x14ac:dyDescent="0.25">
      <c r="A37" s="308">
        <v>21391</v>
      </c>
      <c r="B37" s="346" t="s">
        <v>57</v>
      </c>
      <c r="C37" s="347">
        <f t="shared" si="16"/>
        <v>0</v>
      </c>
      <c r="D37" s="348" t="s">
        <v>44</v>
      </c>
      <c r="E37" s="349" t="s">
        <v>44</v>
      </c>
      <c r="F37" s="350" t="s">
        <v>44</v>
      </c>
      <c r="G37" s="348" t="s">
        <v>44</v>
      </c>
      <c r="H37" s="349" t="s">
        <v>44</v>
      </c>
      <c r="I37" s="350" t="s">
        <v>44</v>
      </c>
      <c r="J37" s="310"/>
      <c r="K37" s="311"/>
      <c r="L37" s="312">
        <f t="shared" ref="L37:L40" si="20">K37+J37</f>
        <v>0</v>
      </c>
      <c r="M37" s="351" t="s">
        <v>44</v>
      </c>
      <c r="N37" s="352" t="s">
        <v>44</v>
      </c>
      <c r="O37" s="312" t="s">
        <v>44</v>
      </c>
      <c r="P37" s="313"/>
    </row>
    <row r="38" spans="1:16" ht="12" hidden="1" customHeight="1" x14ac:dyDescent="0.25">
      <c r="A38" s="315">
        <v>21393</v>
      </c>
      <c r="B38" s="353" t="s">
        <v>58</v>
      </c>
      <c r="C38" s="354">
        <f t="shared" si="16"/>
        <v>0</v>
      </c>
      <c r="D38" s="355" t="s">
        <v>44</v>
      </c>
      <c r="E38" s="356" t="s">
        <v>44</v>
      </c>
      <c r="F38" s="357" t="s">
        <v>44</v>
      </c>
      <c r="G38" s="355" t="s">
        <v>44</v>
      </c>
      <c r="H38" s="356" t="s">
        <v>44</v>
      </c>
      <c r="I38" s="357" t="s">
        <v>44</v>
      </c>
      <c r="J38" s="317"/>
      <c r="K38" s="320"/>
      <c r="L38" s="321">
        <f t="shared" si="20"/>
        <v>0</v>
      </c>
      <c r="M38" s="358" t="s">
        <v>44</v>
      </c>
      <c r="N38" s="359" t="s">
        <v>44</v>
      </c>
      <c r="O38" s="321" t="s">
        <v>44</v>
      </c>
      <c r="P38" s="322"/>
    </row>
    <row r="39" spans="1:16" ht="12" hidden="1" customHeight="1" x14ac:dyDescent="0.25">
      <c r="A39" s="315">
        <v>21395</v>
      </c>
      <c r="B39" s="353" t="s">
        <v>59</v>
      </c>
      <c r="C39" s="354">
        <f t="shared" si="16"/>
        <v>0</v>
      </c>
      <c r="D39" s="355" t="s">
        <v>44</v>
      </c>
      <c r="E39" s="356" t="s">
        <v>44</v>
      </c>
      <c r="F39" s="357" t="s">
        <v>44</v>
      </c>
      <c r="G39" s="355" t="s">
        <v>44</v>
      </c>
      <c r="H39" s="356" t="s">
        <v>44</v>
      </c>
      <c r="I39" s="357" t="s">
        <v>44</v>
      </c>
      <c r="J39" s="317"/>
      <c r="K39" s="320"/>
      <c r="L39" s="321">
        <f t="shared" si="20"/>
        <v>0</v>
      </c>
      <c r="M39" s="358" t="s">
        <v>44</v>
      </c>
      <c r="N39" s="359" t="s">
        <v>44</v>
      </c>
      <c r="O39" s="321" t="s">
        <v>44</v>
      </c>
      <c r="P39" s="322"/>
    </row>
    <row r="40" spans="1:16" ht="24" hidden="1" customHeight="1" x14ac:dyDescent="0.25">
      <c r="A40" s="372">
        <v>21399</v>
      </c>
      <c r="B40" s="373" t="s">
        <v>60</v>
      </c>
      <c r="C40" s="374">
        <f t="shared" si="16"/>
        <v>0</v>
      </c>
      <c r="D40" s="375" t="s">
        <v>44</v>
      </c>
      <c r="E40" s="376" t="s">
        <v>44</v>
      </c>
      <c r="F40" s="377" t="s">
        <v>44</v>
      </c>
      <c r="G40" s="375" t="s">
        <v>44</v>
      </c>
      <c r="H40" s="376" t="s">
        <v>44</v>
      </c>
      <c r="I40" s="377" t="s">
        <v>44</v>
      </c>
      <c r="J40" s="378"/>
      <c r="K40" s="379"/>
      <c r="L40" s="380">
        <f t="shared" si="20"/>
        <v>0</v>
      </c>
      <c r="M40" s="381" t="s">
        <v>44</v>
      </c>
      <c r="N40" s="382" t="s">
        <v>44</v>
      </c>
      <c r="O40" s="380" t="s">
        <v>44</v>
      </c>
      <c r="P40" s="383"/>
    </row>
    <row r="41" spans="1:16" s="292" customFormat="1" ht="26.25" hidden="1" customHeight="1" x14ac:dyDescent="0.25">
      <c r="A41" s="384">
        <v>21420</v>
      </c>
      <c r="B41" s="385" t="s">
        <v>61</v>
      </c>
      <c r="C41" s="386">
        <f>F41</f>
        <v>0</v>
      </c>
      <c r="D41" s="387">
        <f>SUM(D42)</f>
        <v>0</v>
      </c>
      <c r="E41" s="388">
        <f t="shared" ref="E41:F41" si="21">SUM(E42)</f>
        <v>0</v>
      </c>
      <c r="F41" s="389">
        <f t="shared" si="21"/>
        <v>0</v>
      </c>
      <c r="G41" s="390" t="s">
        <v>44</v>
      </c>
      <c r="H41" s="391" t="s">
        <v>44</v>
      </c>
      <c r="I41" s="392" t="s">
        <v>44</v>
      </c>
      <c r="J41" s="390" t="s">
        <v>44</v>
      </c>
      <c r="K41" s="391" t="s">
        <v>44</v>
      </c>
      <c r="L41" s="392" t="s">
        <v>44</v>
      </c>
      <c r="M41" s="390" t="s">
        <v>44</v>
      </c>
      <c r="N41" s="391" t="s">
        <v>44</v>
      </c>
      <c r="O41" s="392" t="s">
        <v>44</v>
      </c>
      <c r="P41" s="393"/>
    </row>
    <row r="42" spans="1:16" s="292" customFormat="1" ht="26.25" hidden="1" customHeight="1" x14ac:dyDescent="0.25">
      <c r="A42" s="372">
        <v>21429</v>
      </c>
      <c r="B42" s="373" t="s">
        <v>62</v>
      </c>
      <c r="C42" s="394">
        <f>F42</f>
        <v>0</v>
      </c>
      <c r="D42" s="378"/>
      <c r="E42" s="379"/>
      <c r="F42" s="395">
        <f>D42+E42</f>
        <v>0</v>
      </c>
      <c r="G42" s="375" t="s">
        <v>44</v>
      </c>
      <c r="H42" s="376" t="s">
        <v>44</v>
      </c>
      <c r="I42" s="377" t="s">
        <v>44</v>
      </c>
      <c r="J42" s="375" t="s">
        <v>44</v>
      </c>
      <c r="K42" s="376" t="s">
        <v>44</v>
      </c>
      <c r="L42" s="377" t="s">
        <v>44</v>
      </c>
      <c r="M42" s="375" t="s">
        <v>44</v>
      </c>
      <c r="N42" s="376" t="s">
        <v>44</v>
      </c>
      <c r="O42" s="377" t="s">
        <v>44</v>
      </c>
      <c r="P42" s="383"/>
    </row>
    <row r="43" spans="1:16" s="292" customFormat="1" ht="24" hidden="1" x14ac:dyDescent="0.25">
      <c r="A43" s="345">
        <v>21490</v>
      </c>
      <c r="B43" s="333" t="s">
        <v>63</v>
      </c>
      <c r="C43" s="396">
        <f>F43+I43+L43</f>
        <v>0</v>
      </c>
      <c r="D43" s="342">
        <f>D44</f>
        <v>0</v>
      </c>
      <c r="E43" s="343">
        <f t="shared" ref="E43:L43" si="22">E44</f>
        <v>0</v>
      </c>
      <c r="F43" s="344">
        <f t="shared" si="22"/>
        <v>0</v>
      </c>
      <c r="G43" s="342">
        <f t="shared" si="22"/>
        <v>0</v>
      </c>
      <c r="H43" s="343">
        <f t="shared" si="22"/>
        <v>0</v>
      </c>
      <c r="I43" s="344">
        <f t="shared" si="22"/>
        <v>0</v>
      </c>
      <c r="J43" s="342">
        <f t="shared" si="22"/>
        <v>0</v>
      </c>
      <c r="K43" s="343">
        <f t="shared" si="22"/>
        <v>0</v>
      </c>
      <c r="L43" s="344">
        <f t="shared" si="22"/>
        <v>0</v>
      </c>
      <c r="M43" s="342" t="s">
        <v>44</v>
      </c>
      <c r="N43" s="343" t="s">
        <v>44</v>
      </c>
      <c r="O43" s="344" t="s">
        <v>44</v>
      </c>
      <c r="P43" s="341"/>
    </row>
    <row r="44" spans="1:16" s="292" customFormat="1" ht="24" hidden="1" customHeight="1" x14ac:dyDescent="0.25">
      <c r="A44" s="315">
        <v>21499</v>
      </c>
      <c r="B44" s="353" t="s">
        <v>64</v>
      </c>
      <c r="C44" s="397">
        <f>F44+I44+L44</f>
        <v>0</v>
      </c>
      <c r="D44" s="310"/>
      <c r="E44" s="311"/>
      <c r="F44" s="398">
        <f>D44+E44</f>
        <v>0</v>
      </c>
      <c r="G44" s="310"/>
      <c r="H44" s="311"/>
      <c r="I44" s="398">
        <f>G44+H44</f>
        <v>0</v>
      </c>
      <c r="J44" s="310"/>
      <c r="K44" s="311"/>
      <c r="L44" s="312">
        <f>K44+J44</f>
        <v>0</v>
      </c>
      <c r="M44" s="351" t="s">
        <v>44</v>
      </c>
      <c r="N44" s="352" t="s">
        <v>44</v>
      </c>
      <c r="O44" s="312" t="s">
        <v>44</v>
      </c>
      <c r="P44" s="313"/>
    </row>
    <row r="45" spans="1:16" ht="12.75" hidden="1" customHeight="1" x14ac:dyDescent="0.25">
      <c r="A45" s="399">
        <v>23000</v>
      </c>
      <c r="B45" s="400" t="s">
        <v>65</v>
      </c>
      <c r="C45" s="396">
        <f>O45</f>
        <v>0</v>
      </c>
      <c r="D45" s="375" t="s">
        <v>44</v>
      </c>
      <c r="E45" s="376" t="s">
        <v>44</v>
      </c>
      <c r="F45" s="377" t="s">
        <v>44</v>
      </c>
      <c r="G45" s="375" t="s">
        <v>44</v>
      </c>
      <c r="H45" s="376" t="s">
        <v>44</v>
      </c>
      <c r="I45" s="377" t="s">
        <v>44</v>
      </c>
      <c r="J45" s="381" t="s">
        <v>44</v>
      </c>
      <c r="K45" s="382" t="s">
        <v>44</v>
      </c>
      <c r="L45" s="380" t="s">
        <v>44</v>
      </c>
      <c r="M45" s="381">
        <f>SUM(M46:M47)</f>
        <v>0</v>
      </c>
      <c r="N45" s="382">
        <f t="shared" ref="N45:O45" si="23">SUM(N46:N47)</f>
        <v>0</v>
      </c>
      <c r="O45" s="380">
        <f t="shared" si="23"/>
        <v>0</v>
      </c>
      <c r="P45" s="383"/>
    </row>
    <row r="46" spans="1:16" ht="24" hidden="1" customHeight="1" x14ac:dyDescent="0.25">
      <c r="A46" s="401">
        <v>23410</v>
      </c>
      <c r="B46" s="402" t="s">
        <v>66</v>
      </c>
      <c r="C46" s="386">
        <f t="shared" ref="C46:C47" si="24">O46</f>
        <v>0</v>
      </c>
      <c r="D46" s="390" t="s">
        <v>44</v>
      </c>
      <c r="E46" s="391" t="s">
        <v>44</v>
      </c>
      <c r="F46" s="392" t="s">
        <v>44</v>
      </c>
      <c r="G46" s="390" t="s">
        <v>44</v>
      </c>
      <c r="H46" s="391" t="s">
        <v>44</v>
      </c>
      <c r="I46" s="392" t="s">
        <v>44</v>
      </c>
      <c r="J46" s="390" t="s">
        <v>44</v>
      </c>
      <c r="K46" s="391" t="s">
        <v>44</v>
      </c>
      <c r="L46" s="392" t="s">
        <v>44</v>
      </c>
      <c r="M46" s="403"/>
      <c r="N46" s="404"/>
      <c r="O46" s="405">
        <f t="shared" ref="O46:O47" si="25">N46+M46</f>
        <v>0</v>
      </c>
      <c r="P46" s="393"/>
    </row>
    <row r="47" spans="1:16" ht="24" hidden="1" customHeight="1" x14ac:dyDescent="0.25">
      <c r="A47" s="401">
        <v>23510</v>
      </c>
      <c r="B47" s="402" t="s">
        <v>67</v>
      </c>
      <c r="C47" s="386">
        <f t="shared" si="24"/>
        <v>0</v>
      </c>
      <c r="D47" s="390" t="s">
        <v>44</v>
      </c>
      <c r="E47" s="391" t="s">
        <v>44</v>
      </c>
      <c r="F47" s="392" t="s">
        <v>44</v>
      </c>
      <c r="G47" s="390" t="s">
        <v>44</v>
      </c>
      <c r="H47" s="391" t="s">
        <v>44</v>
      </c>
      <c r="I47" s="392" t="s">
        <v>44</v>
      </c>
      <c r="J47" s="390" t="s">
        <v>44</v>
      </c>
      <c r="K47" s="391" t="s">
        <v>44</v>
      </c>
      <c r="L47" s="392" t="s">
        <v>44</v>
      </c>
      <c r="M47" s="403"/>
      <c r="N47" s="404"/>
      <c r="O47" s="405">
        <f t="shared" si="25"/>
        <v>0</v>
      </c>
      <c r="P47" s="393"/>
    </row>
    <row r="48" spans="1:16" ht="12" hidden="1" customHeight="1" x14ac:dyDescent="0.25">
      <c r="A48" s="406"/>
      <c r="B48" s="402"/>
      <c r="C48" s="407"/>
      <c r="D48" s="408"/>
      <c r="E48" s="409"/>
      <c r="F48" s="405"/>
      <c r="G48" s="408"/>
      <c r="H48" s="409"/>
      <c r="I48" s="405"/>
      <c r="J48" s="408"/>
      <c r="K48" s="409"/>
      <c r="L48" s="389"/>
      <c r="M48" s="408"/>
      <c r="N48" s="409"/>
      <c r="O48" s="405"/>
      <c r="P48" s="393"/>
    </row>
    <row r="49" spans="1:16" s="292" customFormat="1" ht="12" hidden="1" customHeight="1" x14ac:dyDescent="0.25">
      <c r="A49" s="410"/>
      <c r="B49" s="411" t="s">
        <v>68</v>
      </c>
      <c r="C49" s="412"/>
      <c r="D49" s="137"/>
      <c r="E49" s="138"/>
      <c r="F49" s="413"/>
      <c r="G49" s="46"/>
      <c r="H49" s="47"/>
      <c r="I49" s="414"/>
      <c r="J49" s="46"/>
      <c r="K49" s="47"/>
      <c r="L49" s="415"/>
      <c r="M49" s="46"/>
      <c r="N49" s="47"/>
      <c r="O49" s="414"/>
      <c r="P49" s="49"/>
    </row>
    <row r="50" spans="1:16" s="292" customFormat="1" ht="12.75" thickBot="1" x14ac:dyDescent="0.3">
      <c r="A50" s="416"/>
      <c r="B50" s="293" t="s">
        <v>69</v>
      </c>
      <c r="C50" s="417">
        <f t="shared" si="0"/>
        <v>619340</v>
      </c>
      <c r="D50" s="418">
        <f>SUM(D51,D286)</f>
        <v>0</v>
      </c>
      <c r="E50" s="419">
        <f t="shared" ref="E50:F50" si="26">SUM(E51,E286)</f>
        <v>619340</v>
      </c>
      <c r="F50" s="420">
        <f t="shared" si="26"/>
        <v>619340</v>
      </c>
      <c r="G50" s="418">
        <f>SUM(G51,G286)</f>
        <v>0</v>
      </c>
      <c r="H50" s="419">
        <f>SUM(H51,H286)</f>
        <v>0</v>
      </c>
      <c r="I50" s="420">
        <f t="shared" ref="I50" si="27">SUM(I51,I286)</f>
        <v>0</v>
      </c>
      <c r="J50" s="296">
        <f>SUM(J51,J286)</f>
        <v>0</v>
      </c>
      <c r="K50" s="297">
        <f t="shared" ref="K50:L50" si="28">SUM(K51,K286)</f>
        <v>0</v>
      </c>
      <c r="L50" s="298">
        <f t="shared" si="28"/>
        <v>0</v>
      </c>
      <c r="M50" s="296">
        <f>SUM(M51,M286)</f>
        <v>0</v>
      </c>
      <c r="N50" s="297">
        <f t="shared" ref="N50:O50" si="29">SUM(N51,N286)</f>
        <v>0</v>
      </c>
      <c r="O50" s="298">
        <f t="shared" si="29"/>
        <v>0</v>
      </c>
      <c r="P50" s="299"/>
    </row>
    <row r="51" spans="1:16" s="292" customFormat="1" ht="36.75" thickTop="1" x14ac:dyDescent="0.25">
      <c r="A51" s="421"/>
      <c r="B51" s="422" t="s">
        <v>70</v>
      </c>
      <c r="C51" s="423">
        <f t="shared" si="0"/>
        <v>619340</v>
      </c>
      <c r="D51" s="424">
        <f>SUM(D52,D194)</f>
        <v>0</v>
      </c>
      <c r="E51" s="425">
        <f t="shared" ref="E51:F51" si="30">SUM(E52,E194)</f>
        <v>619340</v>
      </c>
      <c r="F51" s="426">
        <f t="shared" si="30"/>
        <v>619340</v>
      </c>
      <c r="G51" s="424">
        <f>SUM(G52,G194)</f>
        <v>0</v>
      </c>
      <c r="H51" s="425">
        <f t="shared" ref="H51:I51" si="31">SUM(H52,H194)</f>
        <v>0</v>
      </c>
      <c r="I51" s="426">
        <f t="shared" si="31"/>
        <v>0</v>
      </c>
      <c r="J51" s="427">
        <f>SUM(J52,J194)</f>
        <v>0</v>
      </c>
      <c r="K51" s="428">
        <f t="shared" ref="K51:L51" si="32">SUM(K52,K194)</f>
        <v>0</v>
      </c>
      <c r="L51" s="429">
        <f t="shared" si="32"/>
        <v>0</v>
      </c>
      <c r="M51" s="427">
        <f>SUM(M52,M194)</f>
        <v>0</v>
      </c>
      <c r="N51" s="428">
        <f t="shared" ref="N51:O51" si="33">SUM(N52,N194)</f>
        <v>0</v>
      </c>
      <c r="O51" s="429">
        <f t="shared" si="33"/>
        <v>0</v>
      </c>
      <c r="P51" s="430"/>
    </row>
    <row r="52" spans="1:16" s="292" customFormat="1" ht="24" hidden="1" x14ac:dyDescent="0.25">
      <c r="A52" s="288"/>
      <c r="B52" s="286" t="s">
        <v>71</v>
      </c>
      <c r="C52" s="431">
        <f t="shared" si="0"/>
        <v>0</v>
      </c>
      <c r="D52" s="432">
        <f>SUM(D53,D75,D173,D187)</f>
        <v>0</v>
      </c>
      <c r="E52" s="433">
        <f t="shared" ref="E52:F52" si="34">SUM(E53,E75,E173,E187)</f>
        <v>0</v>
      </c>
      <c r="F52" s="434">
        <f t="shared" si="34"/>
        <v>0</v>
      </c>
      <c r="G52" s="432">
        <f>SUM(G53,G75,G173,G187)</f>
        <v>0</v>
      </c>
      <c r="H52" s="433">
        <f t="shared" ref="H52:I52" si="35">SUM(H53,H75,H173,H187)</f>
        <v>0</v>
      </c>
      <c r="I52" s="434">
        <f t="shared" si="35"/>
        <v>0</v>
      </c>
      <c r="J52" s="432">
        <f>SUM(J53,J75,J173,J187)</f>
        <v>0</v>
      </c>
      <c r="K52" s="433">
        <f t="shared" ref="K52:L52" si="36">SUM(K53,K75,K173,K187)</f>
        <v>0</v>
      </c>
      <c r="L52" s="434">
        <f t="shared" si="36"/>
        <v>0</v>
      </c>
      <c r="M52" s="432">
        <f>SUM(M53,M75,M173,M187)</f>
        <v>0</v>
      </c>
      <c r="N52" s="433">
        <f t="shared" ref="N52:O52" si="37">SUM(N53,N75,N173,N187)</f>
        <v>0</v>
      </c>
      <c r="O52" s="434">
        <f t="shared" si="37"/>
        <v>0</v>
      </c>
      <c r="P52" s="435"/>
    </row>
    <row r="53" spans="1:16" s="292" customFormat="1" hidden="1" x14ac:dyDescent="0.25">
      <c r="A53" s="436">
        <v>1000</v>
      </c>
      <c r="B53" s="436" t="s">
        <v>72</v>
      </c>
      <c r="C53" s="437">
        <f t="shared" si="0"/>
        <v>0</v>
      </c>
      <c r="D53" s="438">
        <f>SUM(D54,D67)</f>
        <v>0</v>
      </c>
      <c r="E53" s="439">
        <f t="shared" ref="E53:F53" si="38">SUM(E54,E67)</f>
        <v>0</v>
      </c>
      <c r="F53" s="440">
        <f t="shared" si="38"/>
        <v>0</v>
      </c>
      <c r="G53" s="438">
        <f>SUM(G54,G67)</f>
        <v>0</v>
      </c>
      <c r="H53" s="439">
        <f t="shared" ref="H53:I53" si="39">SUM(H54,H67)</f>
        <v>0</v>
      </c>
      <c r="I53" s="440">
        <f t="shared" si="39"/>
        <v>0</v>
      </c>
      <c r="J53" s="438">
        <f>SUM(J54,J67)</f>
        <v>0</v>
      </c>
      <c r="K53" s="439">
        <f t="shared" ref="K53:L53" si="40">SUM(K54,K67)</f>
        <v>0</v>
      </c>
      <c r="L53" s="440">
        <f t="shared" si="40"/>
        <v>0</v>
      </c>
      <c r="M53" s="438">
        <f>SUM(M54,M67)</f>
        <v>0</v>
      </c>
      <c r="N53" s="439">
        <f t="shared" ref="N53:O53" si="41">SUM(N54,N67)</f>
        <v>0</v>
      </c>
      <c r="O53" s="440">
        <f t="shared" si="41"/>
        <v>0</v>
      </c>
      <c r="P53" s="163"/>
    </row>
    <row r="54" spans="1:16" hidden="1" x14ac:dyDescent="0.25">
      <c r="A54" s="333">
        <v>1100</v>
      </c>
      <c r="B54" s="441" t="s">
        <v>73</v>
      </c>
      <c r="C54" s="334">
        <f t="shared" si="0"/>
        <v>0</v>
      </c>
      <c r="D54" s="442">
        <f>SUM(D55,D58,D66)</f>
        <v>0</v>
      </c>
      <c r="E54" s="443">
        <f t="shared" ref="E54:F54" si="42">SUM(E55,E58,E66)</f>
        <v>0</v>
      </c>
      <c r="F54" s="337">
        <f t="shared" si="42"/>
        <v>0</v>
      </c>
      <c r="G54" s="442">
        <f>SUM(G55,G58,G66)</f>
        <v>0</v>
      </c>
      <c r="H54" s="443">
        <f t="shared" ref="H54:I54" si="43">SUM(H55,H58,H66)</f>
        <v>0</v>
      </c>
      <c r="I54" s="337">
        <f t="shared" si="43"/>
        <v>0</v>
      </c>
      <c r="J54" s="442">
        <f>SUM(J55,J58,J66)</f>
        <v>0</v>
      </c>
      <c r="K54" s="443">
        <f t="shared" ref="K54:L54" si="44">SUM(K55,K58,K66)</f>
        <v>0</v>
      </c>
      <c r="L54" s="337">
        <f t="shared" si="44"/>
        <v>0</v>
      </c>
      <c r="M54" s="442">
        <f>SUM(M55,M58,M66)</f>
        <v>0</v>
      </c>
      <c r="N54" s="443">
        <f t="shared" ref="N54:O54" si="45">SUM(N55,N58,N66)</f>
        <v>0</v>
      </c>
      <c r="O54" s="337">
        <f t="shared" si="45"/>
        <v>0</v>
      </c>
      <c r="P54" s="341"/>
    </row>
    <row r="55" spans="1:16" hidden="1" x14ac:dyDescent="0.25">
      <c r="A55" s="444">
        <v>1110</v>
      </c>
      <c r="B55" s="402" t="s">
        <v>74</v>
      </c>
      <c r="C55" s="407">
        <f t="shared" si="0"/>
        <v>0</v>
      </c>
      <c r="D55" s="445">
        <f>SUM(D56:D57)</f>
        <v>0</v>
      </c>
      <c r="E55" s="446">
        <f t="shared" ref="E55:F55" si="46">SUM(E56:E57)</f>
        <v>0</v>
      </c>
      <c r="F55" s="405">
        <f t="shared" si="46"/>
        <v>0</v>
      </c>
      <c r="G55" s="445">
        <f>SUM(G56:G57)</f>
        <v>0</v>
      </c>
      <c r="H55" s="446">
        <f t="shared" ref="H55:I55" si="47">SUM(H56:H57)</f>
        <v>0</v>
      </c>
      <c r="I55" s="405">
        <f t="shared" si="47"/>
        <v>0</v>
      </c>
      <c r="J55" s="445">
        <f>SUM(J56:J57)</f>
        <v>0</v>
      </c>
      <c r="K55" s="446">
        <f t="shared" ref="K55:L55" si="48">SUM(K56:K57)</f>
        <v>0</v>
      </c>
      <c r="L55" s="405">
        <f t="shared" si="48"/>
        <v>0</v>
      </c>
      <c r="M55" s="445">
        <f>SUM(M56:M57)</f>
        <v>0</v>
      </c>
      <c r="N55" s="446">
        <f t="shared" ref="N55:O55" si="49">SUM(N56:N57)</f>
        <v>0</v>
      </c>
      <c r="O55" s="405">
        <f t="shared" si="49"/>
        <v>0</v>
      </c>
      <c r="P55" s="393"/>
    </row>
    <row r="56" spans="1:16" ht="12" hidden="1" customHeight="1" x14ac:dyDescent="0.25">
      <c r="A56" s="308">
        <v>1111</v>
      </c>
      <c r="B56" s="346" t="s">
        <v>75</v>
      </c>
      <c r="C56" s="347">
        <f t="shared" si="0"/>
        <v>0</v>
      </c>
      <c r="D56" s="310"/>
      <c r="E56" s="311"/>
      <c r="F56" s="398">
        <f t="shared" ref="F56:F57" si="50">D56+E56</f>
        <v>0</v>
      </c>
      <c r="G56" s="310"/>
      <c r="H56" s="311"/>
      <c r="I56" s="398">
        <f t="shared" ref="I56:I57" si="51">G56+H56</f>
        <v>0</v>
      </c>
      <c r="J56" s="310"/>
      <c r="K56" s="311"/>
      <c r="L56" s="398">
        <f t="shared" ref="L56:L57" si="52">K56+J56</f>
        <v>0</v>
      </c>
      <c r="M56" s="310"/>
      <c r="N56" s="311"/>
      <c r="O56" s="398">
        <f t="shared" ref="O56:O57" si="53">N56+M56</f>
        <v>0</v>
      </c>
      <c r="P56" s="313"/>
    </row>
    <row r="57" spans="1:16" ht="24" hidden="1" customHeight="1" x14ac:dyDescent="0.25">
      <c r="A57" s="315">
        <v>1119</v>
      </c>
      <c r="B57" s="353" t="s">
        <v>76</v>
      </c>
      <c r="C57" s="354">
        <f t="shared" si="0"/>
        <v>0</v>
      </c>
      <c r="D57" s="317"/>
      <c r="E57" s="320"/>
      <c r="F57" s="319">
        <f t="shared" si="50"/>
        <v>0</v>
      </c>
      <c r="G57" s="317"/>
      <c r="H57" s="320"/>
      <c r="I57" s="319">
        <f t="shared" si="51"/>
        <v>0</v>
      </c>
      <c r="J57" s="317"/>
      <c r="K57" s="320"/>
      <c r="L57" s="319">
        <f t="shared" si="52"/>
        <v>0</v>
      </c>
      <c r="M57" s="317"/>
      <c r="N57" s="320"/>
      <c r="O57" s="319">
        <f t="shared" si="53"/>
        <v>0</v>
      </c>
      <c r="P57" s="322"/>
    </row>
    <row r="58" spans="1:16" hidden="1" x14ac:dyDescent="0.25">
      <c r="A58" s="447">
        <v>1140</v>
      </c>
      <c r="B58" s="353" t="s">
        <v>77</v>
      </c>
      <c r="C58" s="354">
        <f t="shared" si="0"/>
        <v>0</v>
      </c>
      <c r="D58" s="448">
        <f>SUM(D59:D65)</f>
        <v>0</v>
      </c>
      <c r="E58" s="449">
        <f>SUM(E59:E65)</f>
        <v>0</v>
      </c>
      <c r="F58" s="319">
        <f t="shared" ref="F58" si="54">SUM(F59:F65)</f>
        <v>0</v>
      </c>
      <c r="G58" s="448">
        <f>SUM(G59:G65)</f>
        <v>0</v>
      </c>
      <c r="H58" s="449">
        <f t="shared" ref="H58:I58" si="55">SUM(H59:H65)</f>
        <v>0</v>
      </c>
      <c r="I58" s="319">
        <f t="shared" si="55"/>
        <v>0</v>
      </c>
      <c r="J58" s="448">
        <f>SUM(J59:J65)</f>
        <v>0</v>
      </c>
      <c r="K58" s="449">
        <f t="shared" ref="K58:L58" si="56">SUM(K59:K65)</f>
        <v>0</v>
      </c>
      <c r="L58" s="319">
        <f t="shared" si="56"/>
        <v>0</v>
      </c>
      <c r="M58" s="448">
        <f>SUM(M59:M65)</f>
        <v>0</v>
      </c>
      <c r="N58" s="449">
        <f t="shared" ref="N58:O58" si="57">SUM(N59:N65)</f>
        <v>0</v>
      </c>
      <c r="O58" s="319">
        <f t="shared" si="57"/>
        <v>0</v>
      </c>
      <c r="P58" s="322"/>
    </row>
    <row r="59" spans="1:16" ht="12" hidden="1" customHeight="1" x14ac:dyDescent="0.25">
      <c r="A59" s="315">
        <v>1141</v>
      </c>
      <c r="B59" s="353" t="s">
        <v>78</v>
      </c>
      <c r="C59" s="354">
        <f t="shared" si="0"/>
        <v>0</v>
      </c>
      <c r="D59" s="317"/>
      <c r="E59" s="320"/>
      <c r="F59" s="319">
        <f t="shared" ref="F59:F66" si="58">D59+E59</f>
        <v>0</v>
      </c>
      <c r="G59" s="317"/>
      <c r="H59" s="320"/>
      <c r="I59" s="319">
        <f t="shared" ref="I59:I66" si="59">G59+H59</f>
        <v>0</v>
      </c>
      <c r="J59" s="317"/>
      <c r="K59" s="320"/>
      <c r="L59" s="319">
        <f t="shared" ref="L59:L66" si="60">K59+J59</f>
        <v>0</v>
      </c>
      <c r="M59" s="317"/>
      <c r="N59" s="320"/>
      <c r="O59" s="319">
        <f t="shared" ref="O59:O66" si="61">N59+M59</f>
        <v>0</v>
      </c>
      <c r="P59" s="322"/>
    </row>
    <row r="60" spans="1:16" ht="24.75" hidden="1" customHeight="1" x14ac:dyDescent="0.25">
      <c r="A60" s="315">
        <v>1142</v>
      </c>
      <c r="B60" s="353" t="s">
        <v>79</v>
      </c>
      <c r="C60" s="354">
        <f t="shared" si="0"/>
        <v>0</v>
      </c>
      <c r="D60" s="317"/>
      <c r="E60" s="320"/>
      <c r="F60" s="319">
        <f t="shared" si="58"/>
        <v>0</v>
      </c>
      <c r="G60" s="317"/>
      <c r="H60" s="320"/>
      <c r="I60" s="319">
        <f t="shared" si="59"/>
        <v>0</v>
      </c>
      <c r="J60" s="317"/>
      <c r="K60" s="320"/>
      <c r="L60" s="319">
        <f t="shared" si="60"/>
        <v>0</v>
      </c>
      <c r="M60" s="317"/>
      <c r="N60" s="320"/>
      <c r="O60" s="319">
        <f t="shared" si="61"/>
        <v>0</v>
      </c>
      <c r="P60" s="322"/>
    </row>
    <row r="61" spans="1:16" ht="24" hidden="1" customHeight="1" x14ac:dyDescent="0.25">
      <c r="A61" s="315">
        <v>1145</v>
      </c>
      <c r="B61" s="353" t="s">
        <v>80</v>
      </c>
      <c r="C61" s="354">
        <f t="shared" si="0"/>
        <v>0</v>
      </c>
      <c r="D61" s="317"/>
      <c r="E61" s="320"/>
      <c r="F61" s="319">
        <f t="shared" si="58"/>
        <v>0</v>
      </c>
      <c r="G61" s="317"/>
      <c r="H61" s="320"/>
      <c r="I61" s="319">
        <f t="shared" si="59"/>
        <v>0</v>
      </c>
      <c r="J61" s="317"/>
      <c r="K61" s="320"/>
      <c r="L61" s="319">
        <f t="shared" si="60"/>
        <v>0</v>
      </c>
      <c r="M61" s="317"/>
      <c r="N61" s="320"/>
      <c r="O61" s="319">
        <f t="shared" si="61"/>
        <v>0</v>
      </c>
      <c r="P61" s="322"/>
    </row>
    <row r="62" spans="1:16" ht="27.75" hidden="1" customHeight="1" x14ac:dyDescent="0.25">
      <c r="A62" s="315">
        <v>1146</v>
      </c>
      <c r="B62" s="353" t="s">
        <v>81</v>
      </c>
      <c r="C62" s="354">
        <f t="shared" si="0"/>
        <v>0</v>
      </c>
      <c r="D62" s="317"/>
      <c r="E62" s="320"/>
      <c r="F62" s="319">
        <f t="shared" si="58"/>
        <v>0</v>
      </c>
      <c r="G62" s="317"/>
      <c r="H62" s="320"/>
      <c r="I62" s="319">
        <f t="shared" si="59"/>
        <v>0</v>
      </c>
      <c r="J62" s="317"/>
      <c r="K62" s="320"/>
      <c r="L62" s="319">
        <f t="shared" si="60"/>
        <v>0</v>
      </c>
      <c r="M62" s="317"/>
      <c r="N62" s="320"/>
      <c r="O62" s="319">
        <f t="shared" si="61"/>
        <v>0</v>
      </c>
      <c r="P62" s="322"/>
    </row>
    <row r="63" spans="1:16" ht="12" hidden="1" customHeight="1" x14ac:dyDescent="0.25">
      <c r="A63" s="315">
        <v>1147</v>
      </c>
      <c r="B63" s="353" t="s">
        <v>82</v>
      </c>
      <c r="C63" s="354">
        <f t="shared" si="0"/>
        <v>0</v>
      </c>
      <c r="D63" s="317"/>
      <c r="E63" s="320"/>
      <c r="F63" s="319">
        <f t="shared" si="58"/>
        <v>0</v>
      </c>
      <c r="G63" s="317"/>
      <c r="H63" s="320"/>
      <c r="I63" s="319">
        <f t="shared" si="59"/>
        <v>0</v>
      </c>
      <c r="J63" s="317"/>
      <c r="K63" s="320"/>
      <c r="L63" s="319">
        <f t="shared" si="60"/>
        <v>0</v>
      </c>
      <c r="M63" s="317"/>
      <c r="N63" s="320"/>
      <c r="O63" s="319">
        <f t="shared" si="61"/>
        <v>0</v>
      </c>
      <c r="P63" s="322"/>
    </row>
    <row r="64" spans="1:16" ht="12" hidden="1" customHeight="1" x14ac:dyDescent="0.25">
      <c r="A64" s="315">
        <v>1148</v>
      </c>
      <c r="B64" s="353" t="s">
        <v>83</v>
      </c>
      <c r="C64" s="354">
        <f t="shared" si="0"/>
        <v>0</v>
      </c>
      <c r="D64" s="317"/>
      <c r="E64" s="320"/>
      <c r="F64" s="319">
        <f t="shared" si="58"/>
        <v>0</v>
      </c>
      <c r="G64" s="317"/>
      <c r="H64" s="320"/>
      <c r="I64" s="319">
        <f t="shared" si="59"/>
        <v>0</v>
      </c>
      <c r="J64" s="317"/>
      <c r="K64" s="320"/>
      <c r="L64" s="319">
        <f t="shared" si="60"/>
        <v>0</v>
      </c>
      <c r="M64" s="317"/>
      <c r="N64" s="320"/>
      <c r="O64" s="319">
        <f t="shared" si="61"/>
        <v>0</v>
      </c>
      <c r="P64" s="322"/>
    </row>
    <row r="65" spans="1:16" ht="24" hidden="1" customHeight="1" x14ac:dyDescent="0.25">
      <c r="A65" s="315">
        <v>1149</v>
      </c>
      <c r="B65" s="353" t="s">
        <v>84</v>
      </c>
      <c r="C65" s="354">
        <f t="shared" si="0"/>
        <v>0</v>
      </c>
      <c r="D65" s="317"/>
      <c r="E65" s="320"/>
      <c r="F65" s="319">
        <f t="shared" si="58"/>
        <v>0</v>
      </c>
      <c r="G65" s="317"/>
      <c r="H65" s="320"/>
      <c r="I65" s="319">
        <f t="shared" si="59"/>
        <v>0</v>
      </c>
      <c r="J65" s="317"/>
      <c r="K65" s="320"/>
      <c r="L65" s="319">
        <f t="shared" si="60"/>
        <v>0</v>
      </c>
      <c r="M65" s="317"/>
      <c r="N65" s="320"/>
      <c r="O65" s="319">
        <f t="shared" si="61"/>
        <v>0</v>
      </c>
      <c r="P65" s="322"/>
    </row>
    <row r="66" spans="1:16" ht="36" hidden="1" customHeight="1" x14ac:dyDescent="0.25">
      <c r="A66" s="444">
        <v>1150</v>
      </c>
      <c r="B66" s="402" t="s">
        <v>85</v>
      </c>
      <c r="C66" s="407">
        <f t="shared" si="0"/>
        <v>0</v>
      </c>
      <c r="D66" s="408"/>
      <c r="E66" s="409"/>
      <c r="F66" s="405">
        <f t="shared" si="58"/>
        <v>0</v>
      </c>
      <c r="G66" s="408"/>
      <c r="H66" s="409"/>
      <c r="I66" s="405">
        <f t="shared" si="59"/>
        <v>0</v>
      </c>
      <c r="J66" s="408"/>
      <c r="K66" s="409"/>
      <c r="L66" s="405">
        <f t="shared" si="60"/>
        <v>0</v>
      </c>
      <c r="M66" s="408"/>
      <c r="N66" s="409"/>
      <c r="O66" s="405">
        <f t="shared" si="61"/>
        <v>0</v>
      </c>
      <c r="P66" s="393"/>
    </row>
    <row r="67" spans="1:16" ht="24" hidden="1" x14ac:dyDescent="0.25">
      <c r="A67" s="333">
        <v>1200</v>
      </c>
      <c r="B67" s="441" t="s">
        <v>86</v>
      </c>
      <c r="C67" s="334">
        <f t="shared" si="0"/>
        <v>0</v>
      </c>
      <c r="D67" s="442">
        <f>SUM(D68:D69)</f>
        <v>0</v>
      </c>
      <c r="E67" s="443">
        <f t="shared" ref="E67:F67" si="62">SUM(E68:E69)</f>
        <v>0</v>
      </c>
      <c r="F67" s="337">
        <f t="shared" si="62"/>
        <v>0</v>
      </c>
      <c r="G67" s="442">
        <f>SUM(G68:G69)</f>
        <v>0</v>
      </c>
      <c r="H67" s="443">
        <f t="shared" ref="H67:I67" si="63">SUM(H68:H69)</f>
        <v>0</v>
      </c>
      <c r="I67" s="337">
        <f t="shared" si="63"/>
        <v>0</v>
      </c>
      <c r="J67" s="442">
        <f>SUM(J68:J69)</f>
        <v>0</v>
      </c>
      <c r="K67" s="443">
        <f t="shared" ref="K67:L67" si="64">SUM(K68:K69)</f>
        <v>0</v>
      </c>
      <c r="L67" s="337">
        <f t="shared" si="64"/>
        <v>0</v>
      </c>
      <c r="M67" s="442">
        <f>SUM(M68:M69)</f>
        <v>0</v>
      </c>
      <c r="N67" s="443">
        <f t="shared" ref="N67:O67" si="65">SUM(N68:N69)</f>
        <v>0</v>
      </c>
      <c r="O67" s="337">
        <f t="shared" si="65"/>
        <v>0</v>
      </c>
      <c r="P67" s="341"/>
    </row>
    <row r="68" spans="1:16" ht="24" hidden="1" customHeight="1" x14ac:dyDescent="0.25">
      <c r="A68" s="727">
        <v>1210</v>
      </c>
      <c r="B68" s="346" t="s">
        <v>87</v>
      </c>
      <c r="C68" s="347">
        <f t="shared" si="0"/>
        <v>0</v>
      </c>
      <c r="D68" s="310"/>
      <c r="E68" s="311"/>
      <c r="F68" s="398">
        <f>D68+E68</f>
        <v>0</v>
      </c>
      <c r="G68" s="310"/>
      <c r="H68" s="311"/>
      <c r="I68" s="398">
        <f>G68+H68</f>
        <v>0</v>
      </c>
      <c r="J68" s="310"/>
      <c r="K68" s="311"/>
      <c r="L68" s="398">
        <f>K68+J68</f>
        <v>0</v>
      </c>
      <c r="M68" s="310"/>
      <c r="N68" s="311"/>
      <c r="O68" s="398">
        <f>N68+M68</f>
        <v>0</v>
      </c>
      <c r="P68" s="313"/>
    </row>
    <row r="69" spans="1:16" ht="24" hidden="1" x14ac:dyDescent="0.25">
      <c r="A69" s="447">
        <v>1220</v>
      </c>
      <c r="B69" s="353" t="s">
        <v>88</v>
      </c>
      <c r="C69" s="354">
        <f t="shared" si="0"/>
        <v>0</v>
      </c>
      <c r="D69" s="448">
        <f>SUM(D70:D74)</f>
        <v>0</v>
      </c>
      <c r="E69" s="449">
        <f t="shared" ref="E69:F69" si="66">SUM(E70:E74)</f>
        <v>0</v>
      </c>
      <c r="F69" s="319">
        <f t="shared" si="66"/>
        <v>0</v>
      </c>
      <c r="G69" s="448">
        <f>SUM(G70:G74)</f>
        <v>0</v>
      </c>
      <c r="H69" s="449">
        <f t="shared" ref="H69:I69" si="67">SUM(H70:H74)</f>
        <v>0</v>
      </c>
      <c r="I69" s="319">
        <f t="shared" si="67"/>
        <v>0</v>
      </c>
      <c r="J69" s="448">
        <f>SUM(J70:J74)</f>
        <v>0</v>
      </c>
      <c r="K69" s="449">
        <f t="shared" ref="K69:L69" si="68">SUM(K70:K74)</f>
        <v>0</v>
      </c>
      <c r="L69" s="319">
        <f t="shared" si="68"/>
        <v>0</v>
      </c>
      <c r="M69" s="448">
        <f>SUM(M70:M74)</f>
        <v>0</v>
      </c>
      <c r="N69" s="449">
        <f t="shared" ref="N69:O69" si="69">SUM(N70:N74)</f>
        <v>0</v>
      </c>
      <c r="O69" s="319">
        <f t="shared" si="69"/>
        <v>0</v>
      </c>
      <c r="P69" s="322"/>
    </row>
    <row r="70" spans="1:16" ht="48" hidden="1" customHeight="1" x14ac:dyDescent="0.25">
      <c r="A70" s="315">
        <v>1221</v>
      </c>
      <c r="B70" s="353" t="s">
        <v>89</v>
      </c>
      <c r="C70" s="354">
        <f t="shared" si="0"/>
        <v>0</v>
      </c>
      <c r="D70" s="317"/>
      <c r="E70" s="320"/>
      <c r="F70" s="319">
        <f t="shared" ref="F70:F74" si="70">D70+E70</f>
        <v>0</v>
      </c>
      <c r="G70" s="317"/>
      <c r="H70" s="320"/>
      <c r="I70" s="319">
        <f t="shared" ref="I70:I74" si="71">G70+H70</f>
        <v>0</v>
      </c>
      <c r="J70" s="317"/>
      <c r="K70" s="320"/>
      <c r="L70" s="319">
        <f t="shared" ref="L70:L74" si="72">K70+J70</f>
        <v>0</v>
      </c>
      <c r="M70" s="317"/>
      <c r="N70" s="320"/>
      <c r="O70" s="319">
        <f t="shared" ref="O70:O74" si="73">N70+M70</f>
        <v>0</v>
      </c>
      <c r="P70" s="322"/>
    </row>
    <row r="71" spans="1:16" ht="12" hidden="1" customHeight="1" x14ac:dyDescent="0.25">
      <c r="A71" s="315">
        <v>1223</v>
      </c>
      <c r="B71" s="353" t="s">
        <v>90</v>
      </c>
      <c r="C71" s="354">
        <f t="shared" si="0"/>
        <v>0</v>
      </c>
      <c r="D71" s="317"/>
      <c r="E71" s="320"/>
      <c r="F71" s="319">
        <f t="shared" si="70"/>
        <v>0</v>
      </c>
      <c r="G71" s="317"/>
      <c r="H71" s="320"/>
      <c r="I71" s="319">
        <f t="shared" si="71"/>
        <v>0</v>
      </c>
      <c r="J71" s="317"/>
      <c r="K71" s="320"/>
      <c r="L71" s="319">
        <f t="shared" si="72"/>
        <v>0</v>
      </c>
      <c r="M71" s="317"/>
      <c r="N71" s="320"/>
      <c r="O71" s="319">
        <f t="shared" si="73"/>
        <v>0</v>
      </c>
      <c r="P71" s="322"/>
    </row>
    <row r="72" spans="1:16" ht="24" hidden="1" customHeight="1" x14ac:dyDescent="0.25">
      <c r="A72" s="315">
        <v>1225</v>
      </c>
      <c r="B72" s="353" t="s">
        <v>91</v>
      </c>
      <c r="C72" s="354">
        <f t="shared" si="0"/>
        <v>0</v>
      </c>
      <c r="D72" s="317"/>
      <c r="E72" s="320"/>
      <c r="F72" s="319">
        <f t="shared" si="70"/>
        <v>0</v>
      </c>
      <c r="G72" s="317"/>
      <c r="H72" s="320"/>
      <c r="I72" s="319">
        <f t="shared" si="71"/>
        <v>0</v>
      </c>
      <c r="J72" s="317"/>
      <c r="K72" s="320"/>
      <c r="L72" s="319">
        <f t="shared" si="72"/>
        <v>0</v>
      </c>
      <c r="M72" s="317"/>
      <c r="N72" s="320"/>
      <c r="O72" s="319">
        <f t="shared" si="73"/>
        <v>0</v>
      </c>
      <c r="P72" s="322"/>
    </row>
    <row r="73" spans="1:16" ht="36" hidden="1" customHeight="1" x14ac:dyDescent="0.25">
      <c r="A73" s="315">
        <v>1227</v>
      </c>
      <c r="B73" s="353" t="s">
        <v>92</v>
      </c>
      <c r="C73" s="354">
        <f t="shared" si="0"/>
        <v>0</v>
      </c>
      <c r="D73" s="317"/>
      <c r="E73" s="320"/>
      <c r="F73" s="319">
        <f t="shared" si="70"/>
        <v>0</v>
      </c>
      <c r="G73" s="317"/>
      <c r="H73" s="320"/>
      <c r="I73" s="319">
        <f t="shared" si="71"/>
        <v>0</v>
      </c>
      <c r="J73" s="317"/>
      <c r="K73" s="320"/>
      <c r="L73" s="319">
        <f t="shared" si="72"/>
        <v>0</v>
      </c>
      <c r="M73" s="317"/>
      <c r="N73" s="320"/>
      <c r="O73" s="319">
        <f t="shared" si="73"/>
        <v>0</v>
      </c>
      <c r="P73" s="322"/>
    </row>
    <row r="74" spans="1:16" ht="48" hidden="1" customHeight="1" x14ac:dyDescent="0.25">
      <c r="A74" s="315">
        <v>1228</v>
      </c>
      <c r="B74" s="353" t="s">
        <v>93</v>
      </c>
      <c r="C74" s="354">
        <f t="shared" si="0"/>
        <v>0</v>
      </c>
      <c r="D74" s="317"/>
      <c r="E74" s="320"/>
      <c r="F74" s="319">
        <f t="shared" si="70"/>
        <v>0</v>
      </c>
      <c r="G74" s="317"/>
      <c r="H74" s="320"/>
      <c r="I74" s="319">
        <f t="shared" si="71"/>
        <v>0</v>
      </c>
      <c r="J74" s="317"/>
      <c r="K74" s="320"/>
      <c r="L74" s="319">
        <f t="shared" si="72"/>
        <v>0</v>
      </c>
      <c r="M74" s="317"/>
      <c r="N74" s="320"/>
      <c r="O74" s="319">
        <f t="shared" si="73"/>
        <v>0</v>
      </c>
      <c r="P74" s="322"/>
    </row>
    <row r="75" spans="1:16" hidden="1" x14ac:dyDescent="0.25">
      <c r="A75" s="436">
        <v>2000</v>
      </c>
      <c r="B75" s="436" t="s">
        <v>94</v>
      </c>
      <c r="C75" s="437">
        <f t="shared" si="0"/>
        <v>0</v>
      </c>
      <c r="D75" s="438">
        <f>SUM(D76,D83,D130,D164,D165,D172)</f>
        <v>0</v>
      </c>
      <c r="E75" s="439">
        <f t="shared" ref="E75:F75" si="74">SUM(E76,E83,E130,E164,E165,E172)</f>
        <v>0</v>
      </c>
      <c r="F75" s="440">
        <f t="shared" si="74"/>
        <v>0</v>
      </c>
      <c r="G75" s="438">
        <f>SUM(G76,G83,G130,G164,G165,G172)</f>
        <v>0</v>
      </c>
      <c r="H75" s="439">
        <f t="shared" ref="H75:I75" si="75">SUM(H76,H83,H130,H164,H165,H172)</f>
        <v>0</v>
      </c>
      <c r="I75" s="440">
        <f t="shared" si="75"/>
        <v>0</v>
      </c>
      <c r="J75" s="438">
        <f>SUM(J76,J83,J130,J164,J165,J172)</f>
        <v>0</v>
      </c>
      <c r="K75" s="439">
        <f t="shared" ref="K75:L75" si="76">SUM(K76,K83,K130,K164,K165,K172)</f>
        <v>0</v>
      </c>
      <c r="L75" s="440">
        <f t="shared" si="76"/>
        <v>0</v>
      </c>
      <c r="M75" s="438">
        <f>SUM(M76,M83,M130,M164,M165,M172)</f>
        <v>0</v>
      </c>
      <c r="N75" s="439">
        <f t="shared" ref="N75:O75" si="77">SUM(N76,N83,N130,N164,N165,N172)</f>
        <v>0</v>
      </c>
      <c r="O75" s="440">
        <f t="shared" si="77"/>
        <v>0</v>
      </c>
      <c r="P75" s="163"/>
    </row>
    <row r="76" spans="1:16" ht="24" hidden="1" x14ac:dyDescent="0.25">
      <c r="A76" s="333">
        <v>2100</v>
      </c>
      <c r="B76" s="441" t="s">
        <v>95</v>
      </c>
      <c r="C76" s="334">
        <f t="shared" si="0"/>
        <v>0</v>
      </c>
      <c r="D76" s="442">
        <f>SUM(D77,D80)</f>
        <v>0</v>
      </c>
      <c r="E76" s="443">
        <f t="shared" ref="E76:F76" si="78">SUM(E77,E80)</f>
        <v>0</v>
      </c>
      <c r="F76" s="337">
        <f t="shared" si="78"/>
        <v>0</v>
      </c>
      <c r="G76" s="442">
        <f>SUM(G77,G80)</f>
        <v>0</v>
      </c>
      <c r="H76" s="443">
        <f t="shared" ref="H76:I76" si="79">SUM(H77,H80)</f>
        <v>0</v>
      </c>
      <c r="I76" s="337">
        <f t="shared" si="79"/>
        <v>0</v>
      </c>
      <c r="J76" s="442">
        <f>SUM(J77,J80)</f>
        <v>0</v>
      </c>
      <c r="K76" s="443">
        <f t="shared" ref="K76:L76" si="80">SUM(K77,K80)</f>
        <v>0</v>
      </c>
      <c r="L76" s="337">
        <f t="shared" si="80"/>
        <v>0</v>
      </c>
      <c r="M76" s="442">
        <f>SUM(M77,M80)</f>
        <v>0</v>
      </c>
      <c r="N76" s="443">
        <f t="shared" ref="N76:O76" si="81">SUM(N77,N80)</f>
        <v>0</v>
      </c>
      <c r="O76" s="337">
        <f t="shared" si="81"/>
        <v>0</v>
      </c>
      <c r="P76" s="341"/>
    </row>
    <row r="77" spans="1:16" ht="24" hidden="1" x14ac:dyDescent="0.25">
      <c r="A77" s="727">
        <v>2110</v>
      </c>
      <c r="B77" s="346" t="s">
        <v>96</v>
      </c>
      <c r="C77" s="347">
        <f t="shared" si="0"/>
        <v>0</v>
      </c>
      <c r="D77" s="451">
        <f>SUM(D78:D79)</f>
        <v>0</v>
      </c>
      <c r="E77" s="452">
        <f t="shared" ref="E77:F77" si="82">SUM(E78:E79)</f>
        <v>0</v>
      </c>
      <c r="F77" s="398">
        <f t="shared" si="82"/>
        <v>0</v>
      </c>
      <c r="G77" s="451">
        <f>SUM(G78:G79)</f>
        <v>0</v>
      </c>
      <c r="H77" s="452">
        <f t="shared" ref="H77:I77" si="83">SUM(H78:H79)</f>
        <v>0</v>
      </c>
      <c r="I77" s="398">
        <f t="shared" si="83"/>
        <v>0</v>
      </c>
      <c r="J77" s="451">
        <f>SUM(J78:J79)</f>
        <v>0</v>
      </c>
      <c r="K77" s="452">
        <f t="shared" ref="K77:L77" si="84">SUM(K78:K79)</f>
        <v>0</v>
      </c>
      <c r="L77" s="398">
        <f t="shared" si="84"/>
        <v>0</v>
      </c>
      <c r="M77" s="451">
        <f>SUM(M78:M79)</f>
        <v>0</v>
      </c>
      <c r="N77" s="452">
        <f t="shared" ref="N77:O77" si="85">SUM(N78:N79)</f>
        <v>0</v>
      </c>
      <c r="O77" s="398">
        <f t="shared" si="85"/>
        <v>0</v>
      </c>
      <c r="P77" s="313"/>
    </row>
    <row r="78" spans="1:16" ht="12" hidden="1" customHeight="1" x14ac:dyDescent="0.25">
      <c r="A78" s="315">
        <v>2111</v>
      </c>
      <c r="B78" s="353" t="s">
        <v>97</v>
      </c>
      <c r="C78" s="354">
        <f t="shared" si="0"/>
        <v>0</v>
      </c>
      <c r="D78" s="453"/>
      <c r="E78" s="454"/>
      <c r="F78" s="319">
        <f t="shared" ref="F78:F79" si="86">D78+E78</f>
        <v>0</v>
      </c>
      <c r="G78" s="317"/>
      <c r="H78" s="320"/>
      <c r="I78" s="319">
        <f t="shared" ref="I78:I79" si="87">G78+H78</f>
        <v>0</v>
      </c>
      <c r="J78" s="317"/>
      <c r="K78" s="320"/>
      <c r="L78" s="319">
        <f t="shared" ref="L78:L79" si="88">K78+J78</f>
        <v>0</v>
      </c>
      <c r="M78" s="317"/>
      <c r="N78" s="320"/>
      <c r="O78" s="319">
        <f t="shared" ref="O78:O79" si="89">N78+M78</f>
        <v>0</v>
      </c>
      <c r="P78" s="322"/>
    </row>
    <row r="79" spans="1:16" ht="24" hidden="1" customHeight="1" x14ac:dyDescent="0.25">
      <c r="A79" s="315">
        <v>2112</v>
      </c>
      <c r="B79" s="353" t="s">
        <v>98</v>
      </c>
      <c r="C79" s="354">
        <f t="shared" si="0"/>
        <v>0</v>
      </c>
      <c r="D79" s="453"/>
      <c r="E79" s="454"/>
      <c r="F79" s="319">
        <f t="shared" si="86"/>
        <v>0</v>
      </c>
      <c r="G79" s="317"/>
      <c r="H79" s="320"/>
      <c r="I79" s="319">
        <f t="shared" si="87"/>
        <v>0</v>
      </c>
      <c r="J79" s="317"/>
      <c r="K79" s="320"/>
      <c r="L79" s="319">
        <f t="shared" si="88"/>
        <v>0</v>
      </c>
      <c r="M79" s="317"/>
      <c r="N79" s="320"/>
      <c r="O79" s="319">
        <f t="shared" si="89"/>
        <v>0</v>
      </c>
      <c r="P79" s="322"/>
    </row>
    <row r="80" spans="1:16" ht="24" hidden="1" x14ac:dyDescent="0.25">
      <c r="A80" s="447">
        <v>2120</v>
      </c>
      <c r="B80" s="353" t="s">
        <v>99</v>
      </c>
      <c r="C80" s="354">
        <f t="shared" si="0"/>
        <v>0</v>
      </c>
      <c r="D80" s="448">
        <f>SUM(D81:D82)</f>
        <v>0</v>
      </c>
      <c r="E80" s="449">
        <f t="shared" ref="E80:F80" si="90">SUM(E81:E82)</f>
        <v>0</v>
      </c>
      <c r="F80" s="319">
        <f t="shared" si="90"/>
        <v>0</v>
      </c>
      <c r="G80" s="448">
        <f>SUM(G81:G82)</f>
        <v>0</v>
      </c>
      <c r="H80" s="449">
        <f t="shared" ref="H80:I80" si="91">SUM(H81:H82)</f>
        <v>0</v>
      </c>
      <c r="I80" s="319">
        <f t="shared" si="91"/>
        <v>0</v>
      </c>
      <c r="J80" s="448">
        <f>SUM(J81:J82)</f>
        <v>0</v>
      </c>
      <c r="K80" s="449">
        <f t="shared" ref="K80:L80" si="92">SUM(K81:K82)</f>
        <v>0</v>
      </c>
      <c r="L80" s="319">
        <f t="shared" si="92"/>
        <v>0</v>
      </c>
      <c r="M80" s="448">
        <f>SUM(M81:M82)</f>
        <v>0</v>
      </c>
      <c r="N80" s="449">
        <f t="shared" ref="N80:O80" si="93">SUM(N81:N82)</f>
        <v>0</v>
      </c>
      <c r="O80" s="319">
        <f t="shared" si="93"/>
        <v>0</v>
      </c>
      <c r="P80" s="322"/>
    </row>
    <row r="81" spans="1:16" ht="12" hidden="1" customHeight="1" x14ac:dyDescent="0.25">
      <c r="A81" s="315">
        <v>2121</v>
      </c>
      <c r="B81" s="353" t="s">
        <v>97</v>
      </c>
      <c r="C81" s="354">
        <f t="shared" si="0"/>
        <v>0</v>
      </c>
      <c r="D81" s="453"/>
      <c r="E81" s="454"/>
      <c r="F81" s="319">
        <f t="shared" ref="F81:F82" si="94">D81+E81</f>
        <v>0</v>
      </c>
      <c r="G81" s="317"/>
      <c r="H81" s="320"/>
      <c r="I81" s="319">
        <f t="shared" ref="I81:I82" si="95">G81+H81</f>
        <v>0</v>
      </c>
      <c r="J81" s="317"/>
      <c r="K81" s="320"/>
      <c r="L81" s="319">
        <f t="shared" ref="L81:L82" si="96">K81+J81</f>
        <v>0</v>
      </c>
      <c r="M81" s="317"/>
      <c r="N81" s="320"/>
      <c r="O81" s="319">
        <f t="shared" ref="O81:O82" si="97">N81+M81</f>
        <v>0</v>
      </c>
      <c r="P81" s="322"/>
    </row>
    <row r="82" spans="1:16" ht="24" hidden="1" customHeight="1" x14ac:dyDescent="0.25">
      <c r="A82" s="315">
        <v>2122</v>
      </c>
      <c r="B82" s="353" t="s">
        <v>98</v>
      </c>
      <c r="C82" s="354">
        <f t="shared" si="0"/>
        <v>0</v>
      </c>
      <c r="D82" s="453"/>
      <c r="E82" s="454"/>
      <c r="F82" s="319">
        <f t="shared" si="94"/>
        <v>0</v>
      </c>
      <c r="G82" s="317"/>
      <c r="H82" s="320"/>
      <c r="I82" s="319">
        <f t="shared" si="95"/>
        <v>0</v>
      </c>
      <c r="J82" s="317"/>
      <c r="K82" s="320"/>
      <c r="L82" s="319">
        <f t="shared" si="96"/>
        <v>0</v>
      </c>
      <c r="M82" s="317"/>
      <c r="N82" s="320"/>
      <c r="O82" s="319">
        <f t="shared" si="97"/>
        <v>0</v>
      </c>
      <c r="P82" s="322"/>
    </row>
    <row r="83" spans="1:16" hidden="1" x14ac:dyDescent="0.25">
      <c r="A83" s="333">
        <v>2200</v>
      </c>
      <c r="B83" s="441" t="s">
        <v>100</v>
      </c>
      <c r="C83" s="334">
        <f t="shared" si="0"/>
        <v>0</v>
      </c>
      <c r="D83" s="442">
        <f>SUM(D84,D89,D95,D103,D112,D116,D122,D128)</f>
        <v>0</v>
      </c>
      <c r="E83" s="443">
        <f t="shared" ref="E83:F83" si="98">SUM(E84,E89,E95,E103,E112,E116,E122,E128)</f>
        <v>0</v>
      </c>
      <c r="F83" s="337">
        <f t="shared" si="98"/>
        <v>0</v>
      </c>
      <c r="G83" s="442">
        <f>SUM(G84,G89,G95,G103,G112,G116,G122,G128)</f>
        <v>0</v>
      </c>
      <c r="H83" s="443">
        <f t="shared" ref="H83:I83" si="99">SUM(H84,H89,H95,H103,H112,H116,H122,H128)</f>
        <v>0</v>
      </c>
      <c r="I83" s="337">
        <f t="shared" si="99"/>
        <v>0</v>
      </c>
      <c r="J83" s="442">
        <f>SUM(J84,J89,J95,J103,J112,J116,J122,J128)</f>
        <v>0</v>
      </c>
      <c r="K83" s="443">
        <f t="shared" ref="K83:L83" si="100">SUM(K84,K89,K95,K103,K112,K116,K122,K128)</f>
        <v>0</v>
      </c>
      <c r="L83" s="337">
        <f t="shared" si="100"/>
        <v>0</v>
      </c>
      <c r="M83" s="442">
        <f>SUM(M84,M89,M95,M103,M112,M116,M122,M128)</f>
        <v>0</v>
      </c>
      <c r="N83" s="443">
        <f t="shared" ref="N83:O83" si="101">SUM(N84,N89,N95,N103,N112,N116,N122,N128)</f>
        <v>0</v>
      </c>
      <c r="O83" s="337">
        <f t="shared" si="101"/>
        <v>0</v>
      </c>
      <c r="P83" s="341"/>
    </row>
    <row r="84" spans="1:16" hidden="1" x14ac:dyDescent="0.25">
      <c r="A84" s="444">
        <v>2210</v>
      </c>
      <c r="B84" s="402" t="s">
        <v>101</v>
      </c>
      <c r="C84" s="407">
        <f t="shared" ref="C84:C147" si="102">F84+I84+L84+O84</f>
        <v>0</v>
      </c>
      <c r="D84" s="445">
        <f>SUM(D85:D88)</f>
        <v>0</v>
      </c>
      <c r="E84" s="446">
        <f t="shared" ref="E84:F84" si="103">SUM(E85:E88)</f>
        <v>0</v>
      </c>
      <c r="F84" s="405">
        <f t="shared" si="103"/>
        <v>0</v>
      </c>
      <c r="G84" s="445">
        <f>SUM(G85:G88)</f>
        <v>0</v>
      </c>
      <c r="H84" s="446">
        <f t="shared" ref="H84:I84" si="104">SUM(H85:H88)</f>
        <v>0</v>
      </c>
      <c r="I84" s="405">
        <f t="shared" si="104"/>
        <v>0</v>
      </c>
      <c r="J84" s="445">
        <f>SUM(J85:J88)</f>
        <v>0</v>
      </c>
      <c r="K84" s="446">
        <f t="shared" ref="K84:L84" si="105">SUM(K85:K88)</f>
        <v>0</v>
      </c>
      <c r="L84" s="405">
        <f t="shared" si="105"/>
        <v>0</v>
      </c>
      <c r="M84" s="445">
        <f>SUM(M85:M88)</f>
        <v>0</v>
      </c>
      <c r="N84" s="446">
        <f t="shared" ref="N84:O84" si="106">SUM(N85:N88)</f>
        <v>0</v>
      </c>
      <c r="O84" s="405">
        <f t="shared" si="106"/>
        <v>0</v>
      </c>
      <c r="P84" s="393"/>
    </row>
    <row r="85" spans="1:16" ht="24" hidden="1" customHeight="1" x14ac:dyDescent="0.25">
      <c r="A85" s="308">
        <v>2211</v>
      </c>
      <c r="B85" s="346" t="s">
        <v>102</v>
      </c>
      <c r="C85" s="347">
        <f t="shared" si="102"/>
        <v>0</v>
      </c>
      <c r="D85" s="455"/>
      <c r="E85" s="456"/>
      <c r="F85" s="398">
        <f t="shared" ref="F85:F88" si="107">D85+E85</f>
        <v>0</v>
      </c>
      <c r="G85" s="310"/>
      <c r="H85" s="311"/>
      <c r="I85" s="398">
        <f t="shared" ref="I85:I88" si="108">G85+H85</f>
        <v>0</v>
      </c>
      <c r="J85" s="310"/>
      <c r="K85" s="311"/>
      <c r="L85" s="398">
        <f t="shared" ref="L85:L88" si="109">K85+J85</f>
        <v>0</v>
      </c>
      <c r="M85" s="310"/>
      <c r="N85" s="311"/>
      <c r="O85" s="398">
        <f t="shared" ref="O85:O88" si="110">N85+M85</f>
        <v>0</v>
      </c>
      <c r="P85" s="313"/>
    </row>
    <row r="86" spans="1:16" ht="36" hidden="1" customHeight="1" x14ac:dyDescent="0.25">
      <c r="A86" s="315">
        <v>2212</v>
      </c>
      <c r="B86" s="353" t="s">
        <v>103</v>
      </c>
      <c r="C86" s="354">
        <f t="shared" si="102"/>
        <v>0</v>
      </c>
      <c r="D86" s="453"/>
      <c r="E86" s="454"/>
      <c r="F86" s="319">
        <f t="shared" si="107"/>
        <v>0</v>
      </c>
      <c r="G86" s="317"/>
      <c r="H86" s="320"/>
      <c r="I86" s="319">
        <f t="shared" si="108"/>
        <v>0</v>
      </c>
      <c r="J86" s="317"/>
      <c r="K86" s="320"/>
      <c r="L86" s="319">
        <f t="shared" si="109"/>
        <v>0</v>
      </c>
      <c r="M86" s="317"/>
      <c r="N86" s="320"/>
      <c r="O86" s="319">
        <f t="shared" si="110"/>
        <v>0</v>
      </c>
      <c r="P86" s="322"/>
    </row>
    <row r="87" spans="1:16" ht="24" hidden="1" customHeight="1" x14ac:dyDescent="0.25">
      <c r="A87" s="315">
        <v>2214</v>
      </c>
      <c r="B87" s="353" t="s">
        <v>104</v>
      </c>
      <c r="C87" s="354">
        <f t="shared" si="102"/>
        <v>0</v>
      </c>
      <c r="D87" s="453"/>
      <c r="E87" s="454"/>
      <c r="F87" s="319">
        <f t="shared" si="107"/>
        <v>0</v>
      </c>
      <c r="G87" s="317"/>
      <c r="H87" s="320"/>
      <c r="I87" s="319">
        <f t="shared" si="108"/>
        <v>0</v>
      </c>
      <c r="J87" s="317"/>
      <c r="K87" s="320"/>
      <c r="L87" s="319">
        <f t="shared" si="109"/>
        <v>0</v>
      </c>
      <c r="M87" s="317"/>
      <c r="N87" s="320"/>
      <c r="O87" s="319">
        <f t="shared" si="110"/>
        <v>0</v>
      </c>
      <c r="P87" s="322"/>
    </row>
    <row r="88" spans="1:16" ht="12" hidden="1" customHeight="1" x14ac:dyDescent="0.25">
      <c r="A88" s="315">
        <v>2219</v>
      </c>
      <c r="B88" s="353" t="s">
        <v>105</v>
      </c>
      <c r="C88" s="354">
        <f t="shared" si="102"/>
        <v>0</v>
      </c>
      <c r="D88" s="453"/>
      <c r="E88" s="454"/>
      <c r="F88" s="319">
        <f t="shared" si="107"/>
        <v>0</v>
      </c>
      <c r="G88" s="317"/>
      <c r="H88" s="320"/>
      <c r="I88" s="319">
        <f t="shared" si="108"/>
        <v>0</v>
      </c>
      <c r="J88" s="317"/>
      <c r="K88" s="320"/>
      <c r="L88" s="319">
        <f t="shared" si="109"/>
        <v>0</v>
      </c>
      <c r="M88" s="317"/>
      <c r="N88" s="320"/>
      <c r="O88" s="319">
        <f t="shared" si="110"/>
        <v>0</v>
      </c>
      <c r="P88" s="322"/>
    </row>
    <row r="89" spans="1:16" ht="24" hidden="1" x14ac:dyDescent="0.25">
      <c r="A89" s="447">
        <v>2220</v>
      </c>
      <c r="B89" s="353" t="s">
        <v>106</v>
      </c>
      <c r="C89" s="354">
        <f t="shared" si="102"/>
        <v>0</v>
      </c>
      <c r="D89" s="448">
        <f>SUM(D90:D94)</f>
        <v>0</v>
      </c>
      <c r="E89" s="449">
        <f t="shared" ref="E89:F89" si="111">SUM(E90:E94)</f>
        <v>0</v>
      </c>
      <c r="F89" s="319">
        <f t="shared" si="111"/>
        <v>0</v>
      </c>
      <c r="G89" s="448">
        <f>SUM(G90:G94)</f>
        <v>0</v>
      </c>
      <c r="H89" s="449">
        <f t="shared" ref="H89:I89" si="112">SUM(H90:H94)</f>
        <v>0</v>
      </c>
      <c r="I89" s="319">
        <f t="shared" si="112"/>
        <v>0</v>
      </c>
      <c r="J89" s="448">
        <f>SUM(J90:J94)</f>
        <v>0</v>
      </c>
      <c r="K89" s="449">
        <f t="shared" ref="K89:L89" si="113">SUM(K90:K94)</f>
        <v>0</v>
      </c>
      <c r="L89" s="319">
        <f t="shared" si="113"/>
        <v>0</v>
      </c>
      <c r="M89" s="448">
        <f>SUM(M90:M94)</f>
        <v>0</v>
      </c>
      <c r="N89" s="449">
        <f t="shared" ref="N89:O89" si="114">SUM(N90:N94)</f>
        <v>0</v>
      </c>
      <c r="O89" s="319">
        <f t="shared" si="114"/>
        <v>0</v>
      </c>
      <c r="P89" s="322"/>
    </row>
    <row r="90" spans="1:16" ht="24" hidden="1" customHeight="1" x14ac:dyDescent="0.25">
      <c r="A90" s="315">
        <v>2221</v>
      </c>
      <c r="B90" s="353" t="s">
        <v>107</v>
      </c>
      <c r="C90" s="354">
        <f t="shared" si="102"/>
        <v>0</v>
      </c>
      <c r="D90" s="453"/>
      <c r="E90" s="454"/>
      <c r="F90" s="319">
        <f t="shared" ref="F90:F94" si="115">D90+E90</f>
        <v>0</v>
      </c>
      <c r="G90" s="317"/>
      <c r="H90" s="320"/>
      <c r="I90" s="319">
        <f t="shared" ref="I90:I94" si="116">G90+H90</f>
        <v>0</v>
      </c>
      <c r="J90" s="317"/>
      <c r="K90" s="320"/>
      <c r="L90" s="319">
        <f t="shared" ref="L90:L94" si="117">K90+J90</f>
        <v>0</v>
      </c>
      <c r="M90" s="317"/>
      <c r="N90" s="320"/>
      <c r="O90" s="319">
        <f t="shared" ref="O90:O94" si="118">N90+M90</f>
        <v>0</v>
      </c>
      <c r="P90" s="322"/>
    </row>
    <row r="91" spans="1:16" ht="12" hidden="1" customHeight="1" x14ac:dyDescent="0.25">
      <c r="A91" s="315">
        <v>2222</v>
      </c>
      <c r="B91" s="353" t="s">
        <v>108</v>
      </c>
      <c r="C91" s="354">
        <f t="shared" si="102"/>
        <v>0</v>
      </c>
      <c r="D91" s="453"/>
      <c r="E91" s="454"/>
      <c r="F91" s="319">
        <f t="shared" si="115"/>
        <v>0</v>
      </c>
      <c r="G91" s="317"/>
      <c r="H91" s="320"/>
      <c r="I91" s="319">
        <f t="shared" si="116"/>
        <v>0</v>
      </c>
      <c r="J91" s="317"/>
      <c r="K91" s="320"/>
      <c r="L91" s="319">
        <f t="shared" si="117"/>
        <v>0</v>
      </c>
      <c r="M91" s="317"/>
      <c r="N91" s="320"/>
      <c r="O91" s="319">
        <f t="shared" si="118"/>
        <v>0</v>
      </c>
      <c r="P91" s="322"/>
    </row>
    <row r="92" spans="1:16" ht="12" hidden="1" customHeight="1" x14ac:dyDescent="0.25">
      <c r="A92" s="315">
        <v>2223</v>
      </c>
      <c r="B92" s="353" t="s">
        <v>109</v>
      </c>
      <c r="C92" s="354">
        <f t="shared" si="102"/>
        <v>0</v>
      </c>
      <c r="D92" s="453"/>
      <c r="E92" s="454"/>
      <c r="F92" s="319">
        <f t="shared" si="115"/>
        <v>0</v>
      </c>
      <c r="G92" s="317"/>
      <c r="H92" s="320"/>
      <c r="I92" s="319">
        <f t="shared" si="116"/>
        <v>0</v>
      </c>
      <c r="J92" s="317"/>
      <c r="K92" s="320"/>
      <c r="L92" s="319">
        <f t="shared" si="117"/>
        <v>0</v>
      </c>
      <c r="M92" s="317"/>
      <c r="N92" s="320"/>
      <c r="O92" s="319">
        <f t="shared" si="118"/>
        <v>0</v>
      </c>
      <c r="P92" s="322"/>
    </row>
    <row r="93" spans="1:16" ht="48" hidden="1" customHeight="1" x14ac:dyDescent="0.25">
      <c r="A93" s="315">
        <v>2224</v>
      </c>
      <c r="B93" s="353" t="s">
        <v>110</v>
      </c>
      <c r="C93" s="354">
        <f t="shared" si="102"/>
        <v>0</v>
      </c>
      <c r="D93" s="453"/>
      <c r="E93" s="454"/>
      <c r="F93" s="319">
        <f t="shared" si="115"/>
        <v>0</v>
      </c>
      <c r="G93" s="317"/>
      <c r="H93" s="320"/>
      <c r="I93" s="319">
        <f t="shared" si="116"/>
        <v>0</v>
      </c>
      <c r="J93" s="317"/>
      <c r="K93" s="320"/>
      <c r="L93" s="319">
        <f t="shared" si="117"/>
        <v>0</v>
      </c>
      <c r="M93" s="317"/>
      <c r="N93" s="320"/>
      <c r="O93" s="319">
        <f t="shared" si="118"/>
        <v>0</v>
      </c>
      <c r="P93" s="322"/>
    </row>
    <row r="94" spans="1:16" ht="24" hidden="1" customHeight="1" x14ac:dyDescent="0.25">
      <c r="A94" s="315">
        <v>2229</v>
      </c>
      <c r="B94" s="353" t="s">
        <v>111</v>
      </c>
      <c r="C94" s="354">
        <f t="shared" si="102"/>
        <v>0</v>
      </c>
      <c r="D94" s="453"/>
      <c r="E94" s="454"/>
      <c r="F94" s="319">
        <f t="shared" si="115"/>
        <v>0</v>
      </c>
      <c r="G94" s="317"/>
      <c r="H94" s="320"/>
      <c r="I94" s="319">
        <f t="shared" si="116"/>
        <v>0</v>
      </c>
      <c r="J94" s="317"/>
      <c r="K94" s="320"/>
      <c r="L94" s="319">
        <f t="shared" si="117"/>
        <v>0</v>
      </c>
      <c r="M94" s="317"/>
      <c r="N94" s="320"/>
      <c r="O94" s="319">
        <f t="shared" si="118"/>
        <v>0</v>
      </c>
      <c r="P94" s="322"/>
    </row>
    <row r="95" spans="1:16" ht="36" hidden="1" x14ac:dyDescent="0.25">
      <c r="A95" s="447">
        <v>2230</v>
      </c>
      <c r="B95" s="353" t="s">
        <v>112</v>
      </c>
      <c r="C95" s="354">
        <f t="shared" si="102"/>
        <v>0</v>
      </c>
      <c r="D95" s="448">
        <f>SUM(D96:D102)</f>
        <v>0</v>
      </c>
      <c r="E95" s="449">
        <f t="shared" ref="E95:F95" si="119">SUM(E96:E102)</f>
        <v>0</v>
      </c>
      <c r="F95" s="319">
        <f t="shared" si="119"/>
        <v>0</v>
      </c>
      <c r="G95" s="448">
        <f>SUM(G96:G102)</f>
        <v>0</v>
      </c>
      <c r="H95" s="449">
        <f t="shared" ref="H95:I95" si="120">SUM(H96:H102)</f>
        <v>0</v>
      </c>
      <c r="I95" s="319">
        <f t="shared" si="120"/>
        <v>0</v>
      </c>
      <c r="J95" s="448">
        <f>SUM(J96:J102)</f>
        <v>0</v>
      </c>
      <c r="K95" s="449">
        <f t="shared" ref="K95:L95" si="121">SUM(K96:K102)</f>
        <v>0</v>
      </c>
      <c r="L95" s="319">
        <f t="shared" si="121"/>
        <v>0</v>
      </c>
      <c r="M95" s="448">
        <f>SUM(M96:M102)</f>
        <v>0</v>
      </c>
      <c r="N95" s="449">
        <f t="shared" ref="N95:O95" si="122">SUM(N96:N102)</f>
        <v>0</v>
      </c>
      <c r="O95" s="319">
        <f t="shared" si="122"/>
        <v>0</v>
      </c>
      <c r="P95" s="322"/>
    </row>
    <row r="96" spans="1:16" ht="24" hidden="1" customHeight="1" x14ac:dyDescent="0.25">
      <c r="A96" s="315">
        <v>2231</v>
      </c>
      <c r="B96" s="353" t="s">
        <v>113</v>
      </c>
      <c r="C96" s="354">
        <f t="shared" si="102"/>
        <v>0</v>
      </c>
      <c r="D96" s="453"/>
      <c r="E96" s="454"/>
      <c r="F96" s="319">
        <f t="shared" ref="F96:F102" si="123">D96+E96</f>
        <v>0</v>
      </c>
      <c r="G96" s="317"/>
      <c r="H96" s="320"/>
      <c r="I96" s="319">
        <f t="shared" ref="I96:I102" si="124">G96+H96</f>
        <v>0</v>
      </c>
      <c r="J96" s="317"/>
      <c r="K96" s="320"/>
      <c r="L96" s="319">
        <f t="shared" ref="L96:L102" si="125">K96+J96</f>
        <v>0</v>
      </c>
      <c r="M96" s="317"/>
      <c r="N96" s="320"/>
      <c r="O96" s="319">
        <f t="shared" ref="O96:O102" si="126">N96+M96</f>
        <v>0</v>
      </c>
      <c r="P96" s="322"/>
    </row>
    <row r="97" spans="1:16" ht="24.75" hidden="1" customHeight="1" x14ac:dyDescent="0.25">
      <c r="A97" s="315">
        <v>2232</v>
      </c>
      <c r="B97" s="353" t="s">
        <v>114</v>
      </c>
      <c r="C97" s="354">
        <f t="shared" si="102"/>
        <v>0</v>
      </c>
      <c r="D97" s="453"/>
      <c r="E97" s="454"/>
      <c r="F97" s="319">
        <f t="shared" si="123"/>
        <v>0</v>
      </c>
      <c r="G97" s="317"/>
      <c r="H97" s="320"/>
      <c r="I97" s="319">
        <f t="shared" si="124"/>
        <v>0</v>
      </c>
      <c r="J97" s="317"/>
      <c r="K97" s="320"/>
      <c r="L97" s="319">
        <f t="shared" si="125"/>
        <v>0</v>
      </c>
      <c r="M97" s="317"/>
      <c r="N97" s="320"/>
      <c r="O97" s="319">
        <f t="shared" si="126"/>
        <v>0</v>
      </c>
      <c r="P97" s="322"/>
    </row>
    <row r="98" spans="1:16" ht="24" hidden="1" customHeight="1" x14ac:dyDescent="0.25">
      <c r="A98" s="308">
        <v>2233</v>
      </c>
      <c r="B98" s="346" t="s">
        <v>115</v>
      </c>
      <c r="C98" s="347">
        <f t="shared" si="102"/>
        <v>0</v>
      </c>
      <c r="D98" s="455"/>
      <c r="E98" s="456"/>
      <c r="F98" s="398">
        <f t="shared" si="123"/>
        <v>0</v>
      </c>
      <c r="G98" s="310"/>
      <c r="H98" s="311"/>
      <c r="I98" s="398">
        <f t="shared" si="124"/>
        <v>0</v>
      </c>
      <c r="J98" s="310"/>
      <c r="K98" s="311"/>
      <c r="L98" s="398">
        <f t="shared" si="125"/>
        <v>0</v>
      </c>
      <c r="M98" s="310"/>
      <c r="N98" s="311"/>
      <c r="O98" s="398">
        <f t="shared" si="126"/>
        <v>0</v>
      </c>
      <c r="P98" s="313"/>
    </row>
    <row r="99" spans="1:16" ht="36" hidden="1" customHeight="1" x14ac:dyDescent="0.25">
      <c r="A99" s="315">
        <v>2234</v>
      </c>
      <c r="B99" s="353" t="s">
        <v>116</v>
      </c>
      <c r="C99" s="354">
        <f t="shared" si="102"/>
        <v>0</v>
      </c>
      <c r="D99" s="453"/>
      <c r="E99" s="454"/>
      <c r="F99" s="319">
        <f t="shared" si="123"/>
        <v>0</v>
      </c>
      <c r="G99" s="317"/>
      <c r="H99" s="320"/>
      <c r="I99" s="319">
        <f t="shared" si="124"/>
        <v>0</v>
      </c>
      <c r="J99" s="317"/>
      <c r="K99" s="320"/>
      <c r="L99" s="319">
        <f t="shared" si="125"/>
        <v>0</v>
      </c>
      <c r="M99" s="317"/>
      <c r="N99" s="320"/>
      <c r="O99" s="319">
        <f t="shared" si="126"/>
        <v>0</v>
      </c>
      <c r="P99" s="322"/>
    </row>
    <row r="100" spans="1:16" ht="24" hidden="1" customHeight="1" x14ac:dyDescent="0.25">
      <c r="A100" s="315">
        <v>2235</v>
      </c>
      <c r="B100" s="353" t="s">
        <v>117</v>
      </c>
      <c r="C100" s="354">
        <f t="shared" si="102"/>
        <v>0</v>
      </c>
      <c r="D100" s="453"/>
      <c r="E100" s="454"/>
      <c r="F100" s="319">
        <f t="shared" si="123"/>
        <v>0</v>
      </c>
      <c r="G100" s="317"/>
      <c r="H100" s="320"/>
      <c r="I100" s="319">
        <f t="shared" si="124"/>
        <v>0</v>
      </c>
      <c r="J100" s="317"/>
      <c r="K100" s="320"/>
      <c r="L100" s="319">
        <f t="shared" si="125"/>
        <v>0</v>
      </c>
      <c r="M100" s="317"/>
      <c r="N100" s="320"/>
      <c r="O100" s="319">
        <f t="shared" si="126"/>
        <v>0</v>
      </c>
      <c r="P100" s="322"/>
    </row>
    <row r="101" spans="1:16" ht="12" hidden="1" customHeight="1" x14ac:dyDescent="0.25">
      <c r="A101" s="315">
        <v>2236</v>
      </c>
      <c r="B101" s="353" t="s">
        <v>118</v>
      </c>
      <c r="C101" s="354">
        <f t="shared" si="102"/>
        <v>0</v>
      </c>
      <c r="D101" s="453"/>
      <c r="E101" s="454"/>
      <c r="F101" s="319">
        <f t="shared" si="123"/>
        <v>0</v>
      </c>
      <c r="G101" s="317"/>
      <c r="H101" s="320"/>
      <c r="I101" s="319">
        <f t="shared" si="124"/>
        <v>0</v>
      </c>
      <c r="J101" s="317"/>
      <c r="K101" s="320"/>
      <c r="L101" s="319">
        <f t="shared" si="125"/>
        <v>0</v>
      </c>
      <c r="M101" s="317"/>
      <c r="N101" s="320"/>
      <c r="O101" s="319">
        <f t="shared" si="126"/>
        <v>0</v>
      </c>
      <c r="P101" s="322"/>
    </row>
    <row r="102" spans="1:16" ht="24" hidden="1" customHeight="1" x14ac:dyDescent="0.25">
      <c r="A102" s="315">
        <v>2239</v>
      </c>
      <c r="B102" s="353" t="s">
        <v>119</v>
      </c>
      <c r="C102" s="354">
        <f t="shared" si="102"/>
        <v>0</v>
      </c>
      <c r="D102" s="453"/>
      <c r="E102" s="454"/>
      <c r="F102" s="319">
        <f t="shared" si="123"/>
        <v>0</v>
      </c>
      <c r="G102" s="317"/>
      <c r="H102" s="320"/>
      <c r="I102" s="319">
        <f t="shared" si="124"/>
        <v>0</v>
      </c>
      <c r="J102" s="317"/>
      <c r="K102" s="320"/>
      <c r="L102" s="319">
        <f t="shared" si="125"/>
        <v>0</v>
      </c>
      <c r="M102" s="317"/>
      <c r="N102" s="320"/>
      <c r="O102" s="319">
        <f t="shared" si="126"/>
        <v>0</v>
      </c>
      <c r="P102" s="322"/>
    </row>
    <row r="103" spans="1:16" ht="36" hidden="1" x14ac:dyDescent="0.25">
      <c r="A103" s="447">
        <v>2240</v>
      </c>
      <c r="B103" s="353" t="s">
        <v>121</v>
      </c>
      <c r="C103" s="354">
        <f t="shared" si="102"/>
        <v>0</v>
      </c>
      <c r="D103" s="448">
        <f>SUM(D104:D111)</f>
        <v>0</v>
      </c>
      <c r="E103" s="449">
        <f t="shared" ref="E103:F103" si="127">SUM(E104:E111)</f>
        <v>0</v>
      </c>
      <c r="F103" s="319">
        <f t="shared" si="127"/>
        <v>0</v>
      </c>
      <c r="G103" s="448">
        <f>SUM(G104:G111)</f>
        <v>0</v>
      </c>
      <c r="H103" s="449">
        <f t="shared" ref="H103:I103" si="128">SUM(H104:H111)</f>
        <v>0</v>
      </c>
      <c r="I103" s="319">
        <f t="shared" si="128"/>
        <v>0</v>
      </c>
      <c r="J103" s="448">
        <f>SUM(J104:J111)</f>
        <v>0</v>
      </c>
      <c r="K103" s="449">
        <f t="shared" ref="K103:L103" si="129">SUM(K104:K111)</f>
        <v>0</v>
      </c>
      <c r="L103" s="319">
        <f t="shared" si="129"/>
        <v>0</v>
      </c>
      <c r="M103" s="448">
        <f>SUM(M104:M111)</f>
        <v>0</v>
      </c>
      <c r="N103" s="449">
        <f t="shared" ref="N103:O103" si="130">SUM(N104:N111)</f>
        <v>0</v>
      </c>
      <c r="O103" s="319">
        <f t="shared" si="130"/>
        <v>0</v>
      </c>
      <c r="P103" s="322"/>
    </row>
    <row r="104" spans="1:16" ht="12" hidden="1" customHeight="1" x14ac:dyDescent="0.25">
      <c r="A104" s="315">
        <v>2241</v>
      </c>
      <c r="B104" s="353" t="s">
        <v>122</v>
      </c>
      <c r="C104" s="354">
        <f t="shared" si="102"/>
        <v>0</v>
      </c>
      <c r="D104" s="453"/>
      <c r="E104" s="454"/>
      <c r="F104" s="319">
        <f t="shared" ref="F104:F111" si="131">D104+E104</f>
        <v>0</v>
      </c>
      <c r="G104" s="317"/>
      <c r="H104" s="320"/>
      <c r="I104" s="319">
        <f t="shared" ref="I104:I111" si="132">G104+H104</f>
        <v>0</v>
      </c>
      <c r="J104" s="317"/>
      <c r="K104" s="320"/>
      <c r="L104" s="319">
        <f t="shared" ref="L104:L111" si="133">K104+J104</f>
        <v>0</v>
      </c>
      <c r="M104" s="317"/>
      <c r="N104" s="320"/>
      <c r="O104" s="319">
        <f t="shared" ref="O104:O111" si="134">N104+M104</f>
        <v>0</v>
      </c>
      <c r="P104" s="322"/>
    </row>
    <row r="105" spans="1:16" ht="24" hidden="1" customHeight="1" x14ac:dyDescent="0.25">
      <c r="A105" s="315">
        <v>2242</v>
      </c>
      <c r="B105" s="353" t="s">
        <v>124</v>
      </c>
      <c r="C105" s="354">
        <f t="shared" si="102"/>
        <v>0</v>
      </c>
      <c r="D105" s="453"/>
      <c r="E105" s="454"/>
      <c r="F105" s="319">
        <f t="shared" si="131"/>
        <v>0</v>
      </c>
      <c r="G105" s="317"/>
      <c r="H105" s="320"/>
      <c r="I105" s="319">
        <f t="shared" si="132"/>
        <v>0</v>
      </c>
      <c r="J105" s="317"/>
      <c r="K105" s="320"/>
      <c r="L105" s="319">
        <f t="shared" si="133"/>
        <v>0</v>
      </c>
      <c r="M105" s="317"/>
      <c r="N105" s="320"/>
      <c r="O105" s="319">
        <f t="shared" si="134"/>
        <v>0</v>
      </c>
      <c r="P105" s="322"/>
    </row>
    <row r="106" spans="1:16" ht="24" hidden="1" customHeight="1" x14ac:dyDescent="0.25">
      <c r="A106" s="315">
        <v>2243</v>
      </c>
      <c r="B106" s="353" t="s">
        <v>125</v>
      </c>
      <c r="C106" s="354">
        <f t="shared" si="102"/>
        <v>0</v>
      </c>
      <c r="D106" s="453"/>
      <c r="E106" s="454"/>
      <c r="F106" s="319">
        <f t="shared" si="131"/>
        <v>0</v>
      </c>
      <c r="G106" s="317"/>
      <c r="H106" s="320"/>
      <c r="I106" s="319">
        <f t="shared" si="132"/>
        <v>0</v>
      </c>
      <c r="J106" s="317"/>
      <c r="K106" s="320"/>
      <c r="L106" s="319">
        <f t="shared" si="133"/>
        <v>0</v>
      </c>
      <c r="M106" s="317"/>
      <c r="N106" s="320"/>
      <c r="O106" s="319">
        <f t="shared" si="134"/>
        <v>0</v>
      </c>
      <c r="P106" s="322"/>
    </row>
    <row r="107" spans="1:16" ht="12" hidden="1" customHeight="1" x14ac:dyDescent="0.25">
      <c r="A107" s="315">
        <v>2244</v>
      </c>
      <c r="B107" s="353" t="s">
        <v>126</v>
      </c>
      <c r="C107" s="354">
        <f t="shared" si="102"/>
        <v>0</v>
      </c>
      <c r="D107" s="453"/>
      <c r="E107" s="454"/>
      <c r="F107" s="319">
        <f t="shared" si="131"/>
        <v>0</v>
      </c>
      <c r="G107" s="317"/>
      <c r="H107" s="320"/>
      <c r="I107" s="319">
        <f t="shared" si="132"/>
        <v>0</v>
      </c>
      <c r="J107" s="317"/>
      <c r="K107" s="320"/>
      <c r="L107" s="319">
        <f t="shared" si="133"/>
        <v>0</v>
      </c>
      <c r="M107" s="317"/>
      <c r="N107" s="320"/>
      <c r="O107" s="319">
        <f t="shared" si="134"/>
        <v>0</v>
      </c>
      <c r="P107" s="322"/>
    </row>
    <row r="108" spans="1:16" ht="24" hidden="1" customHeight="1" x14ac:dyDescent="0.25">
      <c r="A108" s="315">
        <v>2246</v>
      </c>
      <c r="B108" s="353" t="s">
        <v>127</v>
      </c>
      <c r="C108" s="354">
        <f t="shared" si="102"/>
        <v>0</v>
      </c>
      <c r="D108" s="453"/>
      <c r="E108" s="454"/>
      <c r="F108" s="319">
        <f t="shared" si="131"/>
        <v>0</v>
      </c>
      <c r="G108" s="317"/>
      <c r="H108" s="320"/>
      <c r="I108" s="319">
        <f t="shared" si="132"/>
        <v>0</v>
      </c>
      <c r="J108" s="317"/>
      <c r="K108" s="320"/>
      <c r="L108" s="319">
        <f t="shared" si="133"/>
        <v>0</v>
      </c>
      <c r="M108" s="317"/>
      <c r="N108" s="320"/>
      <c r="O108" s="319">
        <f t="shared" si="134"/>
        <v>0</v>
      </c>
      <c r="P108" s="322"/>
    </row>
    <row r="109" spans="1:16" ht="12" hidden="1" customHeight="1" x14ac:dyDescent="0.25">
      <c r="A109" s="315">
        <v>2247</v>
      </c>
      <c r="B109" s="353" t="s">
        <v>128</v>
      </c>
      <c r="C109" s="354">
        <f t="shared" si="102"/>
        <v>0</v>
      </c>
      <c r="D109" s="453"/>
      <c r="E109" s="454"/>
      <c r="F109" s="319">
        <f t="shared" si="131"/>
        <v>0</v>
      </c>
      <c r="G109" s="317"/>
      <c r="H109" s="320"/>
      <c r="I109" s="319">
        <f t="shared" si="132"/>
        <v>0</v>
      </c>
      <c r="J109" s="317"/>
      <c r="K109" s="320"/>
      <c r="L109" s="319">
        <f t="shared" si="133"/>
        <v>0</v>
      </c>
      <c r="M109" s="317"/>
      <c r="N109" s="320"/>
      <c r="O109" s="319">
        <f t="shared" si="134"/>
        <v>0</v>
      </c>
      <c r="P109" s="322"/>
    </row>
    <row r="110" spans="1:16" ht="24" hidden="1" customHeight="1" x14ac:dyDescent="0.25">
      <c r="A110" s="315">
        <v>2248</v>
      </c>
      <c r="B110" s="353" t="s">
        <v>129</v>
      </c>
      <c r="C110" s="354">
        <f t="shared" si="102"/>
        <v>0</v>
      </c>
      <c r="D110" s="453"/>
      <c r="E110" s="454"/>
      <c r="F110" s="319">
        <f t="shared" si="131"/>
        <v>0</v>
      </c>
      <c r="G110" s="317"/>
      <c r="H110" s="320"/>
      <c r="I110" s="319">
        <f t="shared" si="132"/>
        <v>0</v>
      </c>
      <c r="J110" s="317"/>
      <c r="K110" s="320"/>
      <c r="L110" s="319">
        <f t="shared" si="133"/>
        <v>0</v>
      </c>
      <c r="M110" s="317"/>
      <c r="N110" s="320"/>
      <c r="O110" s="319">
        <f t="shared" si="134"/>
        <v>0</v>
      </c>
      <c r="P110" s="322"/>
    </row>
    <row r="111" spans="1:16" ht="24" hidden="1" customHeight="1" x14ac:dyDescent="0.25">
      <c r="A111" s="315">
        <v>2249</v>
      </c>
      <c r="B111" s="353" t="s">
        <v>130</v>
      </c>
      <c r="C111" s="354">
        <f t="shared" si="102"/>
        <v>0</v>
      </c>
      <c r="D111" s="453"/>
      <c r="E111" s="454"/>
      <c r="F111" s="319">
        <f t="shared" si="131"/>
        <v>0</v>
      </c>
      <c r="G111" s="317"/>
      <c r="H111" s="320"/>
      <c r="I111" s="319">
        <f t="shared" si="132"/>
        <v>0</v>
      </c>
      <c r="J111" s="317"/>
      <c r="K111" s="320"/>
      <c r="L111" s="319">
        <f t="shared" si="133"/>
        <v>0</v>
      </c>
      <c r="M111" s="317"/>
      <c r="N111" s="320"/>
      <c r="O111" s="319">
        <f t="shared" si="134"/>
        <v>0</v>
      </c>
      <c r="P111" s="322"/>
    </row>
    <row r="112" spans="1:16" hidden="1" x14ac:dyDescent="0.25">
      <c r="A112" s="447">
        <v>2250</v>
      </c>
      <c r="B112" s="353" t="s">
        <v>131</v>
      </c>
      <c r="C112" s="354">
        <f t="shared" si="102"/>
        <v>0</v>
      </c>
      <c r="D112" s="448">
        <f>SUM(D113:D115)</f>
        <v>0</v>
      </c>
      <c r="E112" s="449">
        <f t="shared" ref="E112:F112" si="135">SUM(E113:E115)</f>
        <v>0</v>
      </c>
      <c r="F112" s="319">
        <f t="shared" si="135"/>
        <v>0</v>
      </c>
      <c r="G112" s="448">
        <f>SUM(G113:G115)</f>
        <v>0</v>
      </c>
      <c r="H112" s="449">
        <f t="shared" ref="H112:I112" si="136">SUM(H113:H115)</f>
        <v>0</v>
      </c>
      <c r="I112" s="319">
        <f t="shared" si="136"/>
        <v>0</v>
      </c>
      <c r="J112" s="448">
        <f>SUM(J113:J115)</f>
        <v>0</v>
      </c>
      <c r="K112" s="449">
        <f t="shared" ref="K112:L112" si="137">SUM(K113:K115)</f>
        <v>0</v>
      </c>
      <c r="L112" s="319">
        <f t="shared" si="137"/>
        <v>0</v>
      </c>
      <c r="M112" s="448">
        <f>SUM(M113:M115)</f>
        <v>0</v>
      </c>
      <c r="N112" s="449">
        <f t="shared" ref="N112:O112" si="138">SUM(N113:N115)</f>
        <v>0</v>
      </c>
      <c r="O112" s="319">
        <f t="shared" si="138"/>
        <v>0</v>
      </c>
      <c r="P112" s="322"/>
    </row>
    <row r="113" spans="1:16" ht="12" hidden="1" customHeight="1" x14ac:dyDescent="0.25">
      <c r="A113" s="315">
        <v>2251</v>
      </c>
      <c r="B113" s="353" t="s">
        <v>132</v>
      </c>
      <c r="C113" s="354">
        <f t="shared" si="102"/>
        <v>0</v>
      </c>
      <c r="D113" s="453"/>
      <c r="E113" s="454"/>
      <c r="F113" s="319">
        <f t="shared" ref="F113:F115" si="139">D113+E113</f>
        <v>0</v>
      </c>
      <c r="G113" s="317"/>
      <c r="H113" s="320"/>
      <c r="I113" s="319">
        <f t="shared" ref="I113:I115" si="140">G113+H113</f>
        <v>0</v>
      </c>
      <c r="J113" s="317"/>
      <c r="K113" s="320"/>
      <c r="L113" s="319">
        <f t="shared" ref="L113:L115" si="141">K113+J113</f>
        <v>0</v>
      </c>
      <c r="M113" s="317"/>
      <c r="N113" s="320"/>
      <c r="O113" s="319">
        <f t="shared" ref="O113:O115" si="142">N113+M113</f>
        <v>0</v>
      </c>
      <c r="P113" s="322"/>
    </row>
    <row r="114" spans="1:16" ht="24" hidden="1" customHeight="1" x14ac:dyDescent="0.25">
      <c r="A114" s="315">
        <v>2252</v>
      </c>
      <c r="B114" s="353" t="s">
        <v>133</v>
      </c>
      <c r="C114" s="354">
        <f t="shared" si="102"/>
        <v>0</v>
      </c>
      <c r="D114" s="453"/>
      <c r="E114" s="454"/>
      <c r="F114" s="319">
        <f t="shared" si="139"/>
        <v>0</v>
      </c>
      <c r="G114" s="317"/>
      <c r="H114" s="320"/>
      <c r="I114" s="319">
        <f t="shared" si="140"/>
        <v>0</v>
      </c>
      <c r="J114" s="317"/>
      <c r="K114" s="320"/>
      <c r="L114" s="319">
        <f t="shared" si="141"/>
        <v>0</v>
      </c>
      <c r="M114" s="317"/>
      <c r="N114" s="320"/>
      <c r="O114" s="319">
        <f t="shared" si="142"/>
        <v>0</v>
      </c>
      <c r="P114" s="322"/>
    </row>
    <row r="115" spans="1:16" ht="24" hidden="1" customHeight="1" x14ac:dyDescent="0.25">
      <c r="A115" s="315">
        <v>2259</v>
      </c>
      <c r="B115" s="353" t="s">
        <v>134</v>
      </c>
      <c r="C115" s="354">
        <f t="shared" si="102"/>
        <v>0</v>
      </c>
      <c r="D115" s="453"/>
      <c r="E115" s="454"/>
      <c r="F115" s="319">
        <f t="shared" si="139"/>
        <v>0</v>
      </c>
      <c r="G115" s="317"/>
      <c r="H115" s="320"/>
      <c r="I115" s="319">
        <f t="shared" si="140"/>
        <v>0</v>
      </c>
      <c r="J115" s="317"/>
      <c r="K115" s="320"/>
      <c r="L115" s="319">
        <f t="shared" si="141"/>
        <v>0</v>
      </c>
      <c r="M115" s="317"/>
      <c r="N115" s="320"/>
      <c r="O115" s="319">
        <f t="shared" si="142"/>
        <v>0</v>
      </c>
      <c r="P115" s="322"/>
    </row>
    <row r="116" spans="1:16" hidden="1" x14ac:dyDescent="0.25">
      <c r="A116" s="447">
        <v>2260</v>
      </c>
      <c r="B116" s="353" t="s">
        <v>135</v>
      </c>
      <c r="C116" s="354">
        <f t="shared" si="102"/>
        <v>0</v>
      </c>
      <c r="D116" s="448">
        <f>SUM(D117:D121)</f>
        <v>0</v>
      </c>
      <c r="E116" s="449">
        <f t="shared" ref="E116:F116" si="143">SUM(E117:E121)</f>
        <v>0</v>
      </c>
      <c r="F116" s="319">
        <f t="shared" si="143"/>
        <v>0</v>
      </c>
      <c r="G116" s="448">
        <f>SUM(G117:G121)</f>
        <v>0</v>
      </c>
      <c r="H116" s="449">
        <f t="shared" ref="H116:I116" si="144">SUM(H117:H121)</f>
        <v>0</v>
      </c>
      <c r="I116" s="319">
        <f t="shared" si="144"/>
        <v>0</v>
      </c>
      <c r="J116" s="448">
        <f>SUM(J117:J121)</f>
        <v>0</v>
      </c>
      <c r="K116" s="449">
        <f t="shared" ref="K116:L116" si="145">SUM(K117:K121)</f>
        <v>0</v>
      </c>
      <c r="L116" s="319">
        <f t="shared" si="145"/>
        <v>0</v>
      </c>
      <c r="M116" s="448">
        <f>SUM(M117:M121)</f>
        <v>0</v>
      </c>
      <c r="N116" s="449">
        <f t="shared" ref="N116:O116" si="146">SUM(N117:N121)</f>
        <v>0</v>
      </c>
      <c r="O116" s="319">
        <f t="shared" si="146"/>
        <v>0</v>
      </c>
      <c r="P116" s="322"/>
    </row>
    <row r="117" spans="1:16" ht="12" hidden="1" customHeight="1" x14ac:dyDescent="0.25">
      <c r="A117" s="315">
        <v>2261</v>
      </c>
      <c r="B117" s="353" t="s">
        <v>136</v>
      </c>
      <c r="C117" s="354">
        <f t="shared" si="102"/>
        <v>0</v>
      </c>
      <c r="D117" s="453"/>
      <c r="E117" s="454"/>
      <c r="F117" s="319">
        <f t="shared" ref="F117:F121" si="147">D117+E117</f>
        <v>0</v>
      </c>
      <c r="G117" s="317"/>
      <c r="H117" s="320"/>
      <c r="I117" s="319">
        <f t="shared" ref="I117:I121" si="148">G117+H117</f>
        <v>0</v>
      </c>
      <c r="J117" s="317"/>
      <c r="K117" s="320"/>
      <c r="L117" s="319">
        <f t="shared" ref="L117:L121" si="149">K117+J117</f>
        <v>0</v>
      </c>
      <c r="M117" s="317"/>
      <c r="N117" s="320"/>
      <c r="O117" s="319">
        <f t="shared" ref="O117:O121" si="150">N117+M117</f>
        <v>0</v>
      </c>
      <c r="P117" s="322"/>
    </row>
    <row r="118" spans="1:16" ht="12" hidden="1" customHeight="1" x14ac:dyDescent="0.25">
      <c r="A118" s="315">
        <v>2262</v>
      </c>
      <c r="B118" s="353" t="s">
        <v>137</v>
      </c>
      <c r="C118" s="354">
        <f t="shared" si="102"/>
        <v>0</v>
      </c>
      <c r="D118" s="453"/>
      <c r="E118" s="454"/>
      <c r="F118" s="319">
        <f t="shared" si="147"/>
        <v>0</v>
      </c>
      <c r="G118" s="317"/>
      <c r="H118" s="320"/>
      <c r="I118" s="319">
        <f t="shared" si="148"/>
        <v>0</v>
      </c>
      <c r="J118" s="317"/>
      <c r="K118" s="320"/>
      <c r="L118" s="319">
        <f t="shared" si="149"/>
        <v>0</v>
      </c>
      <c r="M118" s="317"/>
      <c r="N118" s="320"/>
      <c r="O118" s="319">
        <f t="shared" si="150"/>
        <v>0</v>
      </c>
      <c r="P118" s="322"/>
    </row>
    <row r="119" spans="1:16" ht="12" hidden="1" customHeight="1" x14ac:dyDescent="0.25">
      <c r="A119" s="315">
        <v>2263</v>
      </c>
      <c r="B119" s="353" t="s">
        <v>138</v>
      </c>
      <c r="C119" s="354">
        <f t="shared" si="102"/>
        <v>0</v>
      </c>
      <c r="D119" s="453"/>
      <c r="E119" s="454"/>
      <c r="F119" s="319">
        <f t="shared" si="147"/>
        <v>0</v>
      </c>
      <c r="G119" s="317"/>
      <c r="H119" s="320"/>
      <c r="I119" s="319">
        <f t="shared" si="148"/>
        <v>0</v>
      </c>
      <c r="J119" s="317"/>
      <c r="K119" s="320"/>
      <c r="L119" s="319">
        <f t="shared" si="149"/>
        <v>0</v>
      </c>
      <c r="M119" s="317"/>
      <c r="N119" s="320"/>
      <c r="O119" s="319">
        <f t="shared" si="150"/>
        <v>0</v>
      </c>
      <c r="P119" s="322"/>
    </row>
    <row r="120" spans="1:16" ht="24" hidden="1" customHeight="1" x14ac:dyDescent="0.25">
      <c r="A120" s="315">
        <v>2264</v>
      </c>
      <c r="B120" s="353" t="s">
        <v>139</v>
      </c>
      <c r="C120" s="354">
        <f t="shared" si="102"/>
        <v>0</v>
      </c>
      <c r="D120" s="453"/>
      <c r="E120" s="454"/>
      <c r="F120" s="319">
        <f t="shared" si="147"/>
        <v>0</v>
      </c>
      <c r="G120" s="317"/>
      <c r="H120" s="320"/>
      <c r="I120" s="319">
        <f t="shared" si="148"/>
        <v>0</v>
      </c>
      <c r="J120" s="317"/>
      <c r="K120" s="320"/>
      <c r="L120" s="319">
        <f t="shared" si="149"/>
        <v>0</v>
      </c>
      <c r="M120" s="317"/>
      <c r="N120" s="320"/>
      <c r="O120" s="319">
        <f t="shared" si="150"/>
        <v>0</v>
      </c>
      <c r="P120" s="322"/>
    </row>
    <row r="121" spans="1:16" ht="12" hidden="1" customHeight="1" x14ac:dyDescent="0.25">
      <c r="A121" s="315">
        <v>2269</v>
      </c>
      <c r="B121" s="353" t="s">
        <v>140</v>
      </c>
      <c r="C121" s="354">
        <f t="shared" si="102"/>
        <v>0</v>
      </c>
      <c r="D121" s="453"/>
      <c r="E121" s="454"/>
      <c r="F121" s="319">
        <f t="shared" si="147"/>
        <v>0</v>
      </c>
      <c r="G121" s="317"/>
      <c r="H121" s="320"/>
      <c r="I121" s="319">
        <f t="shared" si="148"/>
        <v>0</v>
      </c>
      <c r="J121" s="317"/>
      <c r="K121" s="320"/>
      <c r="L121" s="319">
        <f t="shared" si="149"/>
        <v>0</v>
      </c>
      <c r="M121" s="317"/>
      <c r="N121" s="320"/>
      <c r="O121" s="319">
        <f t="shared" si="150"/>
        <v>0</v>
      </c>
      <c r="P121" s="322"/>
    </row>
    <row r="122" spans="1:16" hidden="1" x14ac:dyDescent="0.25">
      <c r="A122" s="447">
        <v>2270</v>
      </c>
      <c r="B122" s="353" t="s">
        <v>141</v>
      </c>
      <c r="C122" s="354">
        <f t="shared" si="102"/>
        <v>0</v>
      </c>
      <c r="D122" s="448">
        <f>SUM(D123:D127)</f>
        <v>0</v>
      </c>
      <c r="E122" s="449">
        <f t="shared" ref="E122:F122" si="151">SUM(E123:E127)</f>
        <v>0</v>
      </c>
      <c r="F122" s="319">
        <f t="shared" si="151"/>
        <v>0</v>
      </c>
      <c r="G122" s="448">
        <f>SUM(G123:G127)</f>
        <v>0</v>
      </c>
      <c r="H122" s="449">
        <f t="shared" ref="H122:I122" si="152">SUM(H123:H127)</f>
        <v>0</v>
      </c>
      <c r="I122" s="319">
        <f t="shared" si="152"/>
        <v>0</v>
      </c>
      <c r="J122" s="448">
        <f>SUM(J123:J127)</f>
        <v>0</v>
      </c>
      <c r="K122" s="449">
        <f t="shared" ref="K122:L122" si="153">SUM(K123:K127)</f>
        <v>0</v>
      </c>
      <c r="L122" s="319">
        <f t="shared" si="153"/>
        <v>0</v>
      </c>
      <c r="M122" s="448">
        <f>SUM(M123:M127)</f>
        <v>0</v>
      </c>
      <c r="N122" s="449">
        <f t="shared" ref="N122:O122" si="154">SUM(N123:N127)</f>
        <v>0</v>
      </c>
      <c r="O122" s="319">
        <f t="shared" si="154"/>
        <v>0</v>
      </c>
      <c r="P122" s="322"/>
    </row>
    <row r="123" spans="1:16" ht="12" hidden="1" customHeight="1" x14ac:dyDescent="0.25">
      <c r="A123" s="315">
        <v>2272</v>
      </c>
      <c r="B123" s="458" t="s">
        <v>142</v>
      </c>
      <c r="C123" s="354">
        <f t="shared" si="102"/>
        <v>0</v>
      </c>
      <c r="D123" s="453"/>
      <c r="E123" s="454"/>
      <c r="F123" s="319">
        <f t="shared" ref="F123:F127" si="155">D123+E123</f>
        <v>0</v>
      </c>
      <c r="G123" s="317"/>
      <c r="H123" s="320"/>
      <c r="I123" s="319">
        <f t="shared" ref="I123:I127" si="156">G123+H123</f>
        <v>0</v>
      </c>
      <c r="J123" s="317"/>
      <c r="K123" s="320"/>
      <c r="L123" s="319">
        <f t="shared" ref="L123:L127" si="157">K123+J123</f>
        <v>0</v>
      </c>
      <c r="M123" s="317"/>
      <c r="N123" s="320"/>
      <c r="O123" s="319">
        <f t="shared" ref="O123:O127" si="158">N123+M123</f>
        <v>0</v>
      </c>
      <c r="P123" s="322"/>
    </row>
    <row r="124" spans="1:16" ht="24" hidden="1" customHeight="1" x14ac:dyDescent="0.25">
      <c r="A124" s="315">
        <v>2274</v>
      </c>
      <c r="B124" s="459" t="s">
        <v>143</v>
      </c>
      <c r="C124" s="354">
        <f t="shared" si="102"/>
        <v>0</v>
      </c>
      <c r="D124" s="453"/>
      <c r="E124" s="454"/>
      <c r="F124" s="319">
        <f t="shared" si="155"/>
        <v>0</v>
      </c>
      <c r="G124" s="317"/>
      <c r="H124" s="320"/>
      <c r="I124" s="319">
        <f t="shared" si="156"/>
        <v>0</v>
      </c>
      <c r="J124" s="317"/>
      <c r="K124" s="320"/>
      <c r="L124" s="319">
        <f t="shared" si="157"/>
        <v>0</v>
      </c>
      <c r="M124" s="317"/>
      <c r="N124" s="320"/>
      <c r="O124" s="319">
        <f t="shared" si="158"/>
        <v>0</v>
      </c>
      <c r="P124" s="322"/>
    </row>
    <row r="125" spans="1:16" ht="24" hidden="1" customHeight="1" x14ac:dyDescent="0.25">
      <c r="A125" s="315">
        <v>2275</v>
      </c>
      <c r="B125" s="353" t="s">
        <v>144</v>
      </c>
      <c r="C125" s="354">
        <f t="shared" si="102"/>
        <v>0</v>
      </c>
      <c r="D125" s="453"/>
      <c r="E125" s="454"/>
      <c r="F125" s="319">
        <f t="shared" si="155"/>
        <v>0</v>
      </c>
      <c r="G125" s="317"/>
      <c r="H125" s="320"/>
      <c r="I125" s="319">
        <f t="shared" si="156"/>
        <v>0</v>
      </c>
      <c r="J125" s="317"/>
      <c r="K125" s="320"/>
      <c r="L125" s="319">
        <f t="shared" si="157"/>
        <v>0</v>
      </c>
      <c r="M125" s="317"/>
      <c r="N125" s="320"/>
      <c r="O125" s="319">
        <f t="shared" si="158"/>
        <v>0</v>
      </c>
      <c r="P125" s="322"/>
    </row>
    <row r="126" spans="1:16" ht="36" hidden="1" customHeight="1" x14ac:dyDescent="0.25">
      <c r="A126" s="315">
        <v>2276</v>
      </c>
      <c r="B126" s="353" t="s">
        <v>145</v>
      </c>
      <c r="C126" s="354">
        <f t="shared" si="102"/>
        <v>0</v>
      </c>
      <c r="D126" s="453"/>
      <c r="E126" s="454"/>
      <c r="F126" s="319">
        <f t="shared" si="155"/>
        <v>0</v>
      </c>
      <c r="G126" s="317"/>
      <c r="H126" s="320"/>
      <c r="I126" s="319">
        <f t="shared" si="156"/>
        <v>0</v>
      </c>
      <c r="J126" s="317"/>
      <c r="K126" s="320"/>
      <c r="L126" s="319">
        <f t="shared" si="157"/>
        <v>0</v>
      </c>
      <c r="M126" s="317"/>
      <c r="N126" s="320"/>
      <c r="O126" s="319">
        <f t="shared" si="158"/>
        <v>0</v>
      </c>
      <c r="P126" s="322"/>
    </row>
    <row r="127" spans="1:16" ht="24" hidden="1" customHeight="1" x14ac:dyDescent="0.25">
      <c r="A127" s="315">
        <v>2279</v>
      </c>
      <c r="B127" s="353" t="s">
        <v>146</v>
      </c>
      <c r="C127" s="354">
        <f t="shared" si="102"/>
        <v>0</v>
      </c>
      <c r="D127" s="453"/>
      <c r="E127" s="454"/>
      <c r="F127" s="319">
        <f t="shared" si="155"/>
        <v>0</v>
      </c>
      <c r="G127" s="317"/>
      <c r="H127" s="320"/>
      <c r="I127" s="319">
        <f t="shared" si="156"/>
        <v>0</v>
      </c>
      <c r="J127" s="317"/>
      <c r="K127" s="320"/>
      <c r="L127" s="319">
        <f t="shared" si="157"/>
        <v>0</v>
      </c>
      <c r="M127" s="317"/>
      <c r="N127" s="320"/>
      <c r="O127" s="319">
        <f t="shared" si="158"/>
        <v>0</v>
      </c>
      <c r="P127" s="322"/>
    </row>
    <row r="128" spans="1:16" ht="48" hidden="1" x14ac:dyDescent="0.25">
      <c r="A128" s="727">
        <v>2280</v>
      </c>
      <c r="B128" s="346" t="s">
        <v>147</v>
      </c>
      <c r="C128" s="347">
        <f t="shared" si="102"/>
        <v>0</v>
      </c>
      <c r="D128" s="451">
        <f t="shared" ref="D128:O128" si="159">SUM(D129)</f>
        <v>0</v>
      </c>
      <c r="E128" s="452">
        <f t="shared" si="159"/>
        <v>0</v>
      </c>
      <c r="F128" s="398">
        <f t="shared" si="159"/>
        <v>0</v>
      </c>
      <c r="G128" s="451">
        <f t="shared" si="159"/>
        <v>0</v>
      </c>
      <c r="H128" s="452">
        <f t="shared" si="159"/>
        <v>0</v>
      </c>
      <c r="I128" s="398">
        <f t="shared" si="159"/>
        <v>0</v>
      </c>
      <c r="J128" s="451">
        <f t="shared" si="159"/>
        <v>0</v>
      </c>
      <c r="K128" s="452">
        <f t="shared" si="159"/>
        <v>0</v>
      </c>
      <c r="L128" s="398">
        <f t="shared" si="159"/>
        <v>0</v>
      </c>
      <c r="M128" s="451">
        <f t="shared" si="159"/>
        <v>0</v>
      </c>
      <c r="N128" s="452">
        <f t="shared" si="159"/>
        <v>0</v>
      </c>
      <c r="O128" s="398">
        <f t="shared" si="159"/>
        <v>0</v>
      </c>
      <c r="P128" s="313"/>
    </row>
    <row r="129" spans="1:16" ht="24" hidden="1" customHeight="1" x14ac:dyDescent="0.25">
      <c r="A129" s="315">
        <v>2283</v>
      </c>
      <c r="B129" s="353" t="s">
        <v>148</v>
      </c>
      <c r="C129" s="354">
        <f t="shared" si="102"/>
        <v>0</v>
      </c>
      <c r="D129" s="453"/>
      <c r="E129" s="454"/>
      <c r="F129" s="319">
        <f>D129+E129</f>
        <v>0</v>
      </c>
      <c r="G129" s="317"/>
      <c r="H129" s="320"/>
      <c r="I129" s="319">
        <f>G129+H129</f>
        <v>0</v>
      </c>
      <c r="J129" s="317"/>
      <c r="K129" s="320"/>
      <c r="L129" s="319">
        <f>K129+J129</f>
        <v>0</v>
      </c>
      <c r="M129" s="317"/>
      <c r="N129" s="320"/>
      <c r="O129" s="319">
        <f>N129+M129</f>
        <v>0</v>
      </c>
      <c r="P129" s="322"/>
    </row>
    <row r="130" spans="1:16" ht="38.25" hidden="1" customHeight="1" x14ac:dyDescent="0.25">
      <c r="A130" s="333">
        <v>2300</v>
      </c>
      <c r="B130" s="441" t="s">
        <v>149</v>
      </c>
      <c r="C130" s="334">
        <f t="shared" si="102"/>
        <v>0</v>
      </c>
      <c r="D130" s="442">
        <f>SUM(D131,D136,D140,D141,D144,D151,D159,D160,D163)</f>
        <v>0</v>
      </c>
      <c r="E130" s="443">
        <f t="shared" ref="E130:F130" si="160">SUM(E131,E136,E140,E141,E144,E151,E159,E160,E163)</f>
        <v>0</v>
      </c>
      <c r="F130" s="337">
        <f t="shared" si="160"/>
        <v>0</v>
      </c>
      <c r="G130" s="442">
        <f>SUM(G131,G136,G140,G141,G144,G151,G159,G160,G163)</f>
        <v>0</v>
      </c>
      <c r="H130" s="443">
        <f t="shared" ref="H130:I130" si="161">SUM(H131,H136,H140,H141,H144,H151,H159,H160,H163)</f>
        <v>0</v>
      </c>
      <c r="I130" s="337">
        <f t="shared" si="161"/>
        <v>0</v>
      </c>
      <c r="J130" s="442">
        <f>SUM(J131,J136,J140,J141,J144,J151,J159,J160,J163)</f>
        <v>0</v>
      </c>
      <c r="K130" s="443">
        <f t="shared" ref="K130:L130" si="162">SUM(K131,K136,K140,K141,K144,K151,K159,K160,K163)</f>
        <v>0</v>
      </c>
      <c r="L130" s="337">
        <f t="shared" si="162"/>
        <v>0</v>
      </c>
      <c r="M130" s="442">
        <f>SUM(M131,M136,M140,M141,M144,M151,M159,M160,M163)</f>
        <v>0</v>
      </c>
      <c r="N130" s="443">
        <f t="shared" ref="N130:O130" si="163">SUM(N131,N136,N140,N141,N144,N151,N159,N160,N163)</f>
        <v>0</v>
      </c>
      <c r="O130" s="337">
        <f t="shared" si="163"/>
        <v>0</v>
      </c>
      <c r="P130" s="341"/>
    </row>
    <row r="131" spans="1:16" ht="24" hidden="1" x14ac:dyDescent="0.25">
      <c r="A131" s="727">
        <v>2310</v>
      </c>
      <c r="B131" s="346" t="s">
        <v>150</v>
      </c>
      <c r="C131" s="347">
        <f t="shared" si="102"/>
        <v>0</v>
      </c>
      <c r="D131" s="451">
        <f t="shared" ref="D131:O131" si="164">SUM(D132:D135)</f>
        <v>0</v>
      </c>
      <c r="E131" s="452">
        <f t="shared" si="164"/>
        <v>0</v>
      </c>
      <c r="F131" s="398">
        <f t="shared" si="164"/>
        <v>0</v>
      </c>
      <c r="G131" s="451">
        <f t="shared" si="164"/>
        <v>0</v>
      </c>
      <c r="H131" s="452">
        <f t="shared" si="164"/>
        <v>0</v>
      </c>
      <c r="I131" s="398">
        <f t="shared" si="164"/>
        <v>0</v>
      </c>
      <c r="J131" s="451">
        <f t="shared" si="164"/>
        <v>0</v>
      </c>
      <c r="K131" s="452">
        <f t="shared" si="164"/>
        <v>0</v>
      </c>
      <c r="L131" s="398">
        <f t="shared" si="164"/>
        <v>0</v>
      </c>
      <c r="M131" s="451">
        <f t="shared" si="164"/>
        <v>0</v>
      </c>
      <c r="N131" s="452">
        <f t="shared" si="164"/>
        <v>0</v>
      </c>
      <c r="O131" s="398">
        <f t="shared" si="164"/>
        <v>0</v>
      </c>
      <c r="P131" s="313"/>
    </row>
    <row r="132" spans="1:16" ht="12" hidden="1" customHeight="1" x14ac:dyDescent="0.25">
      <c r="A132" s="315">
        <v>2311</v>
      </c>
      <c r="B132" s="353" t="s">
        <v>151</v>
      </c>
      <c r="C132" s="354">
        <f t="shared" si="102"/>
        <v>0</v>
      </c>
      <c r="D132" s="453"/>
      <c r="E132" s="454"/>
      <c r="F132" s="319">
        <f t="shared" ref="F132:F135" si="165">D132+E132</f>
        <v>0</v>
      </c>
      <c r="G132" s="317"/>
      <c r="H132" s="320"/>
      <c r="I132" s="319">
        <f t="shared" ref="I132:I135" si="166">G132+H132</f>
        <v>0</v>
      </c>
      <c r="J132" s="317"/>
      <c r="K132" s="320"/>
      <c r="L132" s="319">
        <f t="shared" ref="L132:L135" si="167">K132+J132</f>
        <v>0</v>
      </c>
      <c r="M132" s="317"/>
      <c r="N132" s="320"/>
      <c r="O132" s="319">
        <f t="shared" ref="O132:O135" si="168">N132+M132</f>
        <v>0</v>
      </c>
      <c r="P132" s="322"/>
    </row>
    <row r="133" spans="1:16" ht="12" hidden="1" customHeight="1" x14ac:dyDescent="0.25">
      <c r="A133" s="315">
        <v>2312</v>
      </c>
      <c r="B133" s="353" t="s">
        <v>152</v>
      </c>
      <c r="C133" s="354">
        <f t="shared" si="102"/>
        <v>0</v>
      </c>
      <c r="D133" s="453"/>
      <c r="E133" s="454"/>
      <c r="F133" s="319">
        <f t="shared" si="165"/>
        <v>0</v>
      </c>
      <c r="G133" s="317"/>
      <c r="H133" s="320"/>
      <c r="I133" s="319">
        <f t="shared" si="166"/>
        <v>0</v>
      </c>
      <c r="J133" s="317"/>
      <c r="K133" s="320"/>
      <c r="L133" s="319">
        <f t="shared" si="167"/>
        <v>0</v>
      </c>
      <c r="M133" s="317"/>
      <c r="N133" s="320"/>
      <c r="O133" s="319">
        <f t="shared" si="168"/>
        <v>0</v>
      </c>
      <c r="P133" s="322"/>
    </row>
    <row r="134" spans="1:16" ht="12" hidden="1" customHeight="1" x14ac:dyDescent="0.25">
      <c r="A134" s="315">
        <v>2313</v>
      </c>
      <c r="B134" s="353" t="s">
        <v>153</v>
      </c>
      <c r="C134" s="354">
        <f t="shared" si="102"/>
        <v>0</v>
      </c>
      <c r="D134" s="453"/>
      <c r="E134" s="454"/>
      <c r="F134" s="319">
        <f t="shared" si="165"/>
        <v>0</v>
      </c>
      <c r="G134" s="317"/>
      <c r="H134" s="320"/>
      <c r="I134" s="319">
        <f t="shared" si="166"/>
        <v>0</v>
      </c>
      <c r="J134" s="317"/>
      <c r="K134" s="320"/>
      <c r="L134" s="319">
        <f t="shared" si="167"/>
        <v>0</v>
      </c>
      <c r="M134" s="317"/>
      <c r="N134" s="320"/>
      <c r="O134" s="319">
        <f t="shared" si="168"/>
        <v>0</v>
      </c>
      <c r="P134" s="322"/>
    </row>
    <row r="135" spans="1:16" ht="36" hidden="1" customHeight="1" x14ac:dyDescent="0.25">
      <c r="A135" s="315">
        <v>2314</v>
      </c>
      <c r="B135" s="353" t="s">
        <v>154</v>
      </c>
      <c r="C135" s="354">
        <f t="shared" si="102"/>
        <v>0</v>
      </c>
      <c r="D135" s="453"/>
      <c r="E135" s="454"/>
      <c r="F135" s="319">
        <f t="shared" si="165"/>
        <v>0</v>
      </c>
      <c r="G135" s="317"/>
      <c r="H135" s="320"/>
      <c r="I135" s="319">
        <f t="shared" si="166"/>
        <v>0</v>
      </c>
      <c r="J135" s="317"/>
      <c r="K135" s="320"/>
      <c r="L135" s="319">
        <f t="shared" si="167"/>
        <v>0</v>
      </c>
      <c r="M135" s="317"/>
      <c r="N135" s="320"/>
      <c r="O135" s="319">
        <f t="shared" si="168"/>
        <v>0</v>
      </c>
      <c r="P135" s="322"/>
    </row>
    <row r="136" spans="1:16" hidden="1" x14ac:dyDescent="0.25">
      <c r="A136" s="447">
        <v>2320</v>
      </c>
      <c r="B136" s="353" t="s">
        <v>155</v>
      </c>
      <c r="C136" s="354">
        <f t="shared" si="102"/>
        <v>0</v>
      </c>
      <c r="D136" s="448">
        <f>SUM(D137:D139)</f>
        <v>0</v>
      </c>
      <c r="E136" s="449">
        <f t="shared" ref="E136:F136" si="169">SUM(E137:E139)</f>
        <v>0</v>
      </c>
      <c r="F136" s="319">
        <f t="shared" si="169"/>
        <v>0</v>
      </c>
      <c r="G136" s="448">
        <f>SUM(G137:G139)</f>
        <v>0</v>
      </c>
      <c r="H136" s="449">
        <f t="shared" ref="H136:I136" si="170">SUM(H137:H139)</f>
        <v>0</v>
      </c>
      <c r="I136" s="319">
        <f t="shared" si="170"/>
        <v>0</v>
      </c>
      <c r="J136" s="448">
        <f>SUM(J137:J139)</f>
        <v>0</v>
      </c>
      <c r="K136" s="449">
        <f t="shared" ref="K136:L136" si="171">SUM(K137:K139)</f>
        <v>0</v>
      </c>
      <c r="L136" s="319">
        <f t="shared" si="171"/>
        <v>0</v>
      </c>
      <c r="M136" s="448">
        <f>SUM(M137:M139)</f>
        <v>0</v>
      </c>
      <c r="N136" s="449">
        <f t="shared" ref="N136:O136" si="172">SUM(N137:N139)</f>
        <v>0</v>
      </c>
      <c r="O136" s="319">
        <f t="shared" si="172"/>
        <v>0</v>
      </c>
      <c r="P136" s="322"/>
    </row>
    <row r="137" spans="1:16" ht="12" hidden="1" customHeight="1" x14ac:dyDescent="0.25">
      <c r="A137" s="315">
        <v>2321</v>
      </c>
      <c r="B137" s="353" t="s">
        <v>156</v>
      </c>
      <c r="C137" s="354">
        <f t="shared" si="102"/>
        <v>0</v>
      </c>
      <c r="D137" s="453"/>
      <c r="E137" s="454"/>
      <c r="F137" s="319">
        <f t="shared" ref="F137:F140" si="173">D137+E137</f>
        <v>0</v>
      </c>
      <c r="G137" s="317"/>
      <c r="H137" s="320"/>
      <c r="I137" s="319">
        <f t="shared" ref="I137:I140" si="174">G137+H137</f>
        <v>0</v>
      </c>
      <c r="J137" s="317"/>
      <c r="K137" s="320"/>
      <c r="L137" s="319">
        <f t="shared" ref="L137:L140" si="175">K137+J137</f>
        <v>0</v>
      </c>
      <c r="M137" s="317"/>
      <c r="N137" s="320"/>
      <c r="O137" s="319">
        <f t="shared" ref="O137:O140" si="176">N137+M137</f>
        <v>0</v>
      </c>
      <c r="P137" s="322"/>
    </row>
    <row r="138" spans="1:16" ht="12" hidden="1" customHeight="1" x14ac:dyDescent="0.25">
      <c r="A138" s="315">
        <v>2322</v>
      </c>
      <c r="B138" s="353" t="s">
        <v>157</v>
      </c>
      <c r="C138" s="354">
        <f t="shared" si="102"/>
        <v>0</v>
      </c>
      <c r="D138" s="453"/>
      <c r="E138" s="454"/>
      <c r="F138" s="319">
        <f t="shared" si="173"/>
        <v>0</v>
      </c>
      <c r="G138" s="317"/>
      <c r="H138" s="320"/>
      <c r="I138" s="319">
        <f t="shared" si="174"/>
        <v>0</v>
      </c>
      <c r="J138" s="317"/>
      <c r="K138" s="320"/>
      <c r="L138" s="319">
        <f t="shared" si="175"/>
        <v>0</v>
      </c>
      <c r="M138" s="317"/>
      <c r="N138" s="320"/>
      <c r="O138" s="319">
        <f t="shared" si="176"/>
        <v>0</v>
      </c>
      <c r="P138" s="322"/>
    </row>
    <row r="139" spans="1:16" ht="10.5" hidden="1" customHeight="1" x14ac:dyDescent="0.25">
      <c r="A139" s="315">
        <v>2329</v>
      </c>
      <c r="B139" s="353" t="s">
        <v>158</v>
      </c>
      <c r="C139" s="354">
        <f t="shared" si="102"/>
        <v>0</v>
      </c>
      <c r="D139" s="453"/>
      <c r="E139" s="454"/>
      <c r="F139" s="319">
        <f t="shared" si="173"/>
        <v>0</v>
      </c>
      <c r="G139" s="317"/>
      <c r="H139" s="320"/>
      <c r="I139" s="319">
        <f t="shared" si="174"/>
        <v>0</v>
      </c>
      <c r="J139" s="317"/>
      <c r="K139" s="320"/>
      <c r="L139" s="319">
        <f t="shared" si="175"/>
        <v>0</v>
      </c>
      <c r="M139" s="317"/>
      <c r="N139" s="320"/>
      <c r="O139" s="319">
        <f t="shared" si="176"/>
        <v>0</v>
      </c>
      <c r="P139" s="322"/>
    </row>
    <row r="140" spans="1:16" ht="12" hidden="1" customHeight="1" x14ac:dyDescent="0.25">
      <c r="A140" s="447">
        <v>2330</v>
      </c>
      <c r="B140" s="353" t="s">
        <v>159</v>
      </c>
      <c r="C140" s="354">
        <f t="shared" si="102"/>
        <v>0</v>
      </c>
      <c r="D140" s="453"/>
      <c r="E140" s="454"/>
      <c r="F140" s="319">
        <f t="shared" si="173"/>
        <v>0</v>
      </c>
      <c r="G140" s="317"/>
      <c r="H140" s="320"/>
      <c r="I140" s="319">
        <f t="shared" si="174"/>
        <v>0</v>
      </c>
      <c r="J140" s="317"/>
      <c r="K140" s="320"/>
      <c r="L140" s="319">
        <f t="shared" si="175"/>
        <v>0</v>
      </c>
      <c r="M140" s="317"/>
      <c r="N140" s="320"/>
      <c r="O140" s="319">
        <f t="shared" si="176"/>
        <v>0</v>
      </c>
      <c r="P140" s="322"/>
    </row>
    <row r="141" spans="1:16" ht="48" hidden="1" x14ac:dyDescent="0.25">
      <c r="A141" s="447">
        <v>2340</v>
      </c>
      <c r="B141" s="353" t="s">
        <v>160</v>
      </c>
      <c r="C141" s="354">
        <f t="shared" si="102"/>
        <v>0</v>
      </c>
      <c r="D141" s="448">
        <f>SUM(D142:D143)</f>
        <v>0</v>
      </c>
      <c r="E141" s="449">
        <f t="shared" ref="E141:F141" si="177">SUM(E142:E143)</f>
        <v>0</v>
      </c>
      <c r="F141" s="319">
        <f t="shared" si="177"/>
        <v>0</v>
      </c>
      <c r="G141" s="448">
        <f>SUM(G142:G143)</f>
        <v>0</v>
      </c>
      <c r="H141" s="449">
        <f t="shared" ref="H141:I141" si="178">SUM(H142:H143)</f>
        <v>0</v>
      </c>
      <c r="I141" s="319">
        <f t="shared" si="178"/>
        <v>0</v>
      </c>
      <c r="J141" s="448">
        <f>SUM(J142:J143)</f>
        <v>0</v>
      </c>
      <c r="K141" s="449">
        <f t="shared" ref="K141:L141" si="179">SUM(K142:K143)</f>
        <v>0</v>
      </c>
      <c r="L141" s="319">
        <f t="shared" si="179"/>
        <v>0</v>
      </c>
      <c r="M141" s="448">
        <f>SUM(M142:M143)</f>
        <v>0</v>
      </c>
      <c r="N141" s="449">
        <f t="shared" ref="N141:O141" si="180">SUM(N142:N143)</f>
        <v>0</v>
      </c>
      <c r="O141" s="319">
        <f t="shared" si="180"/>
        <v>0</v>
      </c>
      <c r="P141" s="322"/>
    </row>
    <row r="142" spans="1:16" ht="12" hidden="1" customHeight="1" x14ac:dyDescent="0.25">
      <c r="A142" s="315">
        <v>2341</v>
      </c>
      <c r="B142" s="353" t="s">
        <v>161</v>
      </c>
      <c r="C142" s="354">
        <f t="shared" si="102"/>
        <v>0</v>
      </c>
      <c r="D142" s="453"/>
      <c r="E142" s="454"/>
      <c r="F142" s="319">
        <f t="shared" ref="F142:F143" si="181">D142+E142</f>
        <v>0</v>
      </c>
      <c r="G142" s="317"/>
      <c r="H142" s="320"/>
      <c r="I142" s="319">
        <f t="shared" ref="I142:I143" si="182">G142+H142</f>
        <v>0</v>
      </c>
      <c r="J142" s="317"/>
      <c r="K142" s="320"/>
      <c r="L142" s="319">
        <f t="shared" ref="L142:L143" si="183">K142+J142</f>
        <v>0</v>
      </c>
      <c r="M142" s="317"/>
      <c r="N142" s="320"/>
      <c r="O142" s="319">
        <f t="shared" ref="O142:O143" si="184">N142+M142</f>
        <v>0</v>
      </c>
      <c r="P142" s="322"/>
    </row>
    <row r="143" spans="1:16" ht="24" hidden="1" customHeight="1" x14ac:dyDescent="0.25">
      <c r="A143" s="315">
        <v>2344</v>
      </c>
      <c r="B143" s="353" t="s">
        <v>162</v>
      </c>
      <c r="C143" s="354">
        <f t="shared" si="102"/>
        <v>0</v>
      </c>
      <c r="D143" s="453"/>
      <c r="E143" s="454"/>
      <c r="F143" s="319">
        <f t="shared" si="181"/>
        <v>0</v>
      </c>
      <c r="G143" s="317"/>
      <c r="H143" s="320"/>
      <c r="I143" s="319">
        <f t="shared" si="182"/>
        <v>0</v>
      </c>
      <c r="J143" s="317"/>
      <c r="K143" s="320"/>
      <c r="L143" s="319">
        <f t="shared" si="183"/>
        <v>0</v>
      </c>
      <c r="M143" s="317"/>
      <c r="N143" s="320"/>
      <c r="O143" s="319">
        <f t="shared" si="184"/>
        <v>0</v>
      </c>
      <c r="P143" s="322"/>
    </row>
    <row r="144" spans="1:16" ht="24" hidden="1" x14ac:dyDescent="0.25">
      <c r="A144" s="444">
        <v>2350</v>
      </c>
      <c r="B144" s="402" t="s">
        <v>163</v>
      </c>
      <c r="C144" s="407">
        <f t="shared" si="102"/>
        <v>0</v>
      </c>
      <c r="D144" s="445">
        <f>SUM(D145:D150)</f>
        <v>0</v>
      </c>
      <c r="E144" s="446">
        <f t="shared" ref="E144:F144" si="185">SUM(E145:E150)</f>
        <v>0</v>
      </c>
      <c r="F144" s="405">
        <f t="shared" si="185"/>
        <v>0</v>
      </c>
      <c r="G144" s="445">
        <f>SUM(G145:G150)</f>
        <v>0</v>
      </c>
      <c r="H144" s="446">
        <f t="shared" ref="H144:I144" si="186">SUM(H145:H150)</f>
        <v>0</v>
      </c>
      <c r="I144" s="405">
        <f t="shared" si="186"/>
        <v>0</v>
      </c>
      <c r="J144" s="445">
        <f>SUM(J145:J150)</f>
        <v>0</v>
      </c>
      <c r="K144" s="446">
        <f t="shared" ref="K144:L144" si="187">SUM(K145:K150)</f>
        <v>0</v>
      </c>
      <c r="L144" s="405">
        <f t="shared" si="187"/>
        <v>0</v>
      </c>
      <c r="M144" s="445">
        <f>SUM(M145:M150)</f>
        <v>0</v>
      </c>
      <c r="N144" s="446">
        <f t="shared" ref="N144:O144" si="188">SUM(N145:N150)</f>
        <v>0</v>
      </c>
      <c r="O144" s="405">
        <f t="shared" si="188"/>
        <v>0</v>
      </c>
      <c r="P144" s="393"/>
    </row>
    <row r="145" spans="1:16" ht="12" hidden="1" customHeight="1" x14ac:dyDescent="0.25">
      <c r="A145" s="308">
        <v>2351</v>
      </c>
      <c r="B145" s="346" t="s">
        <v>164</v>
      </c>
      <c r="C145" s="347">
        <f t="shared" si="102"/>
        <v>0</v>
      </c>
      <c r="D145" s="455"/>
      <c r="E145" s="456"/>
      <c r="F145" s="398">
        <f t="shared" ref="F145:F150" si="189">D145+E145</f>
        <v>0</v>
      </c>
      <c r="G145" s="310"/>
      <c r="H145" s="311"/>
      <c r="I145" s="398">
        <f t="shared" ref="I145:I150" si="190">G145+H145</f>
        <v>0</v>
      </c>
      <c r="J145" s="310"/>
      <c r="K145" s="311"/>
      <c r="L145" s="398">
        <f t="shared" ref="L145:L150" si="191">K145+J145</f>
        <v>0</v>
      </c>
      <c r="M145" s="310"/>
      <c r="N145" s="311"/>
      <c r="O145" s="398">
        <f t="shared" ref="O145:O150" si="192">N145+M145</f>
        <v>0</v>
      </c>
      <c r="P145" s="313"/>
    </row>
    <row r="146" spans="1:16" ht="12" hidden="1" customHeight="1" x14ac:dyDescent="0.25">
      <c r="A146" s="315">
        <v>2352</v>
      </c>
      <c r="B146" s="353" t="s">
        <v>166</v>
      </c>
      <c r="C146" s="354">
        <f t="shared" si="102"/>
        <v>0</v>
      </c>
      <c r="D146" s="453"/>
      <c r="E146" s="454"/>
      <c r="F146" s="319">
        <f t="shared" si="189"/>
        <v>0</v>
      </c>
      <c r="G146" s="317"/>
      <c r="H146" s="320"/>
      <c r="I146" s="319">
        <f t="shared" si="190"/>
        <v>0</v>
      </c>
      <c r="J146" s="317"/>
      <c r="K146" s="320"/>
      <c r="L146" s="319">
        <f t="shared" si="191"/>
        <v>0</v>
      </c>
      <c r="M146" s="317"/>
      <c r="N146" s="320"/>
      <c r="O146" s="319">
        <f t="shared" si="192"/>
        <v>0</v>
      </c>
      <c r="P146" s="322"/>
    </row>
    <row r="147" spans="1:16" ht="24" hidden="1" customHeight="1" x14ac:dyDescent="0.25">
      <c r="A147" s="315">
        <v>2353</v>
      </c>
      <c r="B147" s="353" t="s">
        <v>167</v>
      </c>
      <c r="C147" s="354">
        <f t="shared" si="102"/>
        <v>0</v>
      </c>
      <c r="D147" s="453"/>
      <c r="E147" s="454"/>
      <c r="F147" s="319">
        <f t="shared" si="189"/>
        <v>0</v>
      </c>
      <c r="G147" s="317"/>
      <c r="H147" s="320"/>
      <c r="I147" s="319">
        <f t="shared" si="190"/>
        <v>0</v>
      </c>
      <c r="J147" s="317"/>
      <c r="K147" s="320"/>
      <c r="L147" s="319">
        <f t="shared" si="191"/>
        <v>0</v>
      </c>
      <c r="M147" s="317"/>
      <c r="N147" s="320"/>
      <c r="O147" s="319">
        <f t="shared" si="192"/>
        <v>0</v>
      </c>
      <c r="P147" s="322"/>
    </row>
    <row r="148" spans="1:16" ht="24" hidden="1" customHeight="1" x14ac:dyDescent="0.25">
      <c r="A148" s="315">
        <v>2354</v>
      </c>
      <c r="B148" s="353" t="s">
        <v>168</v>
      </c>
      <c r="C148" s="354">
        <f t="shared" ref="C148:C211" si="193">F148+I148+L148+O148</f>
        <v>0</v>
      </c>
      <c r="D148" s="453"/>
      <c r="E148" s="454"/>
      <c r="F148" s="319">
        <f t="shared" si="189"/>
        <v>0</v>
      </c>
      <c r="G148" s="317"/>
      <c r="H148" s="320"/>
      <c r="I148" s="319">
        <f t="shared" si="190"/>
        <v>0</v>
      </c>
      <c r="J148" s="317"/>
      <c r="K148" s="320"/>
      <c r="L148" s="319">
        <f t="shared" si="191"/>
        <v>0</v>
      </c>
      <c r="M148" s="317"/>
      <c r="N148" s="320"/>
      <c r="O148" s="319">
        <f t="shared" si="192"/>
        <v>0</v>
      </c>
      <c r="P148" s="322"/>
    </row>
    <row r="149" spans="1:16" ht="24" hidden="1" customHeight="1" x14ac:dyDescent="0.25">
      <c r="A149" s="315">
        <v>2355</v>
      </c>
      <c r="B149" s="353" t="s">
        <v>169</v>
      </c>
      <c r="C149" s="354">
        <f t="shared" si="193"/>
        <v>0</v>
      </c>
      <c r="D149" s="453"/>
      <c r="E149" s="454"/>
      <c r="F149" s="319">
        <f t="shared" si="189"/>
        <v>0</v>
      </c>
      <c r="G149" s="317"/>
      <c r="H149" s="320"/>
      <c r="I149" s="319">
        <f t="shared" si="190"/>
        <v>0</v>
      </c>
      <c r="J149" s="317"/>
      <c r="K149" s="320"/>
      <c r="L149" s="319">
        <f t="shared" si="191"/>
        <v>0</v>
      </c>
      <c r="M149" s="317"/>
      <c r="N149" s="320"/>
      <c r="O149" s="319">
        <f t="shared" si="192"/>
        <v>0</v>
      </c>
      <c r="P149" s="322"/>
    </row>
    <row r="150" spans="1:16" ht="24" hidden="1" customHeight="1" x14ac:dyDescent="0.25">
      <c r="A150" s="315">
        <v>2359</v>
      </c>
      <c r="B150" s="353" t="s">
        <v>170</v>
      </c>
      <c r="C150" s="354">
        <f t="shared" si="193"/>
        <v>0</v>
      </c>
      <c r="D150" s="453"/>
      <c r="E150" s="454"/>
      <c r="F150" s="319">
        <f t="shared" si="189"/>
        <v>0</v>
      </c>
      <c r="G150" s="317"/>
      <c r="H150" s="320"/>
      <c r="I150" s="319">
        <f t="shared" si="190"/>
        <v>0</v>
      </c>
      <c r="J150" s="317"/>
      <c r="K150" s="320"/>
      <c r="L150" s="319">
        <f t="shared" si="191"/>
        <v>0</v>
      </c>
      <c r="M150" s="317"/>
      <c r="N150" s="320"/>
      <c r="O150" s="319">
        <f t="shared" si="192"/>
        <v>0</v>
      </c>
      <c r="P150" s="322"/>
    </row>
    <row r="151" spans="1:16" ht="24.75" hidden="1" customHeight="1" x14ac:dyDescent="0.25">
      <c r="A151" s="447">
        <v>2360</v>
      </c>
      <c r="B151" s="353" t="s">
        <v>171</v>
      </c>
      <c r="C151" s="354">
        <f t="shared" si="193"/>
        <v>0</v>
      </c>
      <c r="D151" s="448">
        <f>SUM(D152:D158)</f>
        <v>0</v>
      </c>
      <c r="E151" s="449">
        <f t="shared" ref="E151:F151" si="194">SUM(E152:E158)</f>
        <v>0</v>
      </c>
      <c r="F151" s="319">
        <f t="shared" si="194"/>
        <v>0</v>
      </c>
      <c r="G151" s="448">
        <f>SUM(G152:G158)</f>
        <v>0</v>
      </c>
      <c r="H151" s="449">
        <f t="shared" ref="H151:I151" si="195">SUM(H152:H158)</f>
        <v>0</v>
      </c>
      <c r="I151" s="319">
        <f t="shared" si="195"/>
        <v>0</v>
      </c>
      <c r="J151" s="448">
        <f>SUM(J152:J158)</f>
        <v>0</v>
      </c>
      <c r="K151" s="449">
        <f t="shared" ref="K151:L151" si="196">SUM(K152:K158)</f>
        <v>0</v>
      </c>
      <c r="L151" s="319">
        <f t="shared" si="196"/>
        <v>0</v>
      </c>
      <c r="M151" s="448">
        <f>SUM(M152:M158)</f>
        <v>0</v>
      </c>
      <c r="N151" s="449">
        <f t="shared" ref="N151:O151" si="197">SUM(N152:N158)</f>
        <v>0</v>
      </c>
      <c r="O151" s="319">
        <f t="shared" si="197"/>
        <v>0</v>
      </c>
      <c r="P151" s="322"/>
    </row>
    <row r="152" spans="1:16" ht="12" hidden="1" customHeight="1" x14ac:dyDescent="0.25">
      <c r="A152" s="314">
        <v>2361</v>
      </c>
      <c r="B152" s="353" t="s">
        <v>172</v>
      </c>
      <c r="C152" s="354">
        <f t="shared" si="193"/>
        <v>0</v>
      </c>
      <c r="D152" s="453"/>
      <c r="E152" s="454"/>
      <c r="F152" s="319">
        <f t="shared" ref="F152:F159" si="198">D152+E152</f>
        <v>0</v>
      </c>
      <c r="G152" s="317"/>
      <c r="H152" s="320"/>
      <c r="I152" s="319">
        <f t="shared" ref="I152:I159" si="199">G152+H152</f>
        <v>0</v>
      </c>
      <c r="J152" s="317"/>
      <c r="K152" s="320"/>
      <c r="L152" s="319">
        <f t="shared" ref="L152:L159" si="200">K152+J152</f>
        <v>0</v>
      </c>
      <c r="M152" s="317"/>
      <c r="N152" s="320"/>
      <c r="O152" s="319">
        <f t="shared" ref="O152:O159" si="201">N152+M152</f>
        <v>0</v>
      </c>
      <c r="P152" s="322"/>
    </row>
    <row r="153" spans="1:16" ht="24" hidden="1" customHeight="1" x14ac:dyDescent="0.25">
      <c r="A153" s="314">
        <v>2362</v>
      </c>
      <c r="B153" s="353" t="s">
        <v>173</v>
      </c>
      <c r="C153" s="354">
        <f t="shared" si="193"/>
        <v>0</v>
      </c>
      <c r="D153" s="453"/>
      <c r="E153" s="454"/>
      <c r="F153" s="319">
        <f t="shared" si="198"/>
        <v>0</v>
      </c>
      <c r="G153" s="317"/>
      <c r="H153" s="320"/>
      <c r="I153" s="319">
        <f t="shared" si="199"/>
        <v>0</v>
      </c>
      <c r="J153" s="317"/>
      <c r="K153" s="320"/>
      <c r="L153" s="319">
        <f t="shared" si="200"/>
        <v>0</v>
      </c>
      <c r="M153" s="317"/>
      <c r="N153" s="320"/>
      <c r="O153" s="319">
        <f t="shared" si="201"/>
        <v>0</v>
      </c>
      <c r="P153" s="322"/>
    </row>
    <row r="154" spans="1:16" ht="12" hidden="1" customHeight="1" x14ac:dyDescent="0.25">
      <c r="A154" s="314">
        <v>2363</v>
      </c>
      <c r="B154" s="353" t="s">
        <v>174</v>
      </c>
      <c r="C154" s="354">
        <f t="shared" si="193"/>
        <v>0</v>
      </c>
      <c r="D154" s="453"/>
      <c r="E154" s="454"/>
      <c r="F154" s="319">
        <f t="shared" si="198"/>
        <v>0</v>
      </c>
      <c r="G154" s="317"/>
      <c r="H154" s="320"/>
      <c r="I154" s="319">
        <f t="shared" si="199"/>
        <v>0</v>
      </c>
      <c r="J154" s="317"/>
      <c r="K154" s="320"/>
      <c r="L154" s="319">
        <f t="shared" si="200"/>
        <v>0</v>
      </c>
      <c r="M154" s="317"/>
      <c r="N154" s="320"/>
      <c r="O154" s="319">
        <f t="shared" si="201"/>
        <v>0</v>
      </c>
      <c r="P154" s="322"/>
    </row>
    <row r="155" spans="1:16" ht="12" hidden="1" customHeight="1" x14ac:dyDescent="0.25">
      <c r="A155" s="314">
        <v>2364</v>
      </c>
      <c r="B155" s="353" t="s">
        <v>175</v>
      </c>
      <c r="C155" s="354">
        <f t="shared" si="193"/>
        <v>0</v>
      </c>
      <c r="D155" s="453"/>
      <c r="E155" s="454"/>
      <c r="F155" s="319">
        <f t="shared" si="198"/>
        <v>0</v>
      </c>
      <c r="G155" s="317"/>
      <c r="H155" s="320"/>
      <c r="I155" s="319">
        <f t="shared" si="199"/>
        <v>0</v>
      </c>
      <c r="J155" s="317"/>
      <c r="K155" s="320"/>
      <c r="L155" s="319">
        <f t="shared" si="200"/>
        <v>0</v>
      </c>
      <c r="M155" s="317"/>
      <c r="N155" s="320"/>
      <c r="O155" s="319">
        <f t="shared" si="201"/>
        <v>0</v>
      </c>
      <c r="P155" s="322"/>
    </row>
    <row r="156" spans="1:16" ht="12.75" hidden="1" customHeight="1" x14ac:dyDescent="0.25">
      <c r="A156" s="314">
        <v>2365</v>
      </c>
      <c r="B156" s="353" t="s">
        <v>176</v>
      </c>
      <c r="C156" s="354">
        <f t="shared" si="193"/>
        <v>0</v>
      </c>
      <c r="D156" s="453"/>
      <c r="E156" s="454"/>
      <c r="F156" s="319">
        <f t="shared" si="198"/>
        <v>0</v>
      </c>
      <c r="G156" s="317"/>
      <c r="H156" s="320"/>
      <c r="I156" s="319">
        <f t="shared" si="199"/>
        <v>0</v>
      </c>
      <c r="J156" s="317"/>
      <c r="K156" s="320"/>
      <c r="L156" s="319">
        <f t="shared" si="200"/>
        <v>0</v>
      </c>
      <c r="M156" s="317"/>
      <c r="N156" s="320"/>
      <c r="O156" s="319">
        <f t="shared" si="201"/>
        <v>0</v>
      </c>
      <c r="P156" s="322"/>
    </row>
    <row r="157" spans="1:16" ht="36" hidden="1" customHeight="1" x14ac:dyDescent="0.25">
      <c r="A157" s="314">
        <v>2366</v>
      </c>
      <c r="B157" s="353" t="s">
        <v>177</v>
      </c>
      <c r="C157" s="354">
        <f t="shared" si="193"/>
        <v>0</v>
      </c>
      <c r="D157" s="453"/>
      <c r="E157" s="454"/>
      <c r="F157" s="319">
        <f t="shared" si="198"/>
        <v>0</v>
      </c>
      <c r="G157" s="317"/>
      <c r="H157" s="320"/>
      <c r="I157" s="319">
        <f t="shared" si="199"/>
        <v>0</v>
      </c>
      <c r="J157" s="317"/>
      <c r="K157" s="320"/>
      <c r="L157" s="319">
        <f t="shared" si="200"/>
        <v>0</v>
      </c>
      <c r="M157" s="317"/>
      <c r="N157" s="320"/>
      <c r="O157" s="319">
        <f t="shared" si="201"/>
        <v>0</v>
      </c>
      <c r="P157" s="322"/>
    </row>
    <row r="158" spans="1:16" ht="48" hidden="1" customHeight="1" x14ac:dyDescent="0.25">
      <c r="A158" s="314">
        <v>2369</v>
      </c>
      <c r="B158" s="353" t="s">
        <v>178</v>
      </c>
      <c r="C158" s="354">
        <f t="shared" si="193"/>
        <v>0</v>
      </c>
      <c r="D158" s="453"/>
      <c r="E158" s="454"/>
      <c r="F158" s="319">
        <f t="shared" si="198"/>
        <v>0</v>
      </c>
      <c r="G158" s="317"/>
      <c r="H158" s="320"/>
      <c r="I158" s="319">
        <f t="shared" si="199"/>
        <v>0</v>
      </c>
      <c r="J158" s="317"/>
      <c r="K158" s="320"/>
      <c r="L158" s="319">
        <f t="shared" si="200"/>
        <v>0</v>
      </c>
      <c r="M158" s="317"/>
      <c r="N158" s="320"/>
      <c r="O158" s="319">
        <f t="shared" si="201"/>
        <v>0</v>
      </c>
      <c r="P158" s="322"/>
    </row>
    <row r="159" spans="1:16" ht="12" hidden="1" customHeight="1" x14ac:dyDescent="0.25">
      <c r="A159" s="444">
        <v>2370</v>
      </c>
      <c r="B159" s="402" t="s">
        <v>179</v>
      </c>
      <c r="C159" s="407">
        <f t="shared" si="193"/>
        <v>0</v>
      </c>
      <c r="D159" s="460"/>
      <c r="E159" s="461"/>
      <c r="F159" s="405">
        <f t="shared" si="198"/>
        <v>0</v>
      </c>
      <c r="G159" s="408"/>
      <c r="H159" s="409"/>
      <c r="I159" s="405">
        <f t="shared" si="199"/>
        <v>0</v>
      </c>
      <c r="J159" s="408"/>
      <c r="K159" s="409"/>
      <c r="L159" s="405">
        <f t="shared" si="200"/>
        <v>0</v>
      </c>
      <c r="M159" s="408"/>
      <c r="N159" s="409"/>
      <c r="O159" s="405">
        <f t="shared" si="201"/>
        <v>0</v>
      </c>
      <c r="P159" s="393"/>
    </row>
    <row r="160" spans="1:16" hidden="1" x14ac:dyDescent="0.25">
      <c r="A160" s="444">
        <v>2380</v>
      </c>
      <c r="B160" s="402" t="s">
        <v>180</v>
      </c>
      <c r="C160" s="407">
        <f t="shared" si="193"/>
        <v>0</v>
      </c>
      <c r="D160" s="445">
        <f>SUM(D161:D162)</f>
        <v>0</v>
      </c>
      <c r="E160" s="446">
        <f t="shared" ref="E160:F160" si="202">SUM(E161:E162)</f>
        <v>0</v>
      </c>
      <c r="F160" s="405">
        <f t="shared" si="202"/>
        <v>0</v>
      </c>
      <c r="G160" s="445">
        <f>SUM(G161:G162)</f>
        <v>0</v>
      </c>
      <c r="H160" s="446">
        <f t="shared" ref="H160:I160" si="203">SUM(H161:H162)</f>
        <v>0</v>
      </c>
      <c r="I160" s="405">
        <f t="shared" si="203"/>
        <v>0</v>
      </c>
      <c r="J160" s="445">
        <f>SUM(J161:J162)</f>
        <v>0</v>
      </c>
      <c r="K160" s="446">
        <f t="shared" ref="K160:L160" si="204">SUM(K161:K162)</f>
        <v>0</v>
      </c>
      <c r="L160" s="405">
        <f t="shared" si="204"/>
        <v>0</v>
      </c>
      <c r="M160" s="445">
        <f>SUM(M161:M162)</f>
        <v>0</v>
      </c>
      <c r="N160" s="446">
        <f t="shared" ref="N160:O160" si="205">SUM(N161:N162)</f>
        <v>0</v>
      </c>
      <c r="O160" s="405">
        <f t="shared" si="205"/>
        <v>0</v>
      </c>
      <c r="P160" s="393"/>
    </row>
    <row r="161" spans="1:16" ht="12" hidden="1" customHeight="1" x14ac:dyDescent="0.25">
      <c r="A161" s="307">
        <v>2381</v>
      </c>
      <c r="B161" s="346" t="s">
        <v>181</v>
      </c>
      <c r="C161" s="347">
        <f t="shared" si="193"/>
        <v>0</v>
      </c>
      <c r="D161" s="455"/>
      <c r="E161" s="456"/>
      <c r="F161" s="398">
        <f t="shared" ref="F161:F164" si="206">D161+E161</f>
        <v>0</v>
      </c>
      <c r="G161" s="310"/>
      <c r="H161" s="311"/>
      <c r="I161" s="398">
        <f t="shared" ref="I161:I164" si="207">G161+H161</f>
        <v>0</v>
      </c>
      <c r="J161" s="310"/>
      <c r="K161" s="311"/>
      <c r="L161" s="398">
        <f t="shared" ref="L161:L164" si="208">K161+J161</f>
        <v>0</v>
      </c>
      <c r="M161" s="310"/>
      <c r="N161" s="311"/>
      <c r="O161" s="398">
        <f t="shared" ref="O161:O164" si="209">N161+M161</f>
        <v>0</v>
      </c>
      <c r="P161" s="313"/>
    </row>
    <row r="162" spans="1:16" ht="24" hidden="1" customHeight="1" x14ac:dyDescent="0.25">
      <c r="A162" s="314">
        <v>2389</v>
      </c>
      <c r="B162" s="353" t="s">
        <v>182</v>
      </c>
      <c r="C162" s="354">
        <f t="shared" si="193"/>
        <v>0</v>
      </c>
      <c r="D162" s="453"/>
      <c r="E162" s="454"/>
      <c r="F162" s="319">
        <f t="shared" si="206"/>
        <v>0</v>
      </c>
      <c r="G162" s="317"/>
      <c r="H162" s="320"/>
      <c r="I162" s="319">
        <f t="shared" si="207"/>
        <v>0</v>
      </c>
      <c r="J162" s="317"/>
      <c r="K162" s="320"/>
      <c r="L162" s="319">
        <f t="shared" si="208"/>
        <v>0</v>
      </c>
      <c r="M162" s="317"/>
      <c r="N162" s="320"/>
      <c r="O162" s="319">
        <f t="shared" si="209"/>
        <v>0</v>
      </c>
      <c r="P162" s="322"/>
    </row>
    <row r="163" spans="1:16" ht="12" hidden="1" customHeight="1" x14ac:dyDescent="0.25">
      <c r="A163" s="444">
        <v>2390</v>
      </c>
      <c r="B163" s="402" t="s">
        <v>183</v>
      </c>
      <c r="C163" s="407">
        <f t="shared" si="193"/>
        <v>0</v>
      </c>
      <c r="D163" s="460"/>
      <c r="E163" s="461"/>
      <c r="F163" s="405">
        <f t="shared" si="206"/>
        <v>0</v>
      </c>
      <c r="G163" s="408"/>
      <c r="H163" s="409"/>
      <c r="I163" s="405">
        <f t="shared" si="207"/>
        <v>0</v>
      </c>
      <c r="J163" s="408"/>
      <c r="K163" s="409"/>
      <c r="L163" s="405">
        <f t="shared" si="208"/>
        <v>0</v>
      </c>
      <c r="M163" s="408"/>
      <c r="N163" s="409"/>
      <c r="O163" s="405">
        <f t="shared" si="209"/>
        <v>0</v>
      </c>
      <c r="P163" s="393"/>
    </row>
    <row r="164" spans="1:16" ht="12" hidden="1" customHeight="1" x14ac:dyDescent="0.25">
      <c r="A164" s="333">
        <v>2400</v>
      </c>
      <c r="B164" s="441" t="s">
        <v>184</v>
      </c>
      <c r="C164" s="334">
        <f t="shared" si="193"/>
        <v>0</v>
      </c>
      <c r="D164" s="462"/>
      <c r="E164" s="463"/>
      <c r="F164" s="337">
        <f t="shared" si="206"/>
        <v>0</v>
      </c>
      <c r="G164" s="335"/>
      <c r="H164" s="336"/>
      <c r="I164" s="337">
        <f t="shared" si="207"/>
        <v>0</v>
      </c>
      <c r="J164" s="335"/>
      <c r="K164" s="336"/>
      <c r="L164" s="337">
        <f t="shared" si="208"/>
        <v>0</v>
      </c>
      <c r="M164" s="335"/>
      <c r="N164" s="336"/>
      <c r="O164" s="337">
        <f t="shared" si="209"/>
        <v>0</v>
      </c>
      <c r="P164" s="341"/>
    </row>
    <row r="165" spans="1:16" ht="24" hidden="1" x14ac:dyDescent="0.25">
      <c r="A165" s="333">
        <v>2500</v>
      </c>
      <c r="B165" s="441" t="s">
        <v>185</v>
      </c>
      <c r="C165" s="334">
        <f t="shared" si="193"/>
        <v>0</v>
      </c>
      <c r="D165" s="442">
        <f>SUM(D166,D171)</f>
        <v>0</v>
      </c>
      <c r="E165" s="443">
        <f t="shared" ref="E165:O165" si="210">SUM(E166,E171)</f>
        <v>0</v>
      </c>
      <c r="F165" s="337">
        <f t="shared" si="210"/>
        <v>0</v>
      </c>
      <c r="G165" s="442">
        <f t="shared" si="210"/>
        <v>0</v>
      </c>
      <c r="H165" s="443">
        <f t="shared" si="210"/>
        <v>0</v>
      </c>
      <c r="I165" s="337">
        <f t="shared" si="210"/>
        <v>0</v>
      </c>
      <c r="J165" s="442">
        <f t="shared" si="210"/>
        <v>0</v>
      </c>
      <c r="K165" s="443">
        <f t="shared" si="210"/>
        <v>0</v>
      </c>
      <c r="L165" s="337">
        <f t="shared" si="210"/>
        <v>0</v>
      </c>
      <c r="M165" s="442">
        <f t="shared" si="210"/>
        <v>0</v>
      </c>
      <c r="N165" s="443">
        <f t="shared" si="210"/>
        <v>0</v>
      </c>
      <c r="O165" s="337">
        <f t="shared" si="210"/>
        <v>0</v>
      </c>
      <c r="P165" s="341"/>
    </row>
    <row r="166" spans="1:16" ht="16.5" hidden="1" customHeight="1" x14ac:dyDescent="0.25">
      <c r="A166" s="727">
        <v>2510</v>
      </c>
      <c r="B166" s="346" t="s">
        <v>186</v>
      </c>
      <c r="C166" s="347">
        <f t="shared" si="193"/>
        <v>0</v>
      </c>
      <c r="D166" s="451">
        <f>SUM(D167:D170)</f>
        <v>0</v>
      </c>
      <c r="E166" s="452">
        <f t="shared" ref="E166:O166" si="211">SUM(E167:E170)</f>
        <v>0</v>
      </c>
      <c r="F166" s="398">
        <f t="shared" si="211"/>
        <v>0</v>
      </c>
      <c r="G166" s="451">
        <f t="shared" si="211"/>
        <v>0</v>
      </c>
      <c r="H166" s="452">
        <f t="shared" si="211"/>
        <v>0</v>
      </c>
      <c r="I166" s="398">
        <f t="shared" si="211"/>
        <v>0</v>
      </c>
      <c r="J166" s="451">
        <f t="shared" si="211"/>
        <v>0</v>
      </c>
      <c r="K166" s="452">
        <f t="shared" si="211"/>
        <v>0</v>
      </c>
      <c r="L166" s="398">
        <f t="shared" si="211"/>
        <v>0</v>
      </c>
      <c r="M166" s="451">
        <f t="shared" si="211"/>
        <v>0</v>
      </c>
      <c r="N166" s="452">
        <f t="shared" si="211"/>
        <v>0</v>
      </c>
      <c r="O166" s="398">
        <f t="shared" si="211"/>
        <v>0</v>
      </c>
      <c r="P166" s="313"/>
    </row>
    <row r="167" spans="1:16" ht="24" hidden="1" customHeight="1" x14ac:dyDescent="0.25">
      <c r="A167" s="315">
        <v>2512</v>
      </c>
      <c r="B167" s="353" t="s">
        <v>187</v>
      </c>
      <c r="C167" s="354">
        <f t="shared" si="193"/>
        <v>0</v>
      </c>
      <c r="D167" s="453"/>
      <c r="E167" s="454"/>
      <c r="F167" s="319">
        <f t="shared" ref="F167:F172" si="212">D167+E167</f>
        <v>0</v>
      </c>
      <c r="G167" s="317"/>
      <c r="H167" s="320"/>
      <c r="I167" s="319">
        <f t="shared" ref="I167:I172" si="213">G167+H167</f>
        <v>0</v>
      </c>
      <c r="J167" s="317"/>
      <c r="K167" s="320"/>
      <c r="L167" s="319">
        <f t="shared" ref="L167:L172" si="214">K167+J167</f>
        <v>0</v>
      </c>
      <c r="M167" s="317"/>
      <c r="N167" s="320"/>
      <c r="O167" s="319">
        <f t="shared" ref="O167:O172" si="215">N167+M167</f>
        <v>0</v>
      </c>
      <c r="P167" s="322"/>
    </row>
    <row r="168" spans="1:16" ht="36" hidden="1" customHeight="1" x14ac:dyDescent="0.25">
      <c r="A168" s="315">
        <v>2513</v>
      </c>
      <c r="B168" s="353" t="s">
        <v>188</v>
      </c>
      <c r="C168" s="354">
        <f t="shared" si="193"/>
        <v>0</v>
      </c>
      <c r="D168" s="453"/>
      <c r="E168" s="454"/>
      <c r="F168" s="319">
        <f t="shared" si="212"/>
        <v>0</v>
      </c>
      <c r="G168" s="317"/>
      <c r="H168" s="320"/>
      <c r="I168" s="319">
        <f t="shared" si="213"/>
        <v>0</v>
      </c>
      <c r="J168" s="317"/>
      <c r="K168" s="320"/>
      <c r="L168" s="319">
        <f t="shared" si="214"/>
        <v>0</v>
      </c>
      <c r="M168" s="317"/>
      <c r="N168" s="320"/>
      <c r="O168" s="319">
        <f t="shared" si="215"/>
        <v>0</v>
      </c>
      <c r="P168" s="322"/>
    </row>
    <row r="169" spans="1:16" ht="24" hidden="1" customHeight="1" x14ac:dyDescent="0.25">
      <c r="A169" s="315">
        <v>2515</v>
      </c>
      <c r="B169" s="353" t="s">
        <v>189</v>
      </c>
      <c r="C169" s="354">
        <f t="shared" si="193"/>
        <v>0</v>
      </c>
      <c r="D169" s="453"/>
      <c r="E169" s="454"/>
      <c r="F169" s="319">
        <f t="shared" si="212"/>
        <v>0</v>
      </c>
      <c r="G169" s="317"/>
      <c r="H169" s="320"/>
      <c r="I169" s="319">
        <f t="shared" si="213"/>
        <v>0</v>
      </c>
      <c r="J169" s="317"/>
      <c r="K169" s="320"/>
      <c r="L169" s="319">
        <f t="shared" si="214"/>
        <v>0</v>
      </c>
      <c r="M169" s="317"/>
      <c r="N169" s="320"/>
      <c r="O169" s="319">
        <f t="shared" si="215"/>
        <v>0</v>
      </c>
      <c r="P169" s="322"/>
    </row>
    <row r="170" spans="1:16" ht="24" hidden="1" customHeight="1" x14ac:dyDescent="0.25">
      <c r="A170" s="315">
        <v>2519</v>
      </c>
      <c r="B170" s="353" t="s">
        <v>190</v>
      </c>
      <c r="C170" s="354">
        <f t="shared" si="193"/>
        <v>0</v>
      </c>
      <c r="D170" s="453"/>
      <c r="E170" s="454"/>
      <c r="F170" s="319">
        <f t="shared" si="212"/>
        <v>0</v>
      </c>
      <c r="G170" s="317"/>
      <c r="H170" s="320"/>
      <c r="I170" s="319">
        <f t="shared" si="213"/>
        <v>0</v>
      </c>
      <c r="J170" s="317"/>
      <c r="K170" s="320"/>
      <c r="L170" s="319">
        <f t="shared" si="214"/>
        <v>0</v>
      </c>
      <c r="M170" s="317"/>
      <c r="N170" s="320"/>
      <c r="O170" s="319">
        <f t="shared" si="215"/>
        <v>0</v>
      </c>
      <c r="P170" s="322"/>
    </row>
    <row r="171" spans="1:16" ht="24" hidden="1" customHeight="1" x14ac:dyDescent="0.25">
      <c r="A171" s="447">
        <v>2520</v>
      </c>
      <c r="B171" s="353" t="s">
        <v>191</v>
      </c>
      <c r="C171" s="354">
        <f t="shared" si="193"/>
        <v>0</v>
      </c>
      <c r="D171" s="453"/>
      <c r="E171" s="454"/>
      <c r="F171" s="319">
        <f t="shared" si="212"/>
        <v>0</v>
      </c>
      <c r="G171" s="317"/>
      <c r="H171" s="320"/>
      <c r="I171" s="319">
        <f t="shared" si="213"/>
        <v>0</v>
      </c>
      <c r="J171" s="317"/>
      <c r="K171" s="320"/>
      <c r="L171" s="319">
        <f t="shared" si="214"/>
        <v>0</v>
      </c>
      <c r="M171" s="317"/>
      <c r="N171" s="320"/>
      <c r="O171" s="319">
        <f t="shared" si="215"/>
        <v>0</v>
      </c>
      <c r="P171" s="322"/>
    </row>
    <row r="172" spans="1:16" s="464" customFormat="1" ht="36" hidden="1" customHeight="1" x14ac:dyDescent="0.25">
      <c r="A172" s="287">
        <v>2800</v>
      </c>
      <c r="B172" s="346" t="s">
        <v>192</v>
      </c>
      <c r="C172" s="347">
        <f t="shared" si="193"/>
        <v>0</v>
      </c>
      <c r="D172" s="310"/>
      <c r="E172" s="311"/>
      <c r="F172" s="398">
        <f t="shared" si="212"/>
        <v>0</v>
      </c>
      <c r="G172" s="310"/>
      <c r="H172" s="311"/>
      <c r="I172" s="398">
        <f t="shared" si="213"/>
        <v>0</v>
      </c>
      <c r="J172" s="310"/>
      <c r="K172" s="311"/>
      <c r="L172" s="398">
        <f t="shared" si="214"/>
        <v>0</v>
      </c>
      <c r="M172" s="310"/>
      <c r="N172" s="311"/>
      <c r="O172" s="398">
        <f t="shared" si="215"/>
        <v>0</v>
      </c>
      <c r="P172" s="313"/>
    </row>
    <row r="173" spans="1:16" hidden="1" x14ac:dyDescent="0.25">
      <c r="A173" s="436">
        <v>3000</v>
      </c>
      <c r="B173" s="436" t="s">
        <v>193</v>
      </c>
      <c r="C173" s="437">
        <f t="shared" si="193"/>
        <v>0</v>
      </c>
      <c r="D173" s="438">
        <f>SUM(D174,D184)</f>
        <v>0</v>
      </c>
      <c r="E173" s="439">
        <f t="shared" ref="E173:F173" si="216">SUM(E174,E184)</f>
        <v>0</v>
      </c>
      <c r="F173" s="440">
        <f t="shared" si="216"/>
        <v>0</v>
      </c>
      <c r="G173" s="438">
        <f>SUM(G174,G184)</f>
        <v>0</v>
      </c>
      <c r="H173" s="439">
        <f t="shared" ref="H173:I173" si="217">SUM(H174,H184)</f>
        <v>0</v>
      </c>
      <c r="I173" s="440">
        <f t="shared" si="217"/>
        <v>0</v>
      </c>
      <c r="J173" s="438">
        <f>SUM(J174,J184)</f>
        <v>0</v>
      </c>
      <c r="K173" s="439">
        <f t="shared" ref="K173:L173" si="218">SUM(K174,K184)</f>
        <v>0</v>
      </c>
      <c r="L173" s="440">
        <f t="shared" si="218"/>
        <v>0</v>
      </c>
      <c r="M173" s="438">
        <f>SUM(M174,M184)</f>
        <v>0</v>
      </c>
      <c r="N173" s="439">
        <f t="shared" ref="N173:O173" si="219">SUM(N174,N184)</f>
        <v>0</v>
      </c>
      <c r="O173" s="440">
        <f t="shared" si="219"/>
        <v>0</v>
      </c>
      <c r="P173" s="163"/>
    </row>
    <row r="174" spans="1:16" ht="24" hidden="1" x14ac:dyDescent="0.25">
      <c r="A174" s="333">
        <v>3200</v>
      </c>
      <c r="B174" s="465" t="s">
        <v>194</v>
      </c>
      <c r="C174" s="334">
        <f t="shared" si="193"/>
        <v>0</v>
      </c>
      <c r="D174" s="442">
        <f>SUM(D175,D179)</f>
        <v>0</v>
      </c>
      <c r="E174" s="443">
        <f t="shared" ref="E174:O174" si="220">SUM(E175,E179)</f>
        <v>0</v>
      </c>
      <c r="F174" s="337">
        <f t="shared" si="220"/>
        <v>0</v>
      </c>
      <c r="G174" s="442">
        <f t="shared" si="220"/>
        <v>0</v>
      </c>
      <c r="H174" s="443">
        <f t="shared" si="220"/>
        <v>0</v>
      </c>
      <c r="I174" s="337">
        <f t="shared" si="220"/>
        <v>0</v>
      </c>
      <c r="J174" s="442">
        <f t="shared" si="220"/>
        <v>0</v>
      </c>
      <c r="K174" s="443">
        <f t="shared" si="220"/>
        <v>0</v>
      </c>
      <c r="L174" s="337">
        <f t="shared" si="220"/>
        <v>0</v>
      </c>
      <c r="M174" s="442">
        <f t="shared" si="220"/>
        <v>0</v>
      </c>
      <c r="N174" s="443">
        <f t="shared" si="220"/>
        <v>0</v>
      </c>
      <c r="O174" s="337">
        <f t="shared" si="220"/>
        <v>0</v>
      </c>
      <c r="P174" s="341"/>
    </row>
    <row r="175" spans="1:16" ht="36" hidden="1" x14ac:dyDescent="0.25">
      <c r="A175" s="727">
        <v>3260</v>
      </c>
      <c r="B175" s="346" t="s">
        <v>195</v>
      </c>
      <c r="C175" s="347">
        <f t="shared" si="193"/>
        <v>0</v>
      </c>
      <c r="D175" s="451">
        <f>SUM(D176:D178)</f>
        <v>0</v>
      </c>
      <c r="E175" s="452">
        <f t="shared" ref="E175:F175" si="221">SUM(E176:E178)</f>
        <v>0</v>
      </c>
      <c r="F175" s="398">
        <f t="shared" si="221"/>
        <v>0</v>
      </c>
      <c r="G175" s="451">
        <f>SUM(G176:G178)</f>
        <v>0</v>
      </c>
      <c r="H175" s="452">
        <f t="shared" ref="H175:I175" si="222">SUM(H176:H178)</f>
        <v>0</v>
      </c>
      <c r="I175" s="398">
        <f t="shared" si="222"/>
        <v>0</v>
      </c>
      <c r="J175" s="451">
        <f>SUM(J176:J178)</f>
        <v>0</v>
      </c>
      <c r="K175" s="452">
        <f t="shared" ref="K175:L175" si="223">SUM(K176:K178)</f>
        <v>0</v>
      </c>
      <c r="L175" s="398">
        <f t="shared" si="223"/>
        <v>0</v>
      </c>
      <c r="M175" s="451">
        <f>SUM(M176:M178)</f>
        <v>0</v>
      </c>
      <c r="N175" s="452">
        <f t="shared" ref="N175:O175" si="224">SUM(N176:N178)</f>
        <v>0</v>
      </c>
      <c r="O175" s="398">
        <f t="shared" si="224"/>
        <v>0</v>
      </c>
      <c r="P175" s="313"/>
    </row>
    <row r="176" spans="1:16" ht="24" hidden="1" customHeight="1" x14ac:dyDescent="0.25">
      <c r="A176" s="315">
        <v>3261</v>
      </c>
      <c r="B176" s="353" t="s">
        <v>196</v>
      </c>
      <c r="C176" s="354">
        <f t="shared" si="193"/>
        <v>0</v>
      </c>
      <c r="D176" s="453"/>
      <c r="E176" s="454"/>
      <c r="F176" s="319">
        <f t="shared" ref="F176:F178" si="225">D176+E176</f>
        <v>0</v>
      </c>
      <c r="G176" s="317"/>
      <c r="H176" s="320"/>
      <c r="I176" s="319">
        <f t="shared" ref="I176:I178" si="226">G176+H176</f>
        <v>0</v>
      </c>
      <c r="J176" s="317"/>
      <c r="K176" s="320"/>
      <c r="L176" s="319">
        <f t="shared" ref="L176:L178" si="227">K176+J176</f>
        <v>0</v>
      </c>
      <c r="M176" s="317"/>
      <c r="N176" s="320"/>
      <c r="O176" s="319">
        <f t="shared" ref="O176:O178" si="228">N176+M176</f>
        <v>0</v>
      </c>
      <c r="P176" s="322"/>
    </row>
    <row r="177" spans="1:16" ht="36" hidden="1" customHeight="1" x14ac:dyDescent="0.25">
      <c r="A177" s="315">
        <v>3262</v>
      </c>
      <c r="B177" s="353" t="s">
        <v>197</v>
      </c>
      <c r="C177" s="354">
        <f t="shared" si="193"/>
        <v>0</v>
      </c>
      <c r="D177" s="453"/>
      <c r="E177" s="454"/>
      <c r="F177" s="319">
        <f t="shared" si="225"/>
        <v>0</v>
      </c>
      <c r="G177" s="317"/>
      <c r="H177" s="320"/>
      <c r="I177" s="319">
        <f t="shared" si="226"/>
        <v>0</v>
      </c>
      <c r="J177" s="317"/>
      <c r="K177" s="320"/>
      <c r="L177" s="319">
        <f t="shared" si="227"/>
        <v>0</v>
      </c>
      <c r="M177" s="317"/>
      <c r="N177" s="320"/>
      <c r="O177" s="319">
        <f t="shared" si="228"/>
        <v>0</v>
      </c>
      <c r="P177" s="322"/>
    </row>
    <row r="178" spans="1:16" ht="24" hidden="1" customHeight="1" x14ac:dyDescent="0.25">
      <c r="A178" s="315">
        <v>3263</v>
      </c>
      <c r="B178" s="353" t="s">
        <v>198</v>
      </c>
      <c r="C178" s="354">
        <f t="shared" si="193"/>
        <v>0</v>
      </c>
      <c r="D178" s="453"/>
      <c r="E178" s="454"/>
      <c r="F178" s="319">
        <f t="shared" si="225"/>
        <v>0</v>
      </c>
      <c r="G178" s="317"/>
      <c r="H178" s="320"/>
      <c r="I178" s="319">
        <f t="shared" si="226"/>
        <v>0</v>
      </c>
      <c r="J178" s="317"/>
      <c r="K178" s="320"/>
      <c r="L178" s="319">
        <f t="shared" si="227"/>
        <v>0</v>
      </c>
      <c r="M178" s="317"/>
      <c r="N178" s="320"/>
      <c r="O178" s="319">
        <f t="shared" si="228"/>
        <v>0</v>
      </c>
      <c r="P178" s="322"/>
    </row>
    <row r="179" spans="1:16" ht="84" hidden="1" x14ac:dyDescent="0.25">
      <c r="A179" s="727">
        <v>3290</v>
      </c>
      <c r="B179" s="346" t="s">
        <v>199</v>
      </c>
      <c r="C179" s="466">
        <f t="shared" si="193"/>
        <v>0</v>
      </c>
      <c r="D179" s="451">
        <f>SUM(D180:D183)</f>
        <v>0</v>
      </c>
      <c r="E179" s="452">
        <f t="shared" ref="E179:O179" si="229">SUM(E180:E183)</f>
        <v>0</v>
      </c>
      <c r="F179" s="398">
        <f t="shared" si="229"/>
        <v>0</v>
      </c>
      <c r="G179" s="451">
        <f t="shared" si="229"/>
        <v>0</v>
      </c>
      <c r="H179" s="452">
        <f t="shared" si="229"/>
        <v>0</v>
      </c>
      <c r="I179" s="398">
        <f t="shared" si="229"/>
        <v>0</v>
      </c>
      <c r="J179" s="451">
        <f t="shared" si="229"/>
        <v>0</v>
      </c>
      <c r="K179" s="452">
        <f t="shared" si="229"/>
        <v>0</v>
      </c>
      <c r="L179" s="398">
        <f t="shared" si="229"/>
        <v>0</v>
      </c>
      <c r="M179" s="451">
        <f t="shared" si="229"/>
        <v>0</v>
      </c>
      <c r="N179" s="452">
        <f t="shared" si="229"/>
        <v>0</v>
      </c>
      <c r="O179" s="398">
        <f t="shared" si="229"/>
        <v>0</v>
      </c>
      <c r="P179" s="313"/>
    </row>
    <row r="180" spans="1:16" ht="72" hidden="1" customHeight="1" x14ac:dyDescent="0.25">
      <c r="A180" s="315">
        <v>3291</v>
      </c>
      <c r="B180" s="353" t="s">
        <v>200</v>
      </c>
      <c r="C180" s="354">
        <f t="shared" si="193"/>
        <v>0</v>
      </c>
      <c r="D180" s="453"/>
      <c r="E180" s="454"/>
      <c r="F180" s="319">
        <f t="shared" ref="F180:F183" si="230">D180+E180</f>
        <v>0</v>
      </c>
      <c r="G180" s="317"/>
      <c r="H180" s="320"/>
      <c r="I180" s="319">
        <f t="shared" ref="I180:I183" si="231">G180+H180</f>
        <v>0</v>
      </c>
      <c r="J180" s="317"/>
      <c r="K180" s="320"/>
      <c r="L180" s="319">
        <f t="shared" ref="L180:L183" si="232">K180+J180</f>
        <v>0</v>
      </c>
      <c r="M180" s="317"/>
      <c r="N180" s="320"/>
      <c r="O180" s="319">
        <f t="shared" ref="O180:O183" si="233">N180+M180</f>
        <v>0</v>
      </c>
      <c r="P180" s="322"/>
    </row>
    <row r="181" spans="1:16" ht="72" hidden="1" customHeight="1" x14ac:dyDescent="0.25">
      <c r="A181" s="315">
        <v>3292</v>
      </c>
      <c r="B181" s="353" t="s">
        <v>201</v>
      </c>
      <c r="C181" s="354">
        <f t="shared" si="193"/>
        <v>0</v>
      </c>
      <c r="D181" s="453"/>
      <c r="E181" s="454"/>
      <c r="F181" s="319">
        <f t="shared" si="230"/>
        <v>0</v>
      </c>
      <c r="G181" s="317"/>
      <c r="H181" s="320"/>
      <c r="I181" s="319">
        <f t="shared" si="231"/>
        <v>0</v>
      </c>
      <c r="J181" s="317"/>
      <c r="K181" s="320"/>
      <c r="L181" s="319">
        <f t="shared" si="232"/>
        <v>0</v>
      </c>
      <c r="M181" s="317"/>
      <c r="N181" s="320"/>
      <c r="O181" s="319">
        <f t="shared" si="233"/>
        <v>0</v>
      </c>
      <c r="P181" s="322"/>
    </row>
    <row r="182" spans="1:16" ht="72" hidden="1" customHeight="1" x14ac:dyDescent="0.25">
      <c r="A182" s="315">
        <v>3293</v>
      </c>
      <c r="B182" s="353" t="s">
        <v>202</v>
      </c>
      <c r="C182" s="354">
        <f t="shared" si="193"/>
        <v>0</v>
      </c>
      <c r="D182" s="453"/>
      <c r="E182" s="454"/>
      <c r="F182" s="319">
        <f t="shared" si="230"/>
        <v>0</v>
      </c>
      <c r="G182" s="317"/>
      <c r="H182" s="320"/>
      <c r="I182" s="319">
        <f t="shared" si="231"/>
        <v>0</v>
      </c>
      <c r="J182" s="317"/>
      <c r="K182" s="320"/>
      <c r="L182" s="319">
        <f t="shared" si="232"/>
        <v>0</v>
      </c>
      <c r="M182" s="317"/>
      <c r="N182" s="320"/>
      <c r="O182" s="319">
        <f t="shared" si="233"/>
        <v>0</v>
      </c>
      <c r="P182" s="322"/>
    </row>
    <row r="183" spans="1:16" ht="60" hidden="1" customHeight="1" x14ac:dyDescent="0.25">
      <c r="A183" s="467">
        <v>3294</v>
      </c>
      <c r="B183" s="353" t="s">
        <v>203</v>
      </c>
      <c r="C183" s="466">
        <f t="shared" si="193"/>
        <v>0</v>
      </c>
      <c r="D183" s="468"/>
      <c r="E183" s="469"/>
      <c r="F183" s="470">
        <f t="shared" si="230"/>
        <v>0</v>
      </c>
      <c r="G183" s="471"/>
      <c r="H183" s="472"/>
      <c r="I183" s="470">
        <f t="shared" si="231"/>
        <v>0</v>
      </c>
      <c r="J183" s="471"/>
      <c r="K183" s="472"/>
      <c r="L183" s="470">
        <f t="shared" si="232"/>
        <v>0</v>
      </c>
      <c r="M183" s="471"/>
      <c r="N183" s="472"/>
      <c r="O183" s="470">
        <f t="shared" si="233"/>
        <v>0</v>
      </c>
      <c r="P183" s="473"/>
    </row>
    <row r="184" spans="1:16" ht="48" hidden="1" x14ac:dyDescent="0.25">
      <c r="A184" s="474">
        <v>3300</v>
      </c>
      <c r="B184" s="465" t="s">
        <v>204</v>
      </c>
      <c r="C184" s="475">
        <f t="shared" si="193"/>
        <v>0</v>
      </c>
      <c r="D184" s="476">
        <f>SUM(D185:D186)</f>
        <v>0</v>
      </c>
      <c r="E184" s="477">
        <f t="shared" ref="E184:O184" si="234">SUM(E185:E186)</f>
        <v>0</v>
      </c>
      <c r="F184" s="478">
        <f t="shared" si="234"/>
        <v>0</v>
      </c>
      <c r="G184" s="476">
        <f t="shared" si="234"/>
        <v>0</v>
      </c>
      <c r="H184" s="477">
        <f t="shared" si="234"/>
        <v>0</v>
      </c>
      <c r="I184" s="478">
        <f t="shared" si="234"/>
        <v>0</v>
      </c>
      <c r="J184" s="476">
        <f t="shared" si="234"/>
        <v>0</v>
      </c>
      <c r="K184" s="477">
        <f t="shared" si="234"/>
        <v>0</v>
      </c>
      <c r="L184" s="478">
        <f t="shared" si="234"/>
        <v>0</v>
      </c>
      <c r="M184" s="476">
        <f t="shared" si="234"/>
        <v>0</v>
      </c>
      <c r="N184" s="477">
        <f t="shared" si="234"/>
        <v>0</v>
      </c>
      <c r="O184" s="478">
        <f t="shared" si="234"/>
        <v>0</v>
      </c>
      <c r="P184" s="479"/>
    </row>
    <row r="185" spans="1:16" ht="48" hidden="1" customHeight="1" x14ac:dyDescent="0.25">
      <c r="A185" s="401">
        <v>3310</v>
      </c>
      <c r="B185" s="402" t="s">
        <v>205</v>
      </c>
      <c r="C185" s="407">
        <f t="shared" si="193"/>
        <v>0</v>
      </c>
      <c r="D185" s="460"/>
      <c r="E185" s="461"/>
      <c r="F185" s="405">
        <f t="shared" ref="F185:F186" si="235">D185+E185</f>
        <v>0</v>
      </c>
      <c r="G185" s="408"/>
      <c r="H185" s="409"/>
      <c r="I185" s="405">
        <f t="shared" ref="I185:I186" si="236">G185+H185</f>
        <v>0</v>
      </c>
      <c r="J185" s="408"/>
      <c r="K185" s="409"/>
      <c r="L185" s="405">
        <f t="shared" ref="L185:L186" si="237">K185+J185</f>
        <v>0</v>
      </c>
      <c r="M185" s="408"/>
      <c r="N185" s="409"/>
      <c r="O185" s="405">
        <f t="shared" ref="O185:O186" si="238">N185+M185</f>
        <v>0</v>
      </c>
      <c r="P185" s="393"/>
    </row>
    <row r="186" spans="1:16" ht="48.75" hidden="1" customHeight="1" x14ac:dyDescent="0.25">
      <c r="A186" s="308">
        <v>3320</v>
      </c>
      <c r="B186" s="346" t="s">
        <v>206</v>
      </c>
      <c r="C186" s="347">
        <f t="shared" si="193"/>
        <v>0</v>
      </c>
      <c r="D186" s="455"/>
      <c r="E186" s="456"/>
      <c r="F186" s="398">
        <f t="shared" si="235"/>
        <v>0</v>
      </c>
      <c r="G186" s="310"/>
      <c r="H186" s="311"/>
      <c r="I186" s="398">
        <f t="shared" si="236"/>
        <v>0</v>
      </c>
      <c r="J186" s="310"/>
      <c r="K186" s="311"/>
      <c r="L186" s="398">
        <f t="shared" si="237"/>
        <v>0</v>
      </c>
      <c r="M186" s="310"/>
      <c r="N186" s="311"/>
      <c r="O186" s="398">
        <f t="shared" si="238"/>
        <v>0</v>
      </c>
      <c r="P186" s="313"/>
    </row>
    <row r="187" spans="1:16" hidden="1" x14ac:dyDescent="0.25">
      <c r="A187" s="480">
        <v>4000</v>
      </c>
      <c r="B187" s="436" t="s">
        <v>207</v>
      </c>
      <c r="C187" s="437">
        <f t="shared" si="193"/>
        <v>0</v>
      </c>
      <c r="D187" s="438">
        <f>SUM(D188,D191)</f>
        <v>0</v>
      </c>
      <c r="E187" s="439">
        <f t="shared" ref="E187:F187" si="239">SUM(E188,E191)</f>
        <v>0</v>
      </c>
      <c r="F187" s="440">
        <f t="shared" si="239"/>
        <v>0</v>
      </c>
      <c r="G187" s="438">
        <f>SUM(G188,G191)</f>
        <v>0</v>
      </c>
      <c r="H187" s="439">
        <f t="shared" ref="H187:I187" si="240">SUM(H188,H191)</f>
        <v>0</v>
      </c>
      <c r="I187" s="440">
        <f t="shared" si="240"/>
        <v>0</v>
      </c>
      <c r="J187" s="438">
        <f>SUM(J188,J191)</f>
        <v>0</v>
      </c>
      <c r="K187" s="439">
        <f t="shared" ref="K187:L187" si="241">SUM(K188,K191)</f>
        <v>0</v>
      </c>
      <c r="L187" s="440">
        <f t="shared" si="241"/>
        <v>0</v>
      </c>
      <c r="M187" s="438">
        <f>SUM(M188,M191)</f>
        <v>0</v>
      </c>
      <c r="N187" s="439">
        <f t="shared" ref="N187:O187" si="242">SUM(N188,N191)</f>
        <v>0</v>
      </c>
      <c r="O187" s="440">
        <f t="shared" si="242"/>
        <v>0</v>
      </c>
      <c r="P187" s="163"/>
    </row>
    <row r="188" spans="1:16" ht="24" hidden="1" x14ac:dyDescent="0.25">
      <c r="A188" s="481">
        <v>4200</v>
      </c>
      <c r="B188" s="441" t="s">
        <v>208</v>
      </c>
      <c r="C188" s="334">
        <f t="shared" si="193"/>
        <v>0</v>
      </c>
      <c r="D188" s="442">
        <f>SUM(D189,D190)</f>
        <v>0</v>
      </c>
      <c r="E188" s="443">
        <f t="shared" ref="E188:F188" si="243">SUM(E189,E190)</f>
        <v>0</v>
      </c>
      <c r="F188" s="337">
        <f t="shared" si="243"/>
        <v>0</v>
      </c>
      <c r="G188" s="442">
        <f>SUM(G189,G190)</f>
        <v>0</v>
      </c>
      <c r="H188" s="443">
        <f t="shared" ref="H188:I188" si="244">SUM(H189,H190)</f>
        <v>0</v>
      </c>
      <c r="I188" s="337">
        <f t="shared" si="244"/>
        <v>0</v>
      </c>
      <c r="J188" s="442">
        <f>SUM(J189,J190)</f>
        <v>0</v>
      </c>
      <c r="K188" s="443">
        <f t="shared" ref="K188:L188" si="245">SUM(K189,K190)</f>
        <v>0</v>
      </c>
      <c r="L188" s="337">
        <f t="shared" si="245"/>
        <v>0</v>
      </c>
      <c r="M188" s="442">
        <f>SUM(M189,M190)</f>
        <v>0</v>
      </c>
      <c r="N188" s="443">
        <f t="shared" ref="N188:O188" si="246">SUM(N189,N190)</f>
        <v>0</v>
      </c>
      <c r="O188" s="337">
        <f t="shared" si="246"/>
        <v>0</v>
      </c>
      <c r="P188" s="341"/>
    </row>
    <row r="189" spans="1:16" ht="36" hidden="1" customHeight="1" x14ac:dyDescent="0.25">
      <c r="A189" s="727">
        <v>4240</v>
      </c>
      <c r="B189" s="346" t="s">
        <v>209</v>
      </c>
      <c r="C189" s="347">
        <f t="shared" si="193"/>
        <v>0</v>
      </c>
      <c r="D189" s="455"/>
      <c r="E189" s="456"/>
      <c r="F189" s="398">
        <f t="shared" ref="F189:F190" si="247">D189+E189</f>
        <v>0</v>
      </c>
      <c r="G189" s="310"/>
      <c r="H189" s="311"/>
      <c r="I189" s="398">
        <f t="shared" ref="I189:I190" si="248">G189+H189</f>
        <v>0</v>
      </c>
      <c r="J189" s="310"/>
      <c r="K189" s="311"/>
      <c r="L189" s="398">
        <f t="shared" ref="L189:L190" si="249">K189+J189</f>
        <v>0</v>
      </c>
      <c r="M189" s="310"/>
      <c r="N189" s="311"/>
      <c r="O189" s="398">
        <f t="shared" ref="O189:O190" si="250">N189+M189</f>
        <v>0</v>
      </c>
      <c r="P189" s="313"/>
    </row>
    <row r="190" spans="1:16" ht="24" hidden="1" customHeight="1" x14ac:dyDescent="0.25">
      <c r="A190" s="447">
        <v>4250</v>
      </c>
      <c r="B190" s="353" t="s">
        <v>210</v>
      </c>
      <c r="C190" s="354">
        <f t="shared" si="193"/>
        <v>0</v>
      </c>
      <c r="D190" s="453"/>
      <c r="E190" s="454"/>
      <c r="F190" s="319">
        <f t="shared" si="247"/>
        <v>0</v>
      </c>
      <c r="G190" s="317"/>
      <c r="H190" s="320"/>
      <c r="I190" s="319">
        <f t="shared" si="248"/>
        <v>0</v>
      </c>
      <c r="J190" s="317"/>
      <c r="K190" s="320"/>
      <c r="L190" s="319">
        <f t="shared" si="249"/>
        <v>0</v>
      </c>
      <c r="M190" s="317"/>
      <c r="N190" s="320"/>
      <c r="O190" s="319">
        <f t="shared" si="250"/>
        <v>0</v>
      </c>
      <c r="P190" s="322"/>
    </row>
    <row r="191" spans="1:16" hidden="1" x14ac:dyDescent="0.25">
      <c r="A191" s="333">
        <v>4300</v>
      </c>
      <c r="B191" s="441" t="s">
        <v>211</v>
      </c>
      <c r="C191" s="334">
        <f t="shared" si="193"/>
        <v>0</v>
      </c>
      <c r="D191" s="442">
        <f>SUM(D192)</f>
        <v>0</v>
      </c>
      <c r="E191" s="443">
        <f t="shared" ref="E191:F191" si="251">SUM(E192)</f>
        <v>0</v>
      </c>
      <c r="F191" s="337">
        <f t="shared" si="251"/>
        <v>0</v>
      </c>
      <c r="G191" s="442">
        <f>SUM(G192)</f>
        <v>0</v>
      </c>
      <c r="H191" s="443">
        <f t="shared" ref="H191:I191" si="252">SUM(H192)</f>
        <v>0</v>
      </c>
      <c r="I191" s="337">
        <f t="shared" si="252"/>
        <v>0</v>
      </c>
      <c r="J191" s="442">
        <f>SUM(J192)</f>
        <v>0</v>
      </c>
      <c r="K191" s="443">
        <f t="shared" ref="K191:L191" si="253">SUM(K192)</f>
        <v>0</v>
      </c>
      <c r="L191" s="337">
        <f t="shared" si="253"/>
        <v>0</v>
      </c>
      <c r="M191" s="442">
        <f>SUM(M192)</f>
        <v>0</v>
      </c>
      <c r="N191" s="443">
        <f t="shared" ref="N191:O191" si="254">SUM(N192)</f>
        <v>0</v>
      </c>
      <c r="O191" s="337">
        <f t="shared" si="254"/>
        <v>0</v>
      </c>
      <c r="P191" s="341"/>
    </row>
    <row r="192" spans="1:16" ht="24" hidden="1" x14ac:dyDescent="0.25">
      <c r="A192" s="727">
        <v>4310</v>
      </c>
      <c r="B192" s="346" t="s">
        <v>212</v>
      </c>
      <c r="C192" s="347">
        <f t="shared" si="193"/>
        <v>0</v>
      </c>
      <c r="D192" s="451">
        <f>SUM(D193:D193)</f>
        <v>0</v>
      </c>
      <c r="E192" s="452">
        <f t="shared" ref="E192:F192" si="255">SUM(E193:E193)</f>
        <v>0</v>
      </c>
      <c r="F192" s="398">
        <f t="shared" si="255"/>
        <v>0</v>
      </c>
      <c r="G192" s="451">
        <f>SUM(G193:G193)</f>
        <v>0</v>
      </c>
      <c r="H192" s="452">
        <f t="shared" ref="H192:I192" si="256">SUM(H193:H193)</f>
        <v>0</v>
      </c>
      <c r="I192" s="398">
        <f t="shared" si="256"/>
        <v>0</v>
      </c>
      <c r="J192" s="451">
        <f>SUM(J193:J193)</f>
        <v>0</v>
      </c>
      <c r="K192" s="452">
        <f t="shared" ref="K192:L192" si="257">SUM(K193:K193)</f>
        <v>0</v>
      </c>
      <c r="L192" s="398">
        <f t="shared" si="257"/>
        <v>0</v>
      </c>
      <c r="M192" s="451">
        <f>SUM(M193:M193)</f>
        <v>0</v>
      </c>
      <c r="N192" s="452">
        <f t="shared" ref="N192:O192" si="258">SUM(N193:N193)</f>
        <v>0</v>
      </c>
      <c r="O192" s="398">
        <f t="shared" si="258"/>
        <v>0</v>
      </c>
      <c r="P192" s="313"/>
    </row>
    <row r="193" spans="1:16" ht="36" hidden="1" customHeight="1" x14ac:dyDescent="0.25">
      <c r="A193" s="315">
        <v>4311</v>
      </c>
      <c r="B193" s="353" t="s">
        <v>213</v>
      </c>
      <c r="C193" s="354">
        <f t="shared" si="193"/>
        <v>0</v>
      </c>
      <c r="D193" s="453"/>
      <c r="E193" s="454"/>
      <c r="F193" s="319">
        <f>D193+E193</f>
        <v>0</v>
      </c>
      <c r="G193" s="317"/>
      <c r="H193" s="320"/>
      <c r="I193" s="319">
        <f>G193+H193</f>
        <v>0</v>
      </c>
      <c r="J193" s="317"/>
      <c r="K193" s="320"/>
      <c r="L193" s="319">
        <f>K193+J193</f>
        <v>0</v>
      </c>
      <c r="M193" s="317"/>
      <c r="N193" s="320"/>
      <c r="O193" s="319">
        <f>N193+M193</f>
        <v>0</v>
      </c>
      <c r="P193" s="322"/>
    </row>
    <row r="194" spans="1:16" s="292" customFormat="1" ht="24" x14ac:dyDescent="0.25">
      <c r="A194" s="482"/>
      <c r="B194" s="287" t="s">
        <v>214</v>
      </c>
      <c r="C194" s="431">
        <f t="shared" si="193"/>
        <v>619340</v>
      </c>
      <c r="D194" s="432">
        <f t="shared" ref="D194:O194" si="259">SUM(D195,D230,D269,D283)</f>
        <v>0</v>
      </c>
      <c r="E194" s="433">
        <f t="shared" si="259"/>
        <v>619340</v>
      </c>
      <c r="F194" s="434">
        <f t="shared" si="259"/>
        <v>619340</v>
      </c>
      <c r="G194" s="432">
        <f t="shared" si="259"/>
        <v>0</v>
      </c>
      <c r="H194" s="433">
        <f t="shared" si="259"/>
        <v>0</v>
      </c>
      <c r="I194" s="434">
        <f t="shared" si="259"/>
        <v>0</v>
      </c>
      <c r="J194" s="432">
        <f t="shared" si="259"/>
        <v>0</v>
      </c>
      <c r="K194" s="433">
        <f t="shared" si="259"/>
        <v>0</v>
      </c>
      <c r="L194" s="434">
        <f t="shared" si="259"/>
        <v>0</v>
      </c>
      <c r="M194" s="432">
        <f t="shared" si="259"/>
        <v>0</v>
      </c>
      <c r="N194" s="433">
        <f t="shared" si="259"/>
        <v>0</v>
      </c>
      <c r="O194" s="434">
        <f t="shared" si="259"/>
        <v>0</v>
      </c>
      <c r="P194" s="435"/>
    </row>
    <row r="195" spans="1:16" x14ac:dyDescent="0.25">
      <c r="A195" s="436">
        <v>5000</v>
      </c>
      <c r="B195" s="436" t="s">
        <v>215</v>
      </c>
      <c r="C195" s="437">
        <f t="shared" si="193"/>
        <v>619340</v>
      </c>
      <c r="D195" s="438">
        <f>D196+D204</f>
        <v>0</v>
      </c>
      <c r="E195" s="439">
        <f t="shared" ref="E195:F195" si="260">E196+E204</f>
        <v>619340</v>
      </c>
      <c r="F195" s="440">
        <f t="shared" si="260"/>
        <v>619340</v>
      </c>
      <c r="G195" s="438">
        <f>G196+G204</f>
        <v>0</v>
      </c>
      <c r="H195" s="439">
        <f t="shared" ref="H195:I195" si="261">H196+H204</f>
        <v>0</v>
      </c>
      <c r="I195" s="440">
        <f t="shared" si="261"/>
        <v>0</v>
      </c>
      <c r="J195" s="438">
        <f>J196+J204</f>
        <v>0</v>
      </c>
      <c r="K195" s="439">
        <f t="shared" ref="K195:L195" si="262">K196+K204</f>
        <v>0</v>
      </c>
      <c r="L195" s="440">
        <f t="shared" si="262"/>
        <v>0</v>
      </c>
      <c r="M195" s="438">
        <f>M196+M204</f>
        <v>0</v>
      </c>
      <c r="N195" s="439">
        <f t="shared" ref="N195:O195" si="263">N196+N204</f>
        <v>0</v>
      </c>
      <c r="O195" s="440">
        <f t="shared" si="263"/>
        <v>0</v>
      </c>
      <c r="P195" s="163"/>
    </row>
    <row r="196" spans="1:16" hidden="1" x14ac:dyDescent="0.25">
      <c r="A196" s="333">
        <v>5100</v>
      </c>
      <c r="B196" s="441" t="s">
        <v>216</v>
      </c>
      <c r="C196" s="334">
        <f t="shared" si="193"/>
        <v>0</v>
      </c>
      <c r="D196" s="442">
        <f>D197+D198+D201+D202+D203</f>
        <v>0</v>
      </c>
      <c r="E196" s="443">
        <f t="shared" ref="E196:F196" si="264">E197+E198+E201+E202+E203</f>
        <v>0</v>
      </c>
      <c r="F196" s="337">
        <f t="shared" si="264"/>
        <v>0</v>
      </c>
      <c r="G196" s="442">
        <f>G197+G198+G201+G202+G203</f>
        <v>0</v>
      </c>
      <c r="H196" s="443">
        <f t="shared" ref="H196:I196" si="265">H197+H198+H201+H202+H203</f>
        <v>0</v>
      </c>
      <c r="I196" s="337">
        <f t="shared" si="265"/>
        <v>0</v>
      </c>
      <c r="J196" s="442">
        <f>J197+J198+J201+J202+J203</f>
        <v>0</v>
      </c>
      <c r="K196" s="443">
        <f t="shared" ref="K196:L196" si="266">K197+K198+K201+K202+K203</f>
        <v>0</v>
      </c>
      <c r="L196" s="337">
        <f t="shared" si="266"/>
        <v>0</v>
      </c>
      <c r="M196" s="442">
        <f>M197+M198+M201+M202+M203</f>
        <v>0</v>
      </c>
      <c r="N196" s="443">
        <f t="shared" ref="N196:O196" si="267">N197+N198+N201+N202+N203</f>
        <v>0</v>
      </c>
      <c r="O196" s="337">
        <f t="shared" si="267"/>
        <v>0</v>
      </c>
      <c r="P196" s="341"/>
    </row>
    <row r="197" spans="1:16" ht="12" hidden="1" customHeight="1" x14ac:dyDescent="0.25">
      <c r="A197" s="727">
        <v>5110</v>
      </c>
      <c r="B197" s="346" t="s">
        <v>217</v>
      </c>
      <c r="C197" s="347">
        <f t="shared" si="193"/>
        <v>0</v>
      </c>
      <c r="D197" s="455"/>
      <c r="E197" s="456"/>
      <c r="F197" s="398">
        <f>D197+E197</f>
        <v>0</v>
      </c>
      <c r="G197" s="310"/>
      <c r="H197" s="311"/>
      <c r="I197" s="398">
        <f>G197+H197</f>
        <v>0</v>
      </c>
      <c r="J197" s="310"/>
      <c r="K197" s="311"/>
      <c r="L197" s="398">
        <f>K197+J197</f>
        <v>0</v>
      </c>
      <c r="M197" s="310"/>
      <c r="N197" s="311"/>
      <c r="O197" s="398">
        <f>N197+M197</f>
        <v>0</v>
      </c>
      <c r="P197" s="313"/>
    </row>
    <row r="198" spans="1:16" ht="24" hidden="1" x14ac:dyDescent="0.25">
      <c r="A198" s="447">
        <v>5120</v>
      </c>
      <c r="B198" s="353" t="s">
        <v>218</v>
      </c>
      <c r="C198" s="354">
        <f t="shared" si="193"/>
        <v>0</v>
      </c>
      <c r="D198" s="448">
        <f>D199+D200</f>
        <v>0</v>
      </c>
      <c r="E198" s="449">
        <f t="shared" ref="E198:F198" si="268">E199+E200</f>
        <v>0</v>
      </c>
      <c r="F198" s="319">
        <f t="shared" si="268"/>
        <v>0</v>
      </c>
      <c r="G198" s="448">
        <f>G199+G200</f>
        <v>0</v>
      </c>
      <c r="H198" s="449">
        <f t="shared" ref="H198:I198" si="269">H199+H200</f>
        <v>0</v>
      </c>
      <c r="I198" s="319">
        <f t="shared" si="269"/>
        <v>0</v>
      </c>
      <c r="J198" s="448">
        <f>J199+J200</f>
        <v>0</v>
      </c>
      <c r="K198" s="449">
        <f t="shared" ref="K198:L198" si="270">K199+K200</f>
        <v>0</v>
      </c>
      <c r="L198" s="319">
        <f t="shared" si="270"/>
        <v>0</v>
      </c>
      <c r="M198" s="448">
        <f>M199+M200</f>
        <v>0</v>
      </c>
      <c r="N198" s="449">
        <f t="shared" ref="N198:O198" si="271">N199+N200</f>
        <v>0</v>
      </c>
      <c r="O198" s="319">
        <f t="shared" si="271"/>
        <v>0</v>
      </c>
      <c r="P198" s="322"/>
    </row>
    <row r="199" spans="1:16" ht="12" hidden="1" customHeight="1" x14ac:dyDescent="0.25">
      <c r="A199" s="315">
        <v>5121</v>
      </c>
      <c r="B199" s="353" t="s">
        <v>219</v>
      </c>
      <c r="C199" s="354">
        <f t="shared" si="193"/>
        <v>0</v>
      </c>
      <c r="D199" s="453"/>
      <c r="E199" s="454"/>
      <c r="F199" s="319">
        <f t="shared" ref="F199:F203" si="272">D199+E199</f>
        <v>0</v>
      </c>
      <c r="G199" s="317"/>
      <c r="H199" s="320"/>
      <c r="I199" s="319">
        <f t="shared" ref="I199:I203" si="273">G199+H199</f>
        <v>0</v>
      </c>
      <c r="J199" s="317"/>
      <c r="K199" s="320"/>
      <c r="L199" s="319">
        <f t="shared" ref="L199:L203" si="274">K199+J199</f>
        <v>0</v>
      </c>
      <c r="M199" s="317"/>
      <c r="N199" s="320"/>
      <c r="O199" s="319">
        <f t="shared" ref="O199:O203" si="275">N199+M199</f>
        <v>0</v>
      </c>
      <c r="P199" s="322"/>
    </row>
    <row r="200" spans="1:16" ht="24" hidden="1" customHeight="1" x14ac:dyDescent="0.25">
      <c r="A200" s="315">
        <v>5129</v>
      </c>
      <c r="B200" s="353" t="s">
        <v>220</v>
      </c>
      <c r="C200" s="354">
        <f t="shared" si="193"/>
        <v>0</v>
      </c>
      <c r="D200" s="453"/>
      <c r="E200" s="454"/>
      <c r="F200" s="319">
        <f t="shared" si="272"/>
        <v>0</v>
      </c>
      <c r="G200" s="317"/>
      <c r="H200" s="320"/>
      <c r="I200" s="319">
        <f t="shared" si="273"/>
        <v>0</v>
      </c>
      <c r="J200" s="317"/>
      <c r="K200" s="320"/>
      <c r="L200" s="319">
        <f t="shared" si="274"/>
        <v>0</v>
      </c>
      <c r="M200" s="317"/>
      <c r="N200" s="320"/>
      <c r="O200" s="319">
        <f t="shared" si="275"/>
        <v>0</v>
      </c>
      <c r="P200" s="322"/>
    </row>
    <row r="201" spans="1:16" ht="12" hidden="1" customHeight="1" x14ac:dyDescent="0.25">
      <c r="A201" s="447">
        <v>5130</v>
      </c>
      <c r="B201" s="353" t="s">
        <v>221</v>
      </c>
      <c r="C201" s="354">
        <f t="shared" si="193"/>
        <v>0</v>
      </c>
      <c r="D201" s="453"/>
      <c r="E201" s="454"/>
      <c r="F201" s="319">
        <f t="shared" si="272"/>
        <v>0</v>
      </c>
      <c r="G201" s="317"/>
      <c r="H201" s="320"/>
      <c r="I201" s="319">
        <f t="shared" si="273"/>
        <v>0</v>
      </c>
      <c r="J201" s="317"/>
      <c r="K201" s="320"/>
      <c r="L201" s="319">
        <f t="shared" si="274"/>
        <v>0</v>
      </c>
      <c r="M201" s="317"/>
      <c r="N201" s="320"/>
      <c r="O201" s="319">
        <f t="shared" si="275"/>
        <v>0</v>
      </c>
      <c r="P201" s="322"/>
    </row>
    <row r="202" spans="1:16" ht="12" hidden="1" customHeight="1" x14ac:dyDescent="0.25">
      <c r="A202" s="447">
        <v>5140</v>
      </c>
      <c r="B202" s="353" t="s">
        <v>222</v>
      </c>
      <c r="C202" s="354">
        <f t="shared" si="193"/>
        <v>0</v>
      </c>
      <c r="D202" s="453"/>
      <c r="E202" s="454"/>
      <c r="F202" s="319">
        <f t="shared" si="272"/>
        <v>0</v>
      </c>
      <c r="G202" s="317"/>
      <c r="H202" s="320"/>
      <c r="I202" s="319">
        <f t="shared" si="273"/>
        <v>0</v>
      </c>
      <c r="J202" s="317"/>
      <c r="K202" s="320"/>
      <c r="L202" s="319">
        <f t="shared" si="274"/>
        <v>0</v>
      </c>
      <c r="M202" s="317"/>
      <c r="N202" s="320"/>
      <c r="O202" s="319">
        <f t="shared" si="275"/>
        <v>0</v>
      </c>
      <c r="P202" s="322"/>
    </row>
    <row r="203" spans="1:16" ht="24" hidden="1" customHeight="1" x14ac:dyDescent="0.25">
      <c r="A203" s="447">
        <v>5170</v>
      </c>
      <c r="B203" s="353" t="s">
        <v>223</v>
      </c>
      <c r="C203" s="354">
        <f t="shared" si="193"/>
        <v>0</v>
      </c>
      <c r="D203" s="453"/>
      <c r="E203" s="454"/>
      <c r="F203" s="319">
        <f t="shared" si="272"/>
        <v>0</v>
      </c>
      <c r="G203" s="317"/>
      <c r="H203" s="320"/>
      <c r="I203" s="319">
        <f t="shared" si="273"/>
        <v>0</v>
      </c>
      <c r="J203" s="317"/>
      <c r="K203" s="320"/>
      <c r="L203" s="319">
        <f t="shared" si="274"/>
        <v>0</v>
      </c>
      <c r="M203" s="317"/>
      <c r="N203" s="320"/>
      <c r="O203" s="319">
        <f t="shared" si="275"/>
        <v>0</v>
      </c>
      <c r="P203" s="322"/>
    </row>
    <row r="204" spans="1:16" x14ac:dyDescent="0.25">
      <c r="A204" s="333">
        <v>5200</v>
      </c>
      <c r="B204" s="441" t="s">
        <v>224</v>
      </c>
      <c r="C204" s="334">
        <f t="shared" si="193"/>
        <v>619340</v>
      </c>
      <c r="D204" s="442">
        <f>D205+D215+D216+D225+D226+D227+D229</f>
        <v>0</v>
      </c>
      <c r="E204" s="443">
        <f t="shared" ref="E204:F204" si="276">E205+E215+E216+E225+E226+E227+E229</f>
        <v>619340</v>
      </c>
      <c r="F204" s="337">
        <f t="shared" si="276"/>
        <v>619340</v>
      </c>
      <c r="G204" s="442">
        <f>G205+G215+G216+G225+G226+G227+G229</f>
        <v>0</v>
      </c>
      <c r="H204" s="443">
        <f t="shared" ref="H204:I204" si="277">H205+H215+H216+H225+H226+H227+H229</f>
        <v>0</v>
      </c>
      <c r="I204" s="337">
        <f t="shared" si="277"/>
        <v>0</v>
      </c>
      <c r="J204" s="442">
        <f>J205+J215+J216+J225+J226+J227+J229</f>
        <v>0</v>
      </c>
      <c r="K204" s="443">
        <f t="shared" ref="K204:L204" si="278">K205+K215+K216+K225+K226+K227+K229</f>
        <v>0</v>
      </c>
      <c r="L204" s="337">
        <f t="shared" si="278"/>
        <v>0</v>
      </c>
      <c r="M204" s="442">
        <f>M205+M215+M216+M225+M226+M227+M229</f>
        <v>0</v>
      </c>
      <c r="N204" s="443">
        <f t="shared" ref="N204:O204" si="279">N205+N215+N216+N225+N226+N227+N229</f>
        <v>0</v>
      </c>
      <c r="O204" s="337">
        <f t="shared" si="279"/>
        <v>0</v>
      </c>
      <c r="P204" s="341"/>
    </row>
    <row r="205" spans="1:16" hidden="1" x14ac:dyDescent="0.25">
      <c r="A205" s="444">
        <v>5210</v>
      </c>
      <c r="B205" s="402" t="s">
        <v>225</v>
      </c>
      <c r="C205" s="407">
        <f t="shared" si="193"/>
        <v>0</v>
      </c>
      <c r="D205" s="445">
        <f>SUM(D206:D214)</f>
        <v>0</v>
      </c>
      <c r="E205" s="446">
        <f t="shared" ref="E205:F205" si="280">SUM(E206:E214)</f>
        <v>0</v>
      </c>
      <c r="F205" s="405">
        <f t="shared" si="280"/>
        <v>0</v>
      </c>
      <c r="G205" s="445">
        <f>SUM(G206:G214)</f>
        <v>0</v>
      </c>
      <c r="H205" s="446">
        <f t="shared" ref="H205:I205" si="281">SUM(H206:H214)</f>
        <v>0</v>
      </c>
      <c r="I205" s="405">
        <f t="shared" si="281"/>
        <v>0</v>
      </c>
      <c r="J205" s="445">
        <f>SUM(J206:J214)</f>
        <v>0</v>
      </c>
      <c r="K205" s="446">
        <f t="shared" ref="K205:L205" si="282">SUM(K206:K214)</f>
        <v>0</v>
      </c>
      <c r="L205" s="405">
        <f t="shared" si="282"/>
        <v>0</v>
      </c>
      <c r="M205" s="445">
        <f>SUM(M206:M214)</f>
        <v>0</v>
      </c>
      <c r="N205" s="446">
        <f t="shared" ref="N205:O205" si="283">SUM(N206:N214)</f>
        <v>0</v>
      </c>
      <c r="O205" s="405">
        <f t="shared" si="283"/>
        <v>0</v>
      </c>
      <c r="P205" s="393"/>
    </row>
    <row r="206" spans="1:16" ht="12" hidden="1" customHeight="1" x14ac:dyDescent="0.25">
      <c r="A206" s="308">
        <v>5211</v>
      </c>
      <c r="B206" s="346" t="s">
        <v>226</v>
      </c>
      <c r="C206" s="347">
        <f t="shared" si="193"/>
        <v>0</v>
      </c>
      <c r="D206" s="455"/>
      <c r="E206" s="456"/>
      <c r="F206" s="398">
        <f t="shared" ref="F206:F215" si="284">D206+E206</f>
        <v>0</v>
      </c>
      <c r="G206" s="310"/>
      <c r="H206" s="311"/>
      <c r="I206" s="398">
        <f t="shared" ref="I206:I215" si="285">G206+H206</f>
        <v>0</v>
      </c>
      <c r="J206" s="310"/>
      <c r="K206" s="311"/>
      <c r="L206" s="398">
        <f t="shared" ref="L206:L215" si="286">K206+J206</f>
        <v>0</v>
      </c>
      <c r="M206" s="310"/>
      <c r="N206" s="311"/>
      <c r="O206" s="398">
        <f t="shared" ref="O206:O215" si="287">N206+M206</f>
        <v>0</v>
      </c>
      <c r="P206" s="313"/>
    </row>
    <row r="207" spans="1:16" ht="12" hidden="1" customHeight="1" x14ac:dyDescent="0.25">
      <c r="A207" s="315">
        <v>5212</v>
      </c>
      <c r="B207" s="353" t="s">
        <v>227</v>
      </c>
      <c r="C207" s="354">
        <f t="shared" si="193"/>
        <v>0</v>
      </c>
      <c r="D207" s="453"/>
      <c r="E207" s="454"/>
      <c r="F207" s="319">
        <f t="shared" si="284"/>
        <v>0</v>
      </c>
      <c r="G207" s="317"/>
      <c r="H207" s="320"/>
      <c r="I207" s="319">
        <f t="shared" si="285"/>
        <v>0</v>
      </c>
      <c r="J207" s="317"/>
      <c r="K207" s="320"/>
      <c r="L207" s="319">
        <f t="shared" si="286"/>
        <v>0</v>
      </c>
      <c r="M207" s="317"/>
      <c r="N207" s="320"/>
      <c r="O207" s="319">
        <f t="shared" si="287"/>
        <v>0</v>
      </c>
      <c r="P207" s="322"/>
    </row>
    <row r="208" spans="1:16" ht="12" hidden="1" customHeight="1" x14ac:dyDescent="0.25">
      <c r="A208" s="315">
        <v>5213</v>
      </c>
      <c r="B208" s="353" t="s">
        <v>228</v>
      </c>
      <c r="C208" s="354">
        <f t="shared" si="193"/>
        <v>0</v>
      </c>
      <c r="D208" s="453"/>
      <c r="E208" s="454"/>
      <c r="F208" s="319">
        <f t="shared" si="284"/>
        <v>0</v>
      </c>
      <c r="G208" s="317"/>
      <c r="H208" s="320"/>
      <c r="I208" s="319">
        <f t="shared" si="285"/>
        <v>0</v>
      </c>
      <c r="J208" s="317"/>
      <c r="K208" s="320"/>
      <c r="L208" s="319">
        <f t="shared" si="286"/>
        <v>0</v>
      </c>
      <c r="M208" s="317"/>
      <c r="N208" s="320"/>
      <c r="O208" s="319">
        <f t="shared" si="287"/>
        <v>0</v>
      </c>
      <c r="P208" s="322"/>
    </row>
    <row r="209" spans="1:16" ht="12" hidden="1" customHeight="1" x14ac:dyDescent="0.25">
      <c r="A209" s="315">
        <v>5214</v>
      </c>
      <c r="B209" s="353" t="s">
        <v>229</v>
      </c>
      <c r="C209" s="354">
        <f t="shared" si="193"/>
        <v>0</v>
      </c>
      <c r="D209" s="453"/>
      <c r="E209" s="454"/>
      <c r="F209" s="319">
        <f t="shared" si="284"/>
        <v>0</v>
      </c>
      <c r="G209" s="317"/>
      <c r="H209" s="320"/>
      <c r="I209" s="319">
        <f t="shared" si="285"/>
        <v>0</v>
      </c>
      <c r="J209" s="317"/>
      <c r="K209" s="320"/>
      <c r="L209" s="319">
        <f t="shared" si="286"/>
        <v>0</v>
      </c>
      <c r="M209" s="317"/>
      <c r="N209" s="320"/>
      <c r="O209" s="319">
        <f t="shared" si="287"/>
        <v>0</v>
      </c>
      <c r="P209" s="322"/>
    </row>
    <row r="210" spans="1:16" ht="12" hidden="1" customHeight="1" x14ac:dyDescent="0.25">
      <c r="A210" s="315">
        <v>5215</v>
      </c>
      <c r="B210" s="353" t="s">
        <v>230</v>
      </c>
      <c r="C210" s="354">
        <f t="shared" si="193"/>
        <v>0</v>
      </c>
      <c r="D210" s="453"/>
      <c r="E210" s="454"/>
      <c r="F210" s="319">
        <f t="shared" si="284"/>
        <v>0</v>
      </c>
      <c r="G210" s="317"/>
      <c r="H210" s="320"/>
      <c r="I210" s="319">
        <f t="shared" si="285"/>
        <v>0</v>
      </c>
      <c r="J210" s="317"/>
      <c r="K210" s="320"/>
      <c r="L210" s="319">
        <f t="shared" si="286"/>
        <v>0</v>
      </c>
      <c r="M210" s="317"/>
      <c r="N210" s="320"/>
      <c r="O210" s="319">
        <f t="shared" si="287"/>
        <v>0</v>
      </c>
      <c r="P210" s="322"/>
    </row>
    <row r="211" spans="1:16" ht="14.25" hidden="1" customHeight="1" x14ac:dyDescent="0.25">
      <c r="A211" s="315">
        <v>5216</v>
      </c>
      <c r="B211" s="353" t="s">
        <v>231</v>
      </c>
      <c r="C211" s="354">
        <f t="shared" si="193"/>
        <v>0</v>
      </c>
      <c r="D211" s="453"/>
      <c r="E211" s="454"/>
      <c r="F211" s="319">
        <f t="shared" si="284"/>
        <v>0</v>
      </c>
      <c r="G211" s="317"/>
      <c r="H211" s="320"/>
      <c r="I211" s="319">
        <f t="shared" si="285"/>
        <v>0</v>
      </c>
      <c r="J211" s="317"/>
      <c r="K211" s="320"/>
      <c r="L211" s="319">
        <f t="shared" si="286"/>
        <v>0</v>
      </c>
      <c r="M211" s="317"/>
      <c r="N211" s="320"/>
      <c r="O211" s="319">
        <f t="shared" si="287"/>
        <v>0</v>
      </c>
      <c r="P211" s="322"/>
    </row>
    <row r="212" spans="1:16" ht="12" hidden="1" customHeight="1" x14ac:dyDescent="0.25">
      <c r="A212" s="315">
        <v>5217</v>
      </c>
      <c r="B212" s="353" t="s">
        <v>232</v>
      </c>
      <c r="C212" s="354">
        <f t="shared" ref="C212:C275" si="288">F212+I212+L212+O212</f>
        <v>0</v>
      </c>
      <c r="D212" s="453"/>
      <c r="E212" s="454"/>
      <c r="F212" s="319">
        <f t="shared" si="284"/>
        <v>0</v>
      </c>
      <c r="G212" s="317"/>
      <c r="H212" s="320"/>
      <c r="I212" s="319">
        <f t="shared" si="285"/>
        <v>0</v>
      </c>
      <c r="J212" s="317"/>
      <c r="K212" s="320"/>
      <c r="L212" s="319">
        <f t="shared" si="286"/>
        <v>0</v>
      </c>
      <c r="M212" s="317"/>
      <c r="N212" s="320"/>
      <c r="O212" s="319">
        <f t="shared" si="287"/>
        <v>0</v>
      </c>
      <c r="P212" s="322"/>
    </row>
    <row r="213" spans="1:16" ht="12" hidden="1" customHeight="1" x14ac:dyDescent="0.25">
      <c r="A213" s="315">
        <v>5218</v>
      </c>
      <c r="B213" s="353" t="s">
        <v>233</v>
      </c>
      <c r="C213" s="354">
        <f t="shared" si="288"/>
        <v>0</v>
      </c>
      <c r="D213" s="453"/>
      <c r="E213" s="454"/>
      <c r="F213" s="319">
        <f t="shared" si="284"/>
        <v>0</v>
      </c>
      <c r="G213" s="317"/>
      <c r="H213" s="320"/>
      <c r="I213" s="319">
        <f t="shared" si="285"/>
        <v>0</v>
      </c>
      <c r="J213" s="317"/>
      <c r="K213" s="320"/>
      <c r="L213" s="319">
        <f t="shared" si="286"/>
        <v>0</v>
      </c>
      <c r="M213" s="317"/>
      <c r="N213" s="320"/>
      <c r="O213" s="319">
        <f t="shared" si="287"/>
        <v>0</v>
      </c>
      <c r="P213" s="322"/>
    </row>
    <row r="214" spans="1:16" ht="12" hidden="1" customHeight="1" x14ac:dyDescent="0.25">
      <c r="A214" s="315">
        <v>5219</v>
      </c>
      <c r="B214" s="353" t="s">
        <v>234</v>
      </c>
      <c r="C214" s="354">
        <f t="shared" si="288"/>
        <v>0</v>
      </c>
      <c r="D214" s="453"/>
      <c r="E214" s="454"/>
      <c r="F214" s="319">
        <f t="shared" si="284"/>
        <v>0</v>
      </c>
      <c r="G214" s="317"/>
      <c r="H214" s="320"/>
      <c r="I214" s="319">
        <f t="shared" si="285"/>
        <v>0</v>
      </c>
      <c r="J214" s="317"/>
      <c r="K214" s="320"/>
      <c r="L214" s="319">
        <f t="shared" si="286"/>
        <v>0</v>
      </c>
      <c r="M214" s="317"/>
      <c r="N214" s="320"/>
      <c r="O214" s="319">
        <f t="shared" si="287"/>
        <v>0</v>
      </c>
      <c r="P214" s="322"/>
    </row>
    <row r="215" spans="1:16" ht="13.5" hidden="1" customHeight="1" x14ac:dyDescent="0.25">
      <c r="A215" s="447">
        <v>5220</v>
      </c>
      <c r="B215" s="353" t="s">
        <v>235</v>
      </c>
      <c r="C215" s="354">
        <f t="shared" si="288"/>
        <v>0</v>
      </c>
      <c r="D215" s="453"/>
      <c r="E215" s="454"/>
      <c r="F215" s="319">
        <f t="shared" si="284"/>
        <v>0</v>
      </c>
      <c r="G215" s="317"/>
      <c r="H215" s="320"/>
      <c r="I215" s="319">
        <f t="shared" si="285"/>
        <v>0</v>
      </c>
      <c r="J215" s="317"/>
      <c r="K215" s="320"/>
      <c r="L215" s="319">
        <f t="shared" si="286"/>
        <v>0</v>
      </c>
      <c r="M215" s="317"/>
      <c r="N215" s="320"/>
      <c r="O215" s="319">
        <f t="shared" si="287"/>
        <v>0</v>
      </c>
      <c r="P215" s="322"/>
    </row>
    <row r="216" spans="1:16" hidden="1" x14ac:dyDescent="0.25">
      <c r="A216" s="447">
        <v>5230</v>
      </c>
      <c r="B216" s="353" t="s">
        <v>236</v>
      </c>
      <c r="C216" s="354">
        <f t="shared" si="288"/>
        <v>0</v>
      </c>
      <c r="D216" s="448">
        <f>SUM(D217:D224)</f>
        <v>0</v>
      </c>
      <c r="E216" s="449">
        <f t="shared" ref="E216:F216" si="289">SUM(E217:E224)</f>
        <v>0</v>
      </c>
      <c r="F216" s="319">
        <f t="shared" si="289"/>
        <v>0</v>
      </c>
      <c r="G216" s="448">
        <f>SUM(G217:G224)</f>
        <v>0</v>
      </c>
      <c r="H216" s="449">
        <f t="shared" ref="H216:I216" si="290">SUM(H217:H224)</f>
        <v>0</v>
      </c>
      <c r="I216" s="319">
        <f t="shared" si="290"/>
        <v>0</v>
      </c>
      <c r="J216" s="448">
        <f>SUM(J217:J224)</f>
        <v>0</v>
      </c>
      <c r="K216" s="449">
        <f t="shared" ref="K216:L216" si="291">SUM(K217:K224)</f>
        <v>0</v>
      </c>
      <c r="L216" s="319">
        <f t="shared" si="291"/>
        <v>0</v>
      </c>
      <c r="M216" s="448">
        <f>SUM(M217:M224)</f>
        <v>0</v>
      </c>
      <c r="N216" s="449">
        <f t="shared" ref="N216:O216" si="292">SUM(N217:N224)</f>
        <v>0</v>
      </c>
      <c r="O216" s="319">
        <f t="shared" si="292"/>
        <v>0</v>
      </c>
      <c r="P216" s="322"/>
    </row>
    <row r="217" spans="1:16" ht="12" hidden="1" customHeight="1" x14ac:dyDescent="0.25">
      <c r="A217" s="315">
        <v>5231</v>
      </c>
      <c r="B217" s="353" t="s">
        <v>237</v>
      </c>
      <c r="C217" s="354">
        <f t="shared" si="288"/>
        <v>0</v>
      </c>
      <c r="D217" s="453"/>
      <c r="E217" s="454"/>
      <c r="F217" s="319">
        <f t="shared" ref="F217:F226" si="293">D217+E217</f>
        <v>0</v>
      </c>
      <c r="G217" s="317"/>
      <c r="H217" s="320"/>
      <c r="I217" s="319">
        <f t="shared" ref="I217:I226" si="294">G217+H217</f>
        <v>0</v>
      </c>
      <c r="J217" s="317"/>
      <c r="K217" s="320"/>
      <c r="L217" s="319">
        <f t="shared" ref="L217:L226" si="295">K217+J217</f>
        <v>0</v>
      </c>
      <c r="M217" s="317"/>
      <c r="N217" s="320"/>
      <c r="O217" s="319">
        <f t="shared" ref="O217:O226" si="296">N217+M217</f>
        <v>0</v>
      </c>
      <c r="P217" s="322"/>
    </row>
    <row r="218" spans="1:16" ht="12" hidden="1" customHeight="1" x14ac:dyDescent="0.25">
      <c r="A218" s="315">
        <v>5232</v>
      </c>
      <c r="B218" s="353" t="s">
        <v>238</v>
      </c>
      <c r="C218" s="354">
        <f t="shared" si="288"/>
        <v>0</v>
      </c>
      <c r="D218" s="453"/>
      <c r="E218" s="454"/>
      <c r="F218" s="319">
        <f t="shared" si="293"/>
        <v>0</v>
      </c>
      <c r="G218" s="317"/>
      <c r="H218" s="320"/>
      <c r="I218" s="319">
        <f t="shared" si="294"/>
        <v>0</v>
      </c>
      <c r="J218" s="317"/>
      <c r="K218" s="320"/>
      <c r="L218" s="319">
        <f t="shared" si="295"/>
        <v>0</v>
      </c>
      <c r="M218" s="317"/>
      <c r="N218" s="320"/>
      <c r="O218" s="319">
        <f t="shared" si="296"/>
        <v>0</v>
      </c>
      <c r="P218" s="322"/>
    </row>
    <row r="219" spans="1:16" ht="12" hidden="1" customHeight="1" x14ac:dyDescent="0.25">
      <c r="A219" s="315">
        <v>5233</v>
      </c>
      <c r="B219" s="353" t="s">
        <v>239</v>
      </c>
      <c r="C219" s="354">
        <f t="shared" si="288"/>
        <v>0</v>
      </c>
      <c r="D219" s="453"/>
      <c r="E219" s="454"/>
      <c r="F219" s="319">
        <f t="shared" si="293"/>
        <v>0</v>
      </c>
      <c r="G219" s="317"/>
      <c r="H219" s="320"/>
      <c r="I219" s="319">
        <f t="shared" si="294"/>
        <v>0</v>
      </c>
      <c r="J219" s="317"/>
      <c r="K219" s="320"/>
      <c r="L219" s="319">
        <f t="shared" si="295"/>
        <v>0</v>
      </c>
      <c r="M219" s="317"/>
      <c r="N219" s="320"/>
      <c r="O219" s="319">
        <f t="shared" si="296"/>
        <v>0</v>
      </c>
      <c r="P219" s="322"/>
    </row>
    <row r="220" spans="1:16" ht="24" hidden="1" customHeight="1" x14ac:dyDescent="0.25">
      <c r="A220" s="315">
        <v>5234</v>
      </c>
      <c r="B220" s="353" t="s">
        <v>240</v>
      </c>
      <c r="C220" s="354">
        <f t="shared" si="288"/>
        <v>0</v>
      </c>
      <c r="D220" s="453"/>
      <c r="E220" s="454"/>
      <c r="F220" s="319">
        <f t="shared" si="293"/>
        <v>0</v>
      </c>
      <c r="G220" s="317"/>
      <c r="H220" s="320"/>
      <c r="I220" s="319">
        <f t="shared" si="294"/>
        <v>0</v>
      </c>
      <c r="J220" s="317"/>
      <c r="K220" s="320"/>
      <c r="L220" s="319">
        <f t="shared" si="295"/>
        <v>0</v>
      </c>
      <c r="M220" s="317"/>
      <c r="N220" s="320"/>
      <c r="O220" s="319">
        <f t="shared" si="296"/>
        <v>0</v>
      </c>
      <c r="P220" s="322"/>
    </row>
    <row r="221" spans="1:16" ht="14.25" hidden="1" customHeight="1" x14ac:dyDescent="0.25">
      <c r="A221" s="315">
        <v>5236</v>
      </c>
      <c r="B221" s="353" t="s">
        <v>241</v>
      </c>
      <c r="C221" s="354">
        <f t="shared" si="288"/>
        <v>0</v>
      </c>
      <c r="D221" s="453"/>
      <c r="E221" s="454"/>
      <c r="F221" s="319">
        <f t="shared" si="293"/>
        <v>0</v>
      </c>
      <c r="G221" s="317"/>
      <c r="H221" s="320"/>
      <c r="I221" s="319">
        <f t="shared" si="294"/>
        <v>0</v>
      </c>
      <c r="J221" s="317"/>
      <c r="K221" s="320"/>
      <c r="L221" s="319">
        <f t="shared" si="295"/>
        <v>0</v>
      </c>
      <c r="M221" s="317"/>
      <c r="N221" s="320"/>
      <c r="O221" s="319">
        <f t="shared" si="296"/>
        <v>0</v>
      </c>
      <c r="P221" s="322"/>
    </row>
    <row r="222" spans="1:16" ht="14.25" hidden="1" customHeight="1" x14ac:dyDescent="0.25">
      <c r="A222" s="315">
        <v>5237</v>
      </c>
      <c r="B222" s="353" t="s">
        <v>242</v>
      </c>
      <c r="C222" s="354">
        <f t="shared" si="288"/>
        <v>0</v>
      </c>
      <c r="D222" s="453"/>
      <c r="E222" s="454"/>
      <c r="F222" s="319">
        <f t="shared" si="293"/>
        <v>0</v>
      </c>
      <c r="G222" s="317"/>
      <c r="H222" s="320"/>
      <c r="I222" s="319">
        <f t="shared" si="294"/>
        <v>0</v>
      </c>
      <c r="J222" s="317"/>
      <c r="K222" s="320"/>
      <c r="L222" s="319">
        <f t="shared" si="295"/>
        <v>0</v>
      </c>
      <c r="M222" s="317"/>
      <c r="N222" s="320"/>
      <c r="O222" s="319">
        <f t="shared" si="296"/>
        <v>0</v>
      </c>
      <c r="P222" s="322"/>
    </row>
    <row r="223" spans="1:16" ht="24" hidden="1" customHeight="1" x14ac:dyDescent="0.25">
      <c r="A223" s="315">
        <v>5238</v>
      </c>
      <c r="B223" s="353" t="s">
        <v>243</v>
      </c>
      <c r="C223" s="354">
        <f t="shared" si="288"/>
        <v>0</v>
      </c>
      <c r="D223" s="453"/>
      <c r="E223" s="454"/>
      <c r="F223" s="319">
        <f t="shared" si="293"/>
        <v>0</v>
      </c>
      <c r="G223" s="317"/>
      <c r="H223" s="320"/>
      <c r="I223" s="319">
        <f t="shared" si="294"/>
        <v>0</v>
      </c>
      <c r="J223" s="317"/>
      <c r="K223" s="320"/>
      <c r="L223" s="319">
        <f t="shared" si="295"/>
        <v>0</v>
      </c>
      <c r="M223" s="317"/>
      <c r="N223" s="320"/>
      <c r="O223" s="319">
        <f t="shared" si="296"/>
        <v>0</v>
      </c>
      <c r="P223" s="322"/>
    </row>
    <row r="224" spans="1:16" ht="24" hidden="1" customHeight="1" x14ac:dyDescent="0.25">
      <c r="A224" s="315">
        <v>5239</v>
      </c>
      <c r="B224" s="353" t="s">
        <v>244</v>
      </c>
      <c r="C224" s="354">
        <f t="shared" si="288"/>
        <v>0</v>
      </c>
      <c r="D224" s="453"/>
      <c r="E224" s="454"/>
      <c r="F224" s="319">
        <f t="shared" si="293"/>
        <v>0</v>
      </c>
      <c r="G224" s="317"/>
      <c r="H224" s="320"/>
      <c r="I224" s="319">
        <f t="shared" si="294"/>
        <v>0</v>
      </c>
      <c r="J224" s="317"/>
      <c r="K224" s="320"/>
      <c r="L224" s="319">
        <f t="shared" si="295"/>
        <v>0</v>
      </c>
      <c r="M224" s="317"/>
      <c r="N224" s="320"/>
      <c r="O224" s="319">
        <f t="shared" si="296"/>
        <v>0</v>
      </c>
      <c r="P224" s="322"/>
    </row>
    <row r="225" spans="1:16" ht="24" hidden="1" customHeight="1" x14ac:dyDescent="0.25">
      <c r="A225" s="447">
        <v>5240</v>
      </c>
      <c r="B225" s="353" t="s">
        <v>245</v>
      </c>
      <c r="C225" s="354">
        <f t="shared" si="288"/>
        <v>0</v>
      </c>
      <c r="D225" s="453"/>
      <c r="E225" s="454"/>
      <c r="F225" s="319">
        <f t="shared" si="293"/>
        <v>0</v>
      </c>
      <c r="G225" s="317"/>
      <c r="H225" s="320"/>
      <c r="I225" s="319">
        <f t="shared" si="294"/>
        <v>0</v>
      </c>
      <c r="J225" s="317"/>
      <c r="K225" s="320"/>
      <c r="L225" s="319">
        <f t="shared" si="295"/>
        <v>0</v>
      </c>
      <c r="M225" s="317"/>
      <c r="N225" s="320"/>
      <c r="O225" s="319">
        <f t="shared" si="296"/>
        <v>0</v>
      </c>
      <c r="P225" s="322"/>
    </row>
    <row r="226" spans="1:16" ht="84" customHeight="1" x14ac:dyDescent="0.25">
      <c r="A226" s="447">
        <v>5250</v>
      </c>
      <c r="B226" s="353" t="s">
        <v>246</v>
      </c>
      <c r="C226" s="354">
        <f t="shared" si="288"/>
        <v>619340</v>
      </c>
      <c r="D226" s="453">
        <v>0</v>
      </c>
      <c r="E226" s="454">
        <v>619340</v>
      </c>
      <c r="F226" s="319">
        <f t="shared" si="293"/>
        <v>619340</v>
      </c>
      <c r="G226" s="317"/>
      <c r="H226" s="320"/>
      <c r="I226" s="319">
        <f t="shared" si="294"/>
        <v>0</v>
      </c>
      <c r="J226" s="317"/>
      <c r="K226" s="320"/>
      <c r="L226" s="319">
        <f t="shared" si="295"/>
        <v>0</v>
      </c>
      <c r="M226" s="317"/>
      <c r="N226" s="320"/>
      <c r="O226" s="319">
        <f t="shared" si="296"/>
        <v>0</v>
      </c>
      <c r="P226" s="322" t="s">
        <v>492</v>
      </c>
    </row>
    <row r="227" spans="1:16" hidden="1" x14ac:dyDescent="0.25">
      <c r="A227" s="447">
        <v>5260</v>
      </c>
      <c r="B227" s="353" t="s">
        <v>247</v>
      </c>
      <c r="C227" s="354">
        <f t="shared" si="288"/>
        <v>0</v>
      </c>
      <c r="D227" s="448">
        <f>SUM(D228)</f>
        <v>0</v>
      </c>
      <c r="E227" s="449">
        <f t="shared" ref="E227:F227" si="297">SUM(E228)</f>
        <v>0</v>
      </c>
      <c r="F227" s="319">
        <f t="shared" si="297"/>
        <v>0</v>
      </c>
      <c r="G227" s="448">
        <f>SUM(G228)</f>
        <v>0</v>
      </c>
      <c r="H227" s="449">
        <f t="shared" ref="H227:I227" si="298">SUM(H228)</f>
        <v>0</v>
      </c>
      <c r="I227" s="319">
        <f t="shared" si="298"/>
        <v>0</v>
      </c>
      <c r="J227" s="448">
        <f>SUM(J228)</f>
        <v>0</v>
      </c>
      <c r="K227" s="449">
        <f t="shared" ref="K227:L227" si="299">SUM(K228)</f>
        <v>0</v>
      </c>
      <c r="L227" s="319">
        <f t="shared" si="299"/>
        <v>0</v>
      </c>
      <c r="M227" s="448">
        <f>SUM(M228)</f>
        <v>0</v>
      </c>
      <c r="N227" s="449">
        <f t="shared" ref="N227:O227" si="300">SUM(N228)</f>
        <v>0</v>
      </c>
      <c r="O227" s="319">
        <f t="shared" si="300"/>
        <v>0</v>
      </c>
      <c r="P227" s="322"/>
    </row>
    <row r="228" spans="1:16" ht="24" hidden="1" customHeight="1" x14ac:dyDescent="0.25">
      <c r="A228" s="315">
        <v>5269</v>
      </c>
      <c r="B228" s="353" t="s">
        <v>248</v>
      </c>
      <c r="C228" s="354">
        <f t="shared" si="288"/>
        <v>0</v>
      </c>
      <c r="D228" s="453"/>
      <c r="E228" s="454"/>
      <c r="F228" s="319">
        <f t="shared" ref="F228:F229" si="301">D228+E228</f>
        <v>0</v>
      </c>
      <c r="G228" s="317"/>
      <c r="H228" s="320"/>
      <c r="I228" s="319">
        <f t="shared" ref="I228:I229" si="302">G228+H228</f>
        <v>0</v>
      </c>
      <c r="J228" s="317"/>
      <c r="K228" s="320"/>
      <c r="L228" s="319">
        <f t="shared" ref="L228:L229" si="303">K228+J228</f>
        <v>0</v>
      </c>
      <c r="M228" s="317"/>
      <c r="N228" s="320"/>
      <c r="O228" s="319">
        <f t="shared" ref="O228:O229" si="304">N228+M228</f>
        <v>0</v>
      </c>
      <c r="P228" s="322"/>
    </row>
    <row r="229" spans="1:16" ht="24" hidden="1" customHeight="1" x14ac:dyDescent="0.25">
      <c r="A229" s="444">
        <v>5270</v>
      </c>
      <c r="B229" s="402" t="s">
        <v>249</v>
      </c>
      <c r="C229" s="407">
        <f t="shared" si="288"/>
        <v>0</v>
      </c>
      <c r="D229" s="460"/>
      <c r="E229" s="461"/>
      <c r="F229" s="405">
        <f t="shared" si="301"/>
        <v>0</v>
      </c>
      <c r="G229" s="408"/>
      <c r="H229" s="409"/>
      <c r="I229" s="405">
        <f t="shared" si="302"/>
        <v>0</v>
      </c>
      <c r="J229" s="408"/>
      <c r="K229" s="409"/>
      <c r="L229" s="405">
        <f t="shared" si="303"/>
        <v>0</v>
      </c>
      <c r="M229" s="408"/>
      <c r="N229" s="409"/>
      <c r="O229" s="405">
        <f t="shared" si="304"/>
        <v>0</v>
      </c>
      <c r="P229" s="393"/>
    </row>
    <row r="230" spans="1:16" hidden="1" x14ac:dyDescent="0.25">
      <c r="A230" s="436">
        <v>6000</v>
      </c>
      <c r="B230" s="436" t="s">
        <v>250</v>
      </c>
      <c r="C230" s="437">
        <f t="shared" si="288"/>
        <v>0</v>
      </c>
      <c r="D230" s="438">
        <f>D231+D251+D259</f>
        <v>0</v>
      </c>
      <c r="E230" s="439">
        <f t="shared" ref="E230:F230" si="305">E231+E251+E259</f>
        <v>0</v>
      </c>
      <c r="F230" s="440">
        <f t="shared" si="305"/>
        <v>0</v>
      </c>
      <c r="G230" s="438">
        <f>G231+G251+G259</f>
        <v>0</v>
      </c>
      <c r="H230" s="439">
        <f t="shared" ref="H230:I230" si="306">H231+H251+H259</f>
        <v>0</v>
      </c>
      <c r="I230" s="440">
        <f t="shared" si="306"/>
        <v>0</v>
      </c>
      <c r="J230" s="438">
        <f>J231+J251+J259</f>
        <v>0</v>
      </c>
      <c r="K230" s="439">
        <f t="shared" ref="K230:L230" si="307">K231+K251+K259</f>
        <v>0</v>
      </c>
      <c r="L230" s="440">
        <f t="shared" si="307"/>
        <v>0</v>
      </c>
      <c r="M230" s="438">
        <f>M231+M251+M259</f>
        <v>0</v>
      </c>
      <c r="N230" s="439">
        <f t="shared" ref="N230:O230" si="308">N231+N251+N259</f>
        <v>0</v>
      </c>
      <c r="O230" s="440">
        <f t="shared" si="308"/>
        <v>0</v>
      </c>
      <c r="P230" s="163"/>
    </row>
    <row r="231" spans="1:16" ht="14.25" hidden="1" customHeight="1" x14ac:dyDescent="0.25">
      <c r="A231" s="474">
        <v>6200</v>
      </c>
      <c r="B231" s="465" t="s">
        <v>251</v>
      </c>
      <c r="C231" s="475">
        <f t="shared" si="288"/>
        <v>0</v>
      </c>
      <c r="D231" s="476">
        <f>SUM(D232,D233,D235,D238,D244,D245,D246)</f>
        <v>0</v>
      </c>
      <c r="E231" s="477">
        <f t="shared" ref="E231:F231" si="309">SUM(E232,E233,E235,E238,E244,E245,E246)</f>
        <v>0</v>
      </c>
      <c r="F231" s="478">
        <f t="shared" si="309"/>
        <v>0</v>
      </c>
      <c r="G231" s="476">
        <f>SUM(G232,G233,G235,G238,G244,G245,G246)</f>
        <v>0</v>
      </c>
      <c r="H231" s="477">
        <f t="shared" ref="H231:I231" si="310">SUM(H232,H233,H235,H238,H244,H245,H246)</f>
        <v>0</v>
      </c>
      <c r="I231" s="478">
        <f t="shared" si="310"/>
        <v>0</v>
      </c>
      <c r="J231" s="476">
        <f>SUM(J232,J233,J235,J238,J244,J245,J246)</f>
        <v>0</v>
      </c>
      <c r="K231" s="477">
        <f t="shared" ref="K231:L231" si="311">SUM(K232,K233,K235,K238,K244,K245,K246)</f>
        <v>0</v>
      </c>
      <c r="L231" s="478">
        <f t="shared" si="311"/>
        <v>0</v>
      </c>
      <c r="M231" s="476">
        <f>SUM(M232,M233,M235,M238,M244,M245,M246)</f>
        <v>0</v>
      </c>
      <c r="N231" s="477">
        <f t="shared" ref="N231:O231" si="312">SUM(N232,N233,N235,N238,N244,N245,N246)</f>
        <v>0</v>
      </c>
      <c r="O231" s="478">
        <f t="shared" si="312"/>
        <v>0</v>
      </c>
      <c r="P231" s="479"/>
    </row>
    <row r="232" spans="1:16" ht="24" hidden="1" customHeight="1" x14ac:dyDescent="0.25">
      <c r="A232" s="727">
        <v>6220</v>
      </c>
      <c r="B232" s="346" t="s">
        <v>252</v>
      </c>
      <c r="C232" s="347">
        <f t="shared" si="288"/>
        <v>0</v>
      </c>
      <c r="D232" s="455"/>
      <c r="E232" s="456"/>
      <c r="F232" s="398">
        <f>D232+E232</f>
        <v>0</v>
      </c>
      <c r="G232" s="310"/>
      <c r="H232" s="311"/>
      <c r="I232" s="398">
        <f>G232+H232</f>
        <v>0</v>
      </c>
      <c r="J232" s="310"/>
      <c r="K232" s="311"/>
      <c r="L232" s="398">
        <f>K232+J232</f>
        <v>0</v>
      </c>
      <c r="M232" s="310"/>
      <c r="N232" s="311"/>
      <c r="O232" s="398">
        <f>N232+M232</f>
        <v>0</v>
      </c>
      <c r="P232" s="313"/>
    </row>
    <row r="233" spans="1:16" hidden="1" x14ac:dyDescent="0.25">
      <c r="A233" s="447">
        <v>6230</v>
      </c>
      <c r="B233" s="353" t="s">
        <v>253</v>
      </c>
      <c r="C233" s="354">
        <f t="shared" si="288"/>
        <v>0</v>
      </c>
      <c r="D233" s="448">
        <f t="shared" ref="D233:O233" si="313">SUM(D234)</f>
        <v>0</v>
      </c>
      <c r="E233" s="449">
        <f t="shared" si="313"/>
        <v>0</v>
      </c>
      <c r="F233" s="319">
        <f t="shared" si="313"/>
        <v>0</v>
      </c>
      <c r="G233" s="448">
        <f t="shared" si="313"/>
        <v>0</v>
      </c>
      <c r="H233" s="449">
        <f t="shared" si="313"/>
        <v>0</v>
      </c>
      <c r="I233" s="319">
        <f t="shared" si="313"/>
        <v>0</v>
      </c>
      <c r="J233" s="448">
        <f t="shared" si="313"/>
        <v>0</v>
      </c>
      <c r="K233" s="449">
        <f t="shared" si="313"/>
        <v>0</v>
      </c>
      <c r="L233" s="319">
        <f t="shared" si="313"/>
        <v>0</v>
      </c>
      <c r="M233" s="448">
        <f t="shared" si="313"/>
        <v>0</v>
      </c>
      <c r="N233" s="449">
        <f t="shared" si="313"/>
        <v>0</v>
      </c>
      <c r="O233" s="319">
        <f t="shared" si="313"/>
        <v>0</v>
      </c>
      <c r="P233" s="322"/>
    </row>
    <row r="234" spans="1:16" ht="24" hidden="1" customHeight="1" x14ac:dyDescent="0.25">
      <c r="A234" s="315">
        <v>6239</v>
      </c>
      <c r="B234" s="346" t="s">
        <v>254</v>
      </c>
      <c r="C234" s="354">
        <f t="shared" si="288"/>
        <v>0</v>
      </c>
      <c r="D234" s="455"/>
      <c r="E234" s="456"/>
      <c r="F234" s="398">
        <f>D234+E234</f>
        <v>0</v>
      </c>
      <c r="G234" s="310"/>
      <c r="H234" s="311"/>
      <c r="I234" s="398">
        <f>G234+H234</f>
        <v>0</v>
      </c>
      <c r="J234" s="310"/>
      <c r="K234" s="311"/>
      <c r="L234" s="398">
        <f>K234+J234</f>
        <v>0</v>
      </c>
      <c r="M234" s="310"/>
      <c r="N234" s="311"/>
      <c r="O234" s="398">
        <f>N234+M234</f>
        <v>0</v>
      </c>
      <c r="P234" s="313"/>
    </row>
    <row r="235" spans="1:16" ht="24" hidden="1" x14ac:dyDescent="0.25">
      <c r="A235" s="447">
        <v>6240</v>
      </c>
      <c r="B235" s="353" t="s">
        <v>255</v>
      </c>
      <c r="C235" s="354">
        <f t="shared" si="288"/>
        <v>0</v>
      </c>
      <c r="D235" s="448">
        <f>SUM(D236:D237)</f>
        <v>0</v>
      </c>
      <c r="E235" s="449">
        <f t="shared" ref="E235:F235" si="314">SUM(E236:E237)</f>
        <v>0</v>
      </c>
      <c r="F235" s="319">
        <f t="shared" si="314"/>
        <v>0</v>
      </c>
      <c r="G235" s="448">
        <f>SUM(G236:G237)</f>
        <v>0</v>
      </c>
      <c r="H235" s="449">
        <f t="shared" ref="H235:I235" si="315">SUM(H236:H237)</f>
        <v>0</v>
      </c>
      <c r="I235" s="319">
        <f t="shared" si="315"/>
        <v>0</v>
      </c>
      <c r="J235" s="448">
        <f>SUM(J236:J237)</f>
        <v>0</v>
      </c>
      <c r="K235" s="449">
        <f t="shared" ref="K235:L235" si="316">SUM(K236:K237)</f>
        <v>0</v>
      </c>
      <c r="L235" s="319">
        <f t="shared" si="316"/>
        <v>0</v>
      </c>
      <c r="M235" s="448">
        <f>SUM(M236:M237)</f>
        <v>0</v>
      </c>
      <c r="N235" s="449">
        <f t="shared" ref="N235:O235" si="317">SUM(N236:N237)</f>
        <v>0</v>
      </c>
      <c r="O235" s="319">
        <f t="shared" si="317"/>
        <v>0</v>
      </c>
      <c r="P235" s="322"/>
    </row>
    <row r="236" spans="1:16" ht="12" hidden="1" customHeight="1" x14ac:dyDescent="0.25">
      <c r="A236" s="315">
        <v>6241</v>
      </c>
      <c r="B236" s="353" t="s">
        <v>256</v>
      </c>
      <c r="C236" s="354">
        <f t="shared" si="288"/>
        <v>0</v>
      </c>
      <c r="D236" s="453"/>
      <c r="E236" s="454"/>
      <c r="F236" s="319">
        <f t="shared" ref="F236:F237" si="318">D236+E236</f>
        <v>0</v>
      </c>
      <c r="G236" s="317"/>
      <c r="H236" s="320"/>
      <c r="I236" s="319">
        <f t="shared" ref="I236:I237" si="319">G236+H236</f>
        <v>0</v>
      </c>
      <c r="J236" s="317"/>
      <c r="K236" s="320"/>
      <c r="L236" s="319">
        <f t="shared" ref="L236:L237" si="320">K236+J236</f>
        <v>0</v>
      </c>
      <c r="M236" s="317"/>
      <c r="N236" s="320"/>
      <c r="O236" s="319">
        <f t="shared" ref="O236:O237" si="321">N236+M236</f>
        <v>0</v>
      </c>
      <c r="P236" s="322"/>
    </row>
    <row r="237" spans="1:16" ht="12" hidden="1" customHeight="1" x14ac:dyDescent="0.25">
      <c r="A237" s="315">
        <v>6242</v>
      </c>
      <c r="B237" s="353" t="s">
        <v>257</v>
      </c>
      <c r="C237" s="354">
        <f t="shared" si="288"/>
        <v>0</v>
      </c>
      <c r="D237" s="453"/>
      <c r="E237" s="454"/>
      <c r="F237" s="319">
        <f t="shared" si="318"/>
        <v>0</v>
      </c>
      <c r="G237" s="317"/>
      <c r="H237" s="320"/>
      <c r="I237" s="319">
        <f t="shared" si="319"/>
        <v>0</v>
      </c>
      <c r="J237" s="317"/>
      <c r="K237" s="320"/>
      <c r="L237" s="319">
        <f t="shared" si="320"/>
        <v>0</v>
      </c>
      <c r="M237" s="317"/>
      <c r="N237" s="320"/>
      <c r="O237" s="319">
        <f t="shared" si="321"/>
        <v>0</v>
      </c>
      <c r="P237" s="322"/>
    </row>
    <row r="238" spans="1:16" ht="25.5" hidden="1" customHeight="1" x14ac:dyDescent="0.25">
      <c r="A238" s="447">
        <v>6250</v>
      </c>
      <c r="B238" s="353" t="s">
        <v>258</v>
      </c>
      <c r="C238" s="354">
        <f t="shared" si="288"/>
        <v>0</v>
      </c>
      <c r="D238" s="448">
        <f>SUM(D239:D243)</f>
        <v>0</v>
      </c>
      <c r="E238" s="449">
        <f t="shared" ref="E238:F238" si="322">SUM(E239:E243)</f>
        <v>0</v>
      </c>
      <c r="F238" s="319">
        <f t="shared" si="322"/>
        <v>0</v>
      </c>
      <c r="G238" s="448">
        <f>SUM(G239:G243)</f>
        <v>0</v>
      </c>
      <c r="H238" s="449">
        <f t="shared" ref="H238:I238" si="323">SUM(H239:H243)</f>
        <v>0</v>
      </c>
      <c r="I238" s="319">
        <f t="shared" si="323"/>
        <v>0</v>
      </c>
      <c r="J238" s="448">
        <f>SUM(J239:J243)</f>
        <v>0</v>
      </c>
      <c r="K238" s="449">
        <f t="shared" ref="K238:L238" si="324">SUM(K239:K243)</f>
        <v>0</v>
      </c>
      <c r="L238" s="319">
        <f t="shared" si="324"/>
        <v>0</v>
      </c>
      <c r="M238" s="448">
        <f>SUM(M239:M243)</f>
        <v>0</v>
      </c>
      <c r="N238" s="449">
        <f t="shared" ref="N238:O238" si="325">SUM(N239:N243)</f>
        <v>0</v>
      </c>
      <c r="O238" s="319">
        <f t="shared" si="325"/>
        <v>0</v>
      </c>
      <c r="P238" s="322"/>
    </row>
    <row r="239" spans="1:16" ht="14.25" hidden="1" customHeight="1" x14ac:dyDescent="0.25">
      <c r="A239" s="315">
        <v>6252</v>
      </c>
      <c r="B239" s="353" t="s">
        <v>259</v>
      </c>
      <c r="C239" s="354">
        <f t="shared" si="288"/>
        <v>0</v>
      </c>
      <c r="D239" s="453"/>
      <c r="E239" s="454"/>
      <c r="F239" s="319">
        <f t="shared" ref="F239:F245" si="326">D239+E239</f>
        <v>0</v>
      </c>
      <c r="G239" s="317"/>
      <c r="H239" s="320"/>
      <c r="I239" s="319">
        <f t="shared" ref="I239:I245" si="327">G239+H239</f>
        <v>0</v>
      </c>
      <c r="J239" s="317"/>
      <c r="K239" s="320"/>
      <c r="L239" s="319">
        <f t="shared" ref="L239:L245" si="328">K239+J239</f>
        <v>0</v>
      </c>
      <c r="M239" s="317"/>
      <c r="N239" s="320"/>
      <c r="O239" s="319">
        <f t="shared" ref="O239:O245" si="329">N239+M239</f>
        <v>0</v>
      </c>
      <c r="P239" s="322"/>
    </row>
    <row r="240" spans="1:16" ht="14.25" hidden="1" customHeight="1" x14ac:dyDescent="0.25">
      <c r="A240" s="315">
        <v>6253</v>
      </c>
      <c r="B240" s="353" t="s">
        <v>260</v>
      </c>
      <c r="C240" s="354">
        <f t="shared" si="288"/>
        <v>0</v>
      </c>
      <c r="D240" s="453"/>
      <c r="E240" s="454"/>
      <c r="F240" s="319">
        <f t="shared" si="326"/>
        <v>0</v>
      </c>
      <c r="G240" s="317"/>
      <c r="H240" s="320"/>
      <c r="I240" s="319">
        <f t="shared" si="327"/>
        <v>0</v>
      </c>
      <c r="J240" s="317"/>
      <c r="K240" s="320"/>
      <c r="L240" s="319">
        <f t="shared" si="328"/>
        <v>0</v>
      </c>
      <c r="M240" s="317"/>
      <c r="N240" s="320"/>
      <c r="O240" s="319">
        <f t="shared" si="329"/>
        <v>0</v>
      </c>
      <c r="P240" s="322"/>
    </row>
    <row r="241" spans="1:16" ht="24" hidden="1" customHeight="1" x14ac:dyDescent="0.25">
      <c r="A241" s="315">
        <v>6254</v>
      </c>
      <c r="B241" s="353" t="s">
        <v>261</v>
      </c>
      <c r="C241" s="354">
        <f t="shared" si="288"/>
        <v>0</v>
      </c>
      <c r="D241" s="453"/>
      <c r="E241" s="454"/>
      <c r="F241" s="319">
        <f t="shared" si="326"/>
        <v>0</v>
      </c>
      <c r="G241" s="317"/>
      <c r="H241" s="320"/>
      <c r="I241" s="319">
        <f t="shared" si="327"/>
        <v>0</v>
      </c>
      <c r="J241" s="317"/>
      <c r="K241" s="320"/>
      <c r="L241" s="319">
        <f t="shared" si="328"/>
        <v>0</v>
      </c>
      <c r="M241" s="317"/>
      <c r="N241" s="320"/>
      <c r="O241" s="319">
        <f t="shared" si="329"/>
        <v>0</v>
      </c>
      <c r="P241" s="322"/>
    </row>
    <row r="242" spans="1:16" ht="24" hidden="1" customHeight="1" x14ac:dyDescent="0.25">
      <c r="A242" s="315">
        <v>6255</v>
      </c>
      <c r="B242" s="353" t="s">
        <v>262</v>
      </c>
      <c r="C242" s="354">
        <f t="shared" si="288"/>
        <v>0</v>
      </c>
      <c r="D242" s="453"/>
      <c r="E242" s="454"/>
      <c r="F242" s="319">
        <f t="shared" si="326"/>
        <v>0</v>
      </c>
      <c r="G242" s="317"/>
      <c r="H242" s="320"/>
      <c r="I242" s="319">
        <f t="shared" si="327"/>
        <v>0</v>
      </c>
      <c r="J242" s="317"/>
      <c r="K242" s="320"/>
      <c r="L242" s="319">
        <f t="shared" si="328"/>
        <v>0</v>
      </c>
      <c r="M242" s="317"/>
      <c r="N242" s="320"/>
      <c r="O242" s="319">
        <f t="shared" si="329"/>
        <v>0</v>
      </c>
      <c r="P242" s="322"/>
    </row>
    <row r="243" spans="1:16" ht="12" hidden="1" customHeight="1" x14ac:dyDescent="0.25">
      <c r="A243" s="315">
        <v>6259</v>
      </c>
      <c r="B243" s="353" t="s">
        <v>263</v>
      </c>
      <c r="C243" s="354">
        <f t="shared" si="288"/>
        <v>0</v>
      </c>
      <c r="D243" s="453"/>
      <c r="E243" s="454"/>
      <c r="F243" s="319">
        <f t="shared" si="326"/>
        <v>0</v>
      </c>
      <c r="G243" s="317"/>
      <c r="H243" s="320"/>
      <c r="I243" s="319">
        <f t="shared" si="327"/>
        <v>0</v>
      </c>
      <c r="J243" s="317"/>
      <c r="K243" s="320"/>
      <c r="L243" s="319">
        <f t="shared" si="328"/>
        <v>0</v>
      </c>
      <c r="M243" s="317"/>
      <c r="N243" s="320"/>
      <c r="O243" s="319">
        <f t="shared" si="329"/>
        <v>0</v>
      </c>
      <c r="P243" s="322"/>
    </row>
    <row r="244" spans="1:16" ht="24" hidden="1" customHeight="1" x14ac:dyDescent="0.25">
      <c r="A244" s="447">
        <v>6260</v>
      </c>
      <c r="B244" s="353" t="s">
        <v>264</v>
      </c>
      <c r="C244" s="354">
        <f t="shared" si="288"/>
        <v>0</v>
      </c>
      <c r="D244" s="453"/>
      <c r="E244" s="454"/>
      <c r="F244" s="319">
        <f t="shared" si="326"/>
        <v>0</v>
      </c>
      <c r="G244" s="317"/>
      <c r="H244" s="320"/>
      <c r="I244" s="319">
        <f t="shared" si="327"/>
        <v>0</v>
      </c>
      <c r="J244" s="317"/>
      <c r="K244" s="320"/>
      <c r="L244" s="319">
        <f t="shared" si="328"/>
        <v>0</v>
      </c>
      <c r="M244" s="317"/>
      <c r="N244" s="320"/>
      <c r="O244" s="319">
        <f t="shared" si="329"/>
        <v>0</v>
      </c>
      <c r="P244" s="322"/>
    </row>
    <row r="245" spans="1:16" ht="12" hidden="1" customHeight="1" x14ac:dyDescent="0.25">
      <c r="A245" s="447">
        <v>6270</v>
      </c>
      <c r="B245" s="353" t="s">
        <v>265</v>
      </c>
      <c r="C245" s="354">
        <f t="shared" si="288"/>
        <v>0</v>
      </c>
      <c r="D245" s="453"/>
      <c r="E245" s="454"/>
      <c r="F245" s="319">
        <f t="shared" si="326"/>
        <v>0</v>
      </c>
      <c r="G245" s="317"/>
      <c r="H245" s="320"/>
      <c r="I245" s="319">
        <f t="shared" si="327"/>
        <v>0</v>
      </c>
      <c r="J245" s="317"/>
      <c r="K245" s="320"/>
      <c r="L245" s="319">
        <f t="shared" si="328"/>
        <v>0</v>
      </c>
      <c r="M245" s="317"/>
      <c r="N245" s="320"/>
      <c r="O245" s="319">
        <f t="shared" si="329"/>
        <v>0</v>
      </c>
      <c r="P245" s="322"/>
    </row>
    <row r="246" spans="1:16" ht="24" hidden="1" x14ac:dyDescent="0.25">
      <c r="A246" s="727">
        <v>6290</v>
      </c>
      <c r="B246" s="346" t="s">
        <v>266</v>
      </c>
      <c r="C246" s="466">
        <f t="shared" si="288"/>
        <v>0</v>
      </c>
      <c r="D246" s="451">
        <f>SUM(D247:D250)</f>
        <v>0</v>
      </c>
      <c r="E246" s="452">
        <f t="shared" ref="E246:O246" si="330">SUM(E247:E250)</f>
        <v>0</v>
      </c>
      <c r="F246" s="398">
        <f t="shared" si="330"/>
        <v>0</v>
      </c>
      <c r="G246" s="451">
        <f t="shared" si="330"/>
        <v>0</v>
      </c>
      <c r="H246" s="452">
        <f t="shared" si="330"/>
        <v>0</v>
      </c>
      <c r="I246" s="398">
        <f t="shared" si="330"/>
        <v>0</v>
      </c>
      <c r="J246" s="451">
        <f t="shared" si="330"/>
        <v>0</v>
      </c>
      <c r="K246" s="452">
        <f t="shared" si="330"/>
        <v>0</v>
      </c>
      <c r="L246" s="398">
        <f t="shared" si="330"/>
        <v>0</v>
      </c>
      <c r="M246" s="451">
        <f t="shared" si="330"/>
        <v>0</v>
      </c>
      <c r="N246" s="452">
        <f t="shared" si="330"/>
        <v>0</v>
      </c>
      <c r="O246" s="398">
        <f t="shared" si="330"/>
        <v>0</v>
      </c>
      <c r="P246" s="313"/>
    </row>
    <row r="247" spans="1:16" ht="12" hidden="1" customHeight="1" x14ac:dyDescent="0.25">
      <c r="A247" s="315">
        <v>6291</v>
      </c>
      <c r="B247" s="353" t="s">
        <v>267</v>
      </c>
      <c r="C247" s="354">
        <f t="shared" si="288"/>
        <v>0</v>
      </c>
      <c r="D247" s="453"/>
      <c r="E247" s="454"/>
      <c r="F247" s="319">
        <f t="shared" ref="F247:F250" si="331">D247+E247</f>
        <v>0</v>
      </c>
      <c r="G247" s="317"/>
      <c r="H247" s="320"/>
      <c r="I247" s="319">
        <f t="shared" ref="I247:I250" si="332">G247+H247</f>
        <v>0</v>
      </c>
      <c r="J247" s="317"/>
      <c r="K247" s="320"/>
      <c r="L247" s="319">
        <f t="shared" ref="L247:L250" si="333">K247+J247</f>
        <v>0</v>
      </c>
      <c r="M247" s="317"/>
      <c r="N247" s="320"/>
      <c r="O247" s="319">
        <f t="shared" ref="O247:O250" si="334">N247+M247</f>
        <v>0</v>
      </c>
      <c r="P247" s="322"/>
    </row>
    <row r="248" spans="1:16" ht="12" hidden="1" customHeight="1" x14ac:dyDescent="0.25">
      <c r="A248" s="315">
        <v>6292</v>
      </c>
      <c r="B248" s="353" t="s">
        <v>268</v>
      </c>
      <c r="C248" s="354">
        <f t="shared" si="288"/>
        <v>0</v>
      </c>
      <c r="D248" s="453"/>
      <c r="E248" s="454"/>
      <c r="F248" s="319">
        <f t="shared" si="331"/>
        <v>0</v>
      </c>
      <c r="G248" s="317"/>
      <c r="H248" s="320"/>
      <c r="I248" s="319">
        <f t="shared" si="332"/>
        <v>0</v>
      </c>
      <c r="J248" s="317"/>
      <c r="K248" s="320"/>
      <c r="L248" s="319">
        <f t="shared" si="333"/>
        <v>0</v>
      </c>
      <c r="M248" s="317"/>
      <c r="N248" s="320"/>
      <c r="O248" s="319">
        <f t="shared" si="334"/>
        <v>0</v>
      </c>
      <c r="P248" s="322"/>
    </row>
    <row r="249" spans="1:16" ht="72" hidden="1" customHeight="1" x14ac:dyDescent="0.25">
      <c r="A249" s="315">
        <v>6296</v>
      </c>
      <c r="B249" s="353" t="s">
        <v>269</v>
      </c>
      <c r="C249" s="354">
        <f t="shared" si="288"/>
        <v>0</v>
      </c>
      <c r="D249" s="453"/>
      <c r="E249" s="454"/>
      <c r="F249" s="319">
        <f t="shared" si="331"/>
        <v>0</v>
      </c>
      <c r="G249" s="317"/>
      <c r="H249" s="320"/>
      <c r="I249" s="319">
        <f t="shared" si="332"/>
        <v>0</v>
      </c>
      <c r="J249" s="317"/>
      <c r="K249" s="320"/>
      <c r="L249" s="319">
        <f t="shared" si="333"/>
        <v>0</v>
      </c>
      <c r="M249" s="317"/>
      <c r="N249" s="320"/>
      <c r="O249" s="319">
        <f t="shared" si="334"/>
        <v>0</v>
      </c>
      <c r="P249" s="322"/>
    </row>
    <row r="250" spans="1:16" ht="39.75" hidden="1" customHeight="1" x14ac:dyDescent="0.25">
      <c r="A250" s="315">
        <v>6299</v>
      </c>
      <c r="B250" s="353" t="s">
        <v>270</v>
      </c>
      <c r="C250" s="354">
        <f t="shared" si="288"/>
        <v>0</v>
      </c>
      <c r="D250" s="453"/>
      <c r="E250" s="454"/>
      <c r="F250" s="319">
        <f t="shared" si="331"/>
        <v>0</v>
      </c>
      <c r="G250" s="317"/>
      <c r="H250" s="320"/>
      <c r="I250" s="319">
        <f t="shared" si="332"/>
        <v>0</v>
      </c>
      <c r="J250" s="317"/>
      <c r="K250" s="320"/>
      <c r="L250" s="319">
        <f t="shared" si="333"/>
        <v>0</v>
      </c>
      <c r="M250" s="317"/>
      <c r="N250" s="320"/>
      <c r="O250" s="319">
        <f t="shared" si="334"/>
        <v>0</v>
      </c>
      <c r="P250" s="322"/>
    </row>
    <row r="251" spans="1:16" hidden="1" x14ac:dyDescent="0.25">
      <c r="A251" s="333">
        <v>6300</v>
      </c>
      <c r="B251" s="441" t="s">
        <v>271</v>
      </c>
      <c r="C251" s="334">
        <f t="shared" si="288"/>
        <v>0</v>
      </c>
      <c r="D251" s="442">
        <f>SUM(D252,D257,D258)</f>
        <v>0</v>
      </c>
      <c r="E251" s="443">
        <f t="shared" ref="E251:O251" si="335">SUM(E252,E257,E258)</f>
        <v>0</v>
      </c>
      <c r="F251" s="337">
        <f t="shared" si="335"/>
        <v>0</v>
      </c>
      <c r="G251" s="442">
        <f t="shared" si="335"/>
        <v>0</v>
      </c>
      <c r="H251" s="443">
        <f t="shared" si="335"/>
        <v>0</v>
      </c>
      <c r="I251" s="337">
        <f t="shared" si="335"/>
        <v>0</v>
      </c>
      <c r="J251" s="442">
        <f t="shared" si="335"/>
        <v>0</v>
      </c>
      <c r="K251" s="443">
        <f t="shared" si="335"/>
        <v>0</v>
      </c>
      <c r="L251" s="337">
        <f t="shared" si="335"/>
        <v>0</v>
      </c>
      <c r="M251" s="442">
        <f t="shared" si="335"/>
        <v>0</v>
      </c>
      <c r="N251" s="443">
        <f t="shared" si="335"/>
        <v>0</v>
      </c>
      <c r="O251" s="337">
        <f t="shared" si="335"/>
        <v>0</v>
      </c>
      <c r="P251" s="341"/>
    </row>
    <row r="252" spans="1:16" ht="24" hidden="1" x14ac:dyDescent="0.25">
      <c r="A252" s="727">
        <v>6320</v>
      </c>
      <c r="B252" s="346" t="s">
        <v>272</v>
      </c>
      <c r="C252" s="466">
        <f t="shared" si="288"/>
        <v>0</v>
      </c>
      <c r="D252" s="451">
        <f>SUM(D253:D256)</f>
        <v>0</v>
      </c>
      <c r="E252" s="452">
        <f t="shared" ref="E252:O252" si="336">SUM(E253:E256)</f>
        <v>0</v>
      </c>
      <c r="F252" s="398">
        <f t="shared" si="336"/>
        <v>0</v>
      </c>
      <c r="G252" s="451">
        <f t="shared" si="336"/>
        <v>0</v>
      </c>
      <c r="H252" s="452">
        <f t="shared" si="336"/>
        <v>0</v>
      </c>
      <c r="I252" s="398">
        <f t="shared" si="336"/>
        <v>0</v>
      </c>
      <c r="J252" s="451">
        <f t="shared" si="336"/>
        <v>0</v>
      </c>
      <c r="K252" s="452">
        <f t="shared" si="336"/>
        <v>0</v>
      </c>
      <c r="L252" s="398">
        <f t="shared" si="336"/>
        <v>0</v>
      </c>
      <c r="M252" s="451">
        <f t="shared" si="336"/>
        <v>0</v>
      </c>
      <c r="N252" s="452">
        <f t="shared" si="336"/>
        <v>0</v>
      </c>
      <c r="O252" s="398">
        <f t="shared" si="336"/>
        <v>0</v>
      </c>
      <c r="P252" s="313"/>
    </row>
    <row r="253" spans="1:16" ht="12" hidden="1" customHeight="1" x14ac:dyDescent="0.25">
      <c r="A253" s="315">
        <v>6322</v>
      </c>
      <c r="B253" s="353" t="s">
        <v>273</v>
      </c>
      <c r="C253" s="354">
        <f t="shared" si="288"/>
        <v>0</v>
      </c>
      <c r="D253" s="453"/>
      <c r="E253" s="454"/>
      <c r="F253" s="319">
        <f t="shared" ref="F253:F258" si="337">D253+E253</f>
        <v>0</v>
      </c>
      <c r="G253" s="317"/>
      <c r="H253" s="320"/>
      <c r="I253" s="319">
        <f t="shared" ref="I253:I258" si="338">G253+H253</f>
        <v>0</v>
      </c>
      <c r="J253" s="317"/>
      <c r="K253" s="320"/>
      <c r="L253" s="319">
        <f t="shared" ref="L253:L258" si="339">K253+J253</f>
        <v>0</v>
      </c>
      <c r="M253" s="317"/>
      <c r="N253" s="320"/>
      <c r="O253" s="319">
        <f t="shared" ref="O253:O258" si="340">N253+M253</f>
        <v>0</v>
      </c>
      <c r="P253" s="322"/>
    </row>
    <row r="254" spans="1:16" ht="24" hidden="1" customHeight="1" x14ac:dyDescent="0.25">
      <c r="A254" s="315">
        <v>6323</v>
      </c>
      <c r="B254" s="353" t="s">
        <v>274</v>
      </c>
      <c r="C254" s="354">
        <f t="shared" si="288"/>
        <v>0</v>
      </c>
      <c r="D254" s="453"/>
      <c r="E254" s="454"/>
      <c r="F254" s="319">
        <f t="shared" si="337"/>
        <v>0</v>
      </c>
      <c r="G254" s="317"/>
      <c r="H254" s="320"/>
      <c r="I254" s="319">
        <f t="shared" si="338"/>
        <v>0</v>
      </c>
      <c r="J254" s="317"/>
      <c r="K254" s="320"/>
      <c r="L254" s="319">
        <f t="shared" si="339"/>
        <v>0</v>
      </c>
      <c r="M254" s="317"/>
      <c r="N254" s="320"/>
      <c r="O254" s="319">
        <f t="shared" si="340"/>
        <v>0</v>
      </c>
      <c r="P254" s="322"/>
    </row>
    <row r="255" spans="1:16" ht="24" hidden="1" customHeight="1" x14ac:dyDescent="0.25">
      <c r="A255" s="315">
        <v>6324</v>
      </c>
      <c r="B255" s="353" t="s">
        <v>275</v>
      </c>
      <c r="C255" s="354">
        <f t="shared" si="288"/>
        <v>0</v>
      </c>
      <c r="D255" s="453"/>
      <c r="E255" s="454"/>
      <c r="F255" s="319">
        <f t="shared" si="337"/>
        <v>0</v>
      </c>
      <c r="G255" s="317"/>
      <c r="H255" s="320"/>
      <c r="I255" s="319">
        <f t="shared" si="338"/>
        <v>0</v>
      </c>
      <c r="J255" s="317"/>
      <c r="K255" s="320"/>
      <c r="L255" s="319">
        <f t="shared" si="339"/>
        <v>0</v>
      </c>
      <c r="M255" s="317"/>
      <c r="N255" s="320"/>
      <c r="O255" s="319">
        <f t="shared" si="340"/>
        <v>0</v>
      </c>
      <c r="P255" s="322"/>
    </row>
    <row r="256" spans="1:16" ht="12" hidden="1" customHeight="1" x14ac:dyDescent="0.25">
      <c r="A256" s="308">
        <v>6329</v>
      </c>
      <c r="B256" s="346" t="s">
        <v>276</v>
      </c>
      <c r="C256" s="347">
        <f t="shared" si="288"/>
        <v>0</v>
      </c>
      <c r="D256" s="455"/>
      <c r="E256" s="456"/>
      <c r="F256" s="398">
        <f t="shared" si="337"/>
        <v>0</v>
      </c>
      <c r="G256" s="310"/>
      <c r="H256" s="311"/>
      <c r="I256" s="398">
        <f t="shared" si="338"/>
        <v>0</v>
      </c>
      <c r="J256" s="310"/>
      <c r="K256" s="311"/>
      <c r="L256" s="398">
        <f t="shared" si="339"/>
        <v>0</v>
      </c>
      <c r="M256" s="310"/>
      <c r="N256" s="311"/>
      <c r="O256" s="398">
        <f t="shared" si="340"/>
        <v>0</v>
      </c>
      <c r="P256" s="313"/>
    </row>
    <row r="257" spans="1:16" ht="24" hidden="1" customHeight="1" x14ac:dyDescent="0.25">
      <c r="A257" s="483">
        <v>6330</v>
      </c>
      <c r="B257" s="484" t="s">
        <v>277</v>
      </c>
      <c r="C257" s="466">
        <f t="shared" si="288"/>
        <v>0</v>
      </c>
      <c r="D257" s="468"/>
      <c r="E257" s="469"/>
      <c r="F257" s="470">
        <f t="shared" si="337"/>
        <v>0</v>
      </c>
      <c r="G257" s="471"/>
      <c r="H257" s="472"/>
      <c r="I257" s="470">
        <f t="shared" si="338"/>
        <v>0</v>
      </c>
      <c r="J257" s="471"/>
      <c r="K257" s="472"/>
      <c r="L257" s="470">
        <f t="shared" si="339"/>
        <v>0</v>
      </c>
      <c r="M257" s="471"/>
      <c r="N257" s="472"/>
      <c r="O257" s="470">
        <f t="shared" si="340"/>
        <v>0</v>
      </c>
      <c r="P257" s="473"/>
    </row>
    <row r="258" spans="1:16" ht="12" hidden="1" customHeight="1" x14ac:dyDescent="0.25">
      <c r="A258" s="447">
        <v>6360</v>
      </c>
      <c r="B258" s="353" t="s">
        <v>278</v>
      </c>
      <c r="C258" s="354">
        <f t="shared" si="288"/>
        <v>0</v>
      </c>
      <c r="D258" s="453"/>
      <c r="E258" s="454"/>
      <c r="F258" s="319">
        <f t="shared" si="337"/>
        <v>0</v>
      </c>
      <c r="G258" s="317"/>
      <c r="H258" s="320"/>
      <c r="I258" s="319">
        <f t="shared" si="338"/>
        <v>0</v>
      </c>
      <c r="J258" s="317"/>
      <c r="K258" s="320"/>
      <c r="L258" s="319">
        <f t="shared" si="339"/>
        <v>0</v>
      </c>
      <c r="M258" s="317"/>
      <c r="N258" s="320"/>
      <c r="O258" s="319">
        <f t="shared" si="340"/>
        <v>0</v>
      </c>
      <c r="P258" s="322"/>
    </row>
    <row r="259" spans="1:16" ht="36" hidden="1" x14ac:dyDescent="0.25">
      <c r="A259" s="333">
        <v>6400</v>
      </c>
      <c r="B259" s="441" t="s">
        <v>279</v>
      </c>
      <c r="C259" s="334">
        <f t="shared" si="288"/>
        <v>0</v>
      </c>
      <c r="D259" s="442">
        <f>SUM(D260,D264)</f>
        <v>0</v>
      </c>
      <c r="E259" s="443">
        <f t="shared" ref="E259:O259" si="341">SUM(E260,E264)</f>
        <v>0</v>
      </c>
      <c r="F259" s="337">
        <f t="shared" si="341"/>
        <v>0</v>
      </c>
      <c r="G259" s="442">
        <f t="shared" si="341"/>
        <v>0</v>
      </c>
      <c r="H259" s="443">
        <f t="shared" si="341"/>
        <v>0</v>
      </c>
      <c r="I259" s="337">
        <f t="shared" si="341"/>
        <v>0</v>
      </c>
      <c r="J259" s="442">
        <f t="shared" si="341"/>
        <v>0</v>
      </c>
      <c r="K259" s="443">
        <f t="shared" si="341"/>
        <v>0</v>
      </c>
      <c r="L259" s="337">
        <f t="shared" si="341"/>
        <v>0</v>
      </c>
      <c r="M259" s="442">
        <f t="shared" si="341"/>
        <v>0</v>
      </c>
      <c r="N259" s="443">
        <f t="shared" si="341"/>
        <v>0</v>
      </c>
      <c r="O259" s="337">
        <f t="shared" si="341"/>
        <v>0</v>
      </c>
      <c r="P259" s="341"/>
    </row>
    <row r="260" spans="1:16" ht="24" hidden="1" x14ac:dyDescent="0.25">
      <c r="A260" s="727">
        <v>6410</v>
      </c>
      <c r="B260" s="346" t="s">
        <v>280</v>
      </c>
      <c r="C260" s="347">
        <f t="shared" si="288"/>
        <v>0</v>
      </c>
      <c r="D260" s="451">
        <f>SUM(D261:D263)</f>
        <v>0</v>
      </c>
      <c r="E260" s="452">
        <f t="shared" ref="E260:O260" si="342">SUM(E261:E263)</f>
        <v>0</v>
      </c>
      <c r="F260" s="398">
        <f t="shared" si="342"/>
        <v>0</v>
      </c>
      <c r="G260" s="451">
        <f t="shared" si="342"/>
        <v>0</v>
      </c>
      <c r="H260" s="452">
        <f t="shared" si="342"/>
        <v>0</v>
      </c>
      <c r="I260" s="398">
        <f t="shared" si="342"/>
        <v>0</v>
      </c>
      <c r="J260" s="451">
        <f t="shared" si="342"/>
        <v>0</v>
      </c>
      <c r="K260" s="452">
        <f t="shared" si="342"/>
        <v>0</v>
      </c>
      <c r="L260" s="398">
        <f t="shared" si="342"/>
        <v>0</v>
      </c>
      <c r="M260" s="451">
        <f t="shared" si="342"/>
        <v>0</v>
      </c>
      <c r="N260" s="452">
        <f t="shared" si="342"/>
        <v>0</v>
      </c>
      <c r="O260" s="398">
        <f t="shared" si="342"/>
        <v>0</v>
      </c>
      <c r="P260" s="313"/>
    </row>
    <row r="261" spans="1:16" ht="12" hidden="1" customHeight="1" x14ac:dyDescent="0.25">
      <c r="A261" s="315">
        <v>6411</v>
      </c>
      <c r="B261" s="458" t="s">
        <v>281</v>
      </c>
      <c r="C261" s="354">
        <f t="shared" si="288"/>
        <v>0</v>
      </c>
      <c r="D261" s="453"/>
      <c r="E261" s="454"/>
      <c r="F261" s="319">
        <f t="shared" ref="F261:F263" si="343">D261+E261</f>
        <v>0</v>
      </c>
      <c r="G261" s="317"/>
      <c r="H261" s="320"/>
      <c r="I261" s="319">
        <f t="shared" ref="I261:I263" si="344">G261+H261</f>
        <v>0</v>
      </c>
      <c r="J261" s="317"/>
      <c r="K261" s="320"/>
      <c r="L261" s="319">
        <f t="shared" ref="L261:L263" si="345">K261+J261</f>
        <v>0</v>
      </c>
      <c r="M261" s="317"/>
      <c r="N261" s="320"/>
      <c r="O261" s="319">
        <f t="shared" ref="O261:O263" si="346">N261+M261</f>
        <v>0</v>
      </c>
      <c r="P261" s="322"/>
    </row>
    <row r="262" spans="1:16" ht="36" hidden="1" customHeight="1" x14ac:dyDescent="0.25">
      <c r="A262" s="315">
        <v>6412</v>
      </c>
      <c r="B262" s="353" t="s">
        <v>282</v>
      </c>
      <c r="C262" s="354">
        <f t="shared" si="288"/>
        <v>0</v>
      </c>
      <c r="D262" s="453"/>
      <c r="E262" s="454"/>
      <c r="F262" s="319">
        <f t="shared" si="343"/>
        <v>0</v>
      </c>
      <c r="G262" s="317"/>
      <c r="H262" s="320"/>
      <c r="I262" s="319">
        <f t="shared" si="344"/>
        <v>0</v>
      </c>
      <c r="J262" s="317"/>
      <c r="K262" s="320"/>
      <c r="L262" s="319">
        <f t="shared" si="345"/>
        <v>0</v>
      </c>
      <c r="M262" s="317"/>
      <c r="N262" s="320"/>
      <c r="O262" s="319">
        <f t="shared" si="346"/>
        <v>0</v>
      </c>
      <c r="P262" s="322"/>
    </row>
    <row r="263" spans="1:16" ht="36" hidden="1" customHeight="1" x14ac:dyDescent="0.25">
      <c r="A263" s="315">
        <v>6419</v>
      </c>
      <c r="B263" s="353" t="s">
        <v>283</v>
      </c>
      <c r="C263" s="354">
        <f t="shared" si="288"/>
        <v>0</v>
      </c>
      <c r="D263" s="453"/>
      <c r="E263" s="454"/>
      <c r="F263" s="319">
        <f t="shared" si="343"/>
        <v>0</v>
      </c>
      <c r="G263" s="317"/>
      <c r="H263" s="320"/>
      <c r="I263" s="319">
        <f t="shared" si="344"/>
        <v>0</v>
      </c>
      <c r="J263" s="317"/>
      <c r="K263" s="320"/>
      <c r="L263" s="319">
        <f t="shared" si="345"/>
        <v>0</v>
      </c>
      <c r="M263" s="317"/>
      <c r="N263" s="320"/>
      <c r="O263" s="319">
        <f t="shared" si="346"/>
        <v>0</v>
      </c>
      <c r="P263" s="322"/>
    </row>
    <row r="264" spans="1:16" ht="48" hidden="1" x14ac:dyDescent="0.25">
      <c r="A264" s="447">
        <v>6420</v>
      </c>
      <c r="B264" s="353" t="s">
        <v>284</v>
      </c>
      <c r="C264" s="354">
        <f t="shared" si="288"/>
        <v>0</v>
      </c>
      <c r="D264" s="448">
        <f>SUM(D265:D268)</f>
        <v>0</v>
      </c>
      <c r="E264" s="449">
        <f t="shared" ref="E264:F264" si="347">SUM(E265:E268)</f>
        <v>0</v>
      </c>
      <c r="F264" s="319">
        <f t="shared" si="347"/>
        <v>0</v>
      </c>
      <c r="G264" s="448">
        <f>SUM(G265:G268)</f>
        <v>0</v>
      </c>
      <c r="H264" s="449">
        <f t="shared" ref="H264:I264" si="348">SUM(H265:H268)</f>
        <v>0</v>
      </c>
      <c r="I264" s="319">
        <f t="shared" si="348"/>
        <v>0</v>
      </c>
      <c r="J264" s="448">
        <f>SUM(J265:J268)</f>
        <v>0</v>
      </c>
      <c r="K264" s="449">
        <f t="shared" ref="K264:L264" si="349">SUM(K265:K268)</f>
        <v>0</v>
      </c>
      <c r="L264" s="319">
        <f t="shared" si="349"/>
        <v>0</v>
      </c>
      <c r="M264" s="448">
        <f>SUM(M265:M268)</f>
        <v>0</v>
      </c>
      <c r="N264" s="449">
        <f t="shared" ref="N264:O264" si="350">SUM(N265:N268)</f>
        <v>0</v>
      </c>
      <c r="O264" s="319">
        <f t="shared" si="350"/>
        <v>0</v>
      </c>
      <c r="P264" s="322"/>
    </row>
    <row r="265" spans="1:16" ht="36" hidden="1" customHeight="1" x14ac:dyDescent="0.25">
      <c r="A265" s="315">
        <v>6421</v>
      </c>
      <c r="B265" s="353" t="s">
        <v>285</v>
      </c>
      <c r="C265" s="354">
        <f t="shared" si="288"/>
        <v>0</v>
      </c>
      <c r="D265" s="453"/>
      <c r="E265" s="454"/>
      <c r="F265" s="319">
        <f t="shared" ref="F265:F268" si="351">D265+E265</f>
        <v>0</v>
      </c>
      <c r="G265" s="317"/>
      <c r="H265" s="320"/>
      <c r="I265" s="319">
        <f t="shared" ref="I265:I268" si="352">G265+H265</f>
        <v>0</v>
      </c>
      <c r="J265" s="317"/>
      <c r="K265" s="320"/>
      <c r="L265" s="319">
        <f t="shared" ref="L265:L268" si="353">K265+J265</f>
        <v>0</v>
      </c>
      <c r="M265" s="317"/>
      <c r="N265" s="320"/>
      <c r="O265" s="319">
        <f t="shared" ref="O265:O268" si="354">N265+M265</f>
        <v>0</v>
      </c>
      <c r="P265" s="322"/>
    </row>
    <row r="266" spans="1:16" ht="12" hidden="1" customHeight="1" x14ac:dyDescent="0.25">
      <c r="A266" s="315">
        <v>6422</v>
      </c>
      <c r="B266" s="353" t="s">
        <v>286</v>
      </c>
      <c r="C266" s="354">
        <f t="shared" si="288"/>
        <v>0</v>
      </c>
      <c r="D266" s="453"/>
      <c r="E266" s="454"/>
      <c r="F266" s="319">
        <f t="shared" si="351"/>
        <v>0</v>
      </c>
      <c r="G266" s="317"/>
      <c r="H266" s="320"/>
      <c r="I266" s="319">
        <f t="shared" si="352"/>
        <v>0</v>
      </c>
      <c r="J266" s="317"/>
      <c r="K266" s="320"/>
      <c r="L266" s="319">
        <f t="shared" si="353"/>
        <v>0</v>
      </c>
      <c r="M266" s="317"/>
      <c r="N266" s="320"/>
      <c r="O266" s="319">
        <f t="shared" si="354"/>
        <v>0</v>
      </c>
      <c r="P266" s="322"/>
    </row>
    <row r="267" spans="1:16" ht="13.5" hidden="1" customHeight="1" x14ac:dyDescent="0.25">
      <c r="A267" s="315">
        <v>6423</v>
      </c>
      <c r="B267" s="353" t="s">
        <v>287</v>
      </c>
      <c r="C267" s="354">
        <f t="shared" si="288"/>
        <v>0</v>
      </c>
      <c r="D267" s="453"/>
      <c r="E267" s="454"/>
      <c r="F267" s="319">
        <f t="shared" si="351"/>
        <v>0</v>
      </c>
      <c r="G267" s="317"/>
      <c r="H267" s="320"/>
      <c r="I267" s="319">
        <f t="shared" si="352"/>
        <v>0</v>
      </c>
      <c r="J267" s="317"/>
      <c r="K267" s="320"/>
      <c r="L267" s="319">
        <f t="shared" si="353"/>
        <v>0</v>
      </c>
      <c r="M267" s="317"/>
      <c r="N267" s="320"/>
      <c r="O267" s="319">
        <f t="shared" si="354"/>
        <v>0</v>
      </c>
      <c r="P267" s="322"/>
    </row>
    <row r="268" spans="1:16" ht="36" hidden="1" customHeight="1" x14ac:dyDescent="0.25">
      <c r="A268" s="315">
        <v>6424</v>
      </c>
      <c r="B268" s="353" t="s">
        <v>288</v>
      </c>
      <c r="C268" s="354">
        <f t="shared" si="288"/>
        <v>0</v>
      </c>
      <c r="D268" s="453"/>
      <c r="E268" s="454"/>
      <c r="F268" s="319">
        <f t="shared" si="351"/>
        <v>0</v>
      </c>
      <c r="G268" s="317"/>
      <c r="H268" s="320"/>
      <c r="I268" s="319">
        <f t="shared" si="352"/>
        <v>0</v>
      </c>
      <c r="J268" s="317"/>
      <c r="K268" s="320"/>
      <c r="L268" s="319">
        <f t="shared" si="353"/>
        <v>0</v>
      </c>
      <c r="M268" s="317"/>
      <c r="N268" s="320"/>
      <c r="O268" s="319">
        <f t="shared" si="354"/>
        <v>0</v>
      </c>
      <c r="P268" s="322"/>
    </row>
    <row r="269" spans="1:16" ht="48" hidden="1" x14ac:dyDescent="0.25">
      <c r="A269" s="485">
        <v>7000</v>
      </c>
      <c r="B269" s="485" t="s">
        <v>289</v>
      </c>
      <c r="C269" s="486">
        <f t="shared" si="288"/>
        <v>0</v>
      </c>
      <c r="D269" s="487">
        <f>SUM(D270,D281)</f>
        <v>0</v>
      </c>
      <c r="E269" s="488">
        <f t="shared" ref="E269:F269" si="355">SUM(E270,E281)</f>
        <v>0</v>
      </c>
      <c r="F269" s="489">
        <f t="shared" si="355"/>
        <v>0</v>
      </c>
      <c r="G269" s="487">
        <f>SUM(G270,G281)</f>
        <v>0</v>
      </c>
      <c r="H269" s="488">
        <f t="shared" ref="H269:I269" si="356">SUM(H270,H281)</f>
        <v>0</v>
      </c>
      <c r="I269" s="489">
        <f t="shared" si="356"/>
        <v>0</v>
      </c>
      <c r="J269" s="487">
        <f>SUM(J270,J281)</f>
        <v>0</v>
      </c>
      <c r="K269" s="488">
        <f t="shared" ref="K269:L269" si="357">SUM(K270,K281)</f>
        <v>0</v>
      </c>
      <c r="L269" s="489">
        <f t="shared" si="357"/>
        <v>0</v>
      </c>
      <c r="M269" s="487">
        <f>SUM(M270,M281)</f>
        <v>0</v>
      </c>
      <c r="N269" s="488">
        <f t="shared" ref="N269:O269" si="358">SUM(N270,N281)</f>
        <v>0</v>
      </c>
      <c r="O269" s="489">
        <f t="shared" si="358"/>
        <v>0</v>
      </c>
      <c r="P269" s="213"/>
    </row>
    <row r="270" spans="1:16" ht="24" hidden="1" x14ac:dyDescent="0.25">
      <c r="A270" s="333">
        <v>7200</v>
      </c>
      <c r="B270" s="441" t="s">
        <v>290</v>
      </c>
      <c r="C270" s="334">
        <f t="shared" si="288"/>
        <v>0</v>
      </c>
      <c r="D270" s="442">
        <f>SUM(D271,D272,D275,D276,D280)</f>
        <v>0</v>
      </c>
      <c r="E270" s="443">
        <f t="shared" ref="E270:F270" si="359">SUM(E271,E272,E275,E276,E280)</f>
        <v>0</v>
      </c>
      <c r="F270" s="337">
        <f t="shared" si="359"/>
        <v>0</v>
      </c>
      <c r="G270" s="442">
        <f>SUM(G271,G272,G275,G276,G280)</f>
        <v>0</v>
      </c>
      <c r="H270" s="443">
        <f t="shared" ref="H270:I270" si="360">SUM(H271,H272,H275,H276,H280)</f>
        <v>0</v>
      </c>
      <c r="I270" s="337">
        <f t="shared" si="360"/>
        <v>0</v>
      </c>
      <c r="J270" s="442">
        <f>SUM(J271,J272,J275,J276,J280)</f>
        <v>0</v>
      </c>
      <c r="K270" s="443">
        <f t="shared" ref="K270:L270" si="361">SUM(K271,K272,K275,K276,K280)</f>
        <v>0</v>
      </c>
      <c r="L270" s="337">
        <f t="shared" si="361"/>
        <v>0</v>
      </c>
      <c r="M270" s="442">
        <f>SUM(M271,M272,M275,M276,M280)</f>
        <v>0</v>
      </c>
      <c r="N270" s="443">
        <f t="shared" ref="N270:O270" si="362">SUM(N271,N272,N275,N276,N280)</f>
        <v>0</v>
      </c>
      <c r="O270" s="337">
        <f t="shared" si="362"/>
        <v>0</v>
      </c>
      <c r="P270" s="341"/>
    </row>
    <row r="271" spans="1:16" ht="24" hidden="1" customHeight="1" x14ac:dyDescent="0.25">
      <c r="A271" s="727">
        <v>7210</v>
      </c>
      <c r="B271" s="346" t="s">
        <v>291</v>
      </c>
      <c r="C271" s="347">
        <f t="shared" si="288"/>
        <v>0</v>
      </c>
      <c r="D271" s="455"/>
      <c r="E271" s="456"/>
      <c r="F271" s="398">
        <f>D271+E271</f>
        <v>0</v>
      </c>
      <c r="G271" s="310"/>
      <c r="H271" s="311"/>
      <c r="I271" s="398">
        <f>G271+H271</f>
        <v>0</v>
      </c>
      <c r="J271" s="310"/>
      <c r="K271" s="311"/>
      <c r="L271" s="398">
        <f>K271+J271</f>
        <v>0</v>
      </c>
      <c r="M271" s="310"/>
      <c r="N271" s="311"/>
      <c r="O271" s="398">
        <f>N271+M271</f>
        <v>0</v>
      </c>
      <c r="P271" s="313"/>
    </row>
    <row r="272" spans="1:16" ht="24" hidden="1" x14ac:dyDescent="0.25">
      <c r="A272" s="447">
        <v>7220</v>
      </c>
      <c r="B272" s="353" t="s">
        <v>292</v>
      </c>
      <c r="C272" s="354">
        <f t="shared" si="288"/>
        <v>0</v>
      </c>
      <c r="D272" s="448">
        <f>SUM(D273:D274)</f>
        <v>0</v>
      </c>
      <c r="E272" s="449">
        <f t="shared" ref="E272:F272" si="363">SUM(E273:E274)</f>
        <v>0</v>
      </c>
      <c r="F272" s="319">
        <f t="shared" si="363"/>
        <v>0</v>
      </c>
      <c r="G272" s="448">
        <f>SUM(G273:G274)</f>
        <v>0</v>
      </c>
      <c r="H272" s="449">
        <f t="shared" ref="H272:I272" si="364">SUM(H273:H274)</f>
        <v>0</v>
      </c>
      <c r="I272" s="319">
        <f t="shared" si="364"/>
        <v>0</v>
      </c>
      <c r="J272" s="448">
        <f>SUM(J273:J274)</f>
        <v>0</v>
      </c>
      <c r="K272" s="449">
        <f t="shared" ref="K272:L272" si="365">SUM(K273:K274)</f>
        <v>0</v>
      </c>
      <c r="L272" s="319">
        <f t="shared" si="365"/>
        <v>0</v>
      </c>
      <c r="M272" s="448">
        <f>SUM(M273:M274)</f>
        <v>0</v>
      </c>
      <c r="N272" s="449">
        <f t="shared" ref="N272:O272" si="366">SUM(N273:N274)</f>
        <v>0</v>
      </c>
      <c r="O272" s="319">
        <f t="shared" si="366"/>
        <v>0</v>
      </c>
      <c r="P272" s="322"/>
    </row>
    <row r="273" spans="1:16" ht="36" hidden="1" customHeight="1" x14ac:dyDescent="0.25">
      <c r="A273" s="315">
        <v>7221</v>
      </c>
      <c r="B273" s="353" t="s">
        <v>293</v>
      </c>
      <c r="C273" s="354">
        <f t="shared" si="288"/>
        <v>0</v>
      </c>
      <c r="D273" s="453"/>
      <c r="E273" s="454"/>
      <c r="F273" s="319">
        <f t="shared" ref="F273:F275" si="367">D273+E273</f>
        <v>0</v>
      </c>
      <c r="G273" s="317"/>
      <c r="H273" s="320"/>
      <c r="I273" s="319">
        <f t="shared" ref="I273:I275" si="368">G273+H273</f>
        <v>0</v>
      </c>
      <c r="J273" s="317"/>
      <c r="K273" s="320"/>
      <c r="L273" s="319">
        <f t="shared" ref="L273:L275" si="369">K273+J273</f>
        <v>0</v>
      </c>
      <c r="M273" s="317"/>
      <c r="N273" s="320"/>
      <c r="O273" s="319">
        <f t="shared" ref="O273:O275" si="370">N273+M273</f>
        <v>0</v>
      </c>
      <c r="P273" s="322"/>
    </row>
    <row r="274" spans="1:16" ht="36" hidden="1" customHeight="1" x14ac:dyDescent="0.25">
      <c r="A274" s="315">
        <v>7222</v>
      </c>
      <c r="B274" s="353" t="s">
        <v>294</v>
      </c>
      <c r="C274" s="354">
        <f t="shared" si="288"/>
        <v>0</v>
      </c>
      <c r="D274" s="453"/>
      <c r="E274" s="454"/>
      <c r="F274" s="319">
        <f t="shared" si="367"/>
        <v>0</v>
      </c>
      <c r="G274" s="317"/>
      <c r="H274" s="320"/>
      <c r="I274" s="319">
        <f t="shared" si="368"/>
        <v>0</v>
      </c>
      <c r="J274" s="317"/>
      <c r="K274" s="320"/>
      <c r="L274" s="319">
        <f t="shared" si="369"/>
        <v>0</v>
      </c>
      <c r="M274" s="317"/>
      <c r="N274" s="320"/>
      <c r="O274" s="319">
        <f t="shared" si="370"/>
        <v>0</v>
      </c>
      <c r="P274" s="322"/>
    </row>
    <row r="275" spans="1:16" ht="24" hidden="1" customHeight="1" x14ac:dyDescent="0.25">
      <c r="A275" s="447">
        <v>7230</v>
      </c>
      <c r="B275" s="353" t="s">
        <v>295</v>
      </c>
      <c r="C275" s="354">
        <f t="shared" si="288"/>
        <v>0</v>
      </c>
      <c r="D275" s="453"/>
      <c r="E275" s="454"/>
      <c r="F275" s="319">
        <f t="shared" si="367"/>
        <v>0</v>
      </c>
      <c r="G275" s="317"/>
      <c r="H275" s="320"/>
      <c r="I275" s="319">
        <f t="shared" si="368"/>
        <v>0</v>
      </c>
      <c r="J275" s="317"/>
      <c r="K275" s="320"/>
      <c r="L275" s="319">
        <f t="shared" si="369"/>
        <v>0</v>
      </c>
      <c r="M275" s="317"/>
      <c r="N275" s="320"/>
      <c r="O275" s="319">
        <f t="shared" si="370"/>
        <v>0</v>
      </c>
      <c r="P275" s="322"/>
    </row>
    <row r="276" spans="1:16" ht="24" hidden="1" x14ac:dyDescent="0.25">
      <c r="A276" s="447">
        <v>7240</v>
      </c>
      <c r="B276" s="353" t="s">
        <v>296</v>
      </c>
      <c r="C276" s="354">
        <f t="shared" ref="C276:C301" si="371">F276+I276+L276+O276</f>
        <v>0</v>
      </c>
      <c r="D276" s="448">
        <f t="shared" ref="D276:O276" si="372">SUM(D277:D279)</f>
        <v>0</v>
      </c>
      <c r="E276" s="449">
        <f t="shared" si="372"/>
        <v>0</v>
      </c>
      <c r="F276" s="319">
        <f t="shared" si="372"/>
        <v>0</v>
      </c>
      <c r="G276" s="448">
        <f t="shared" si="372"/>
        <v>0</v>
      </c>
      <c r="H276" s="449">
        <f t="shared" si="372"/>
        <v>0</v>
      </c>
      <c r="I276" s="319">
        <f t="shared" si="372"/>
        <v>0</v>
      </c>
      <c r="J276" s="448">
        <f>SUM(J277:J279)</f>
        <v>0</v>
      </c>
      <c r="K276" s="449">
        <f t="shared" ref="K276:L276" si="373">SUM(K277:K279)</f>
        <v>0</v>
      </c>
      <c r="L276" s="319">
        <f t="shared" si="373"/>
        <v>0</v>
      </c>
      <c r="M276" s="448">
        <f t="shared" si="372"/>
        <v>0</v>
      </c>
      <c r="N276" s="449">
        <f t="shared" si="372"/>
        <v>0</v>
      </c>
      <c r="O276" s="319">
        <f t="shared" si="372"/>
        <v>0</v>
      </c>
      <c r="P276" s="322"/>
    </row>
    <row r="277" spans="1:16" ht="48" hidden="1" customHeight="1" x14ac:dyDescent="0.25">
      <c r="A277" s="315">
        <v>7245</v>
      </c>
      <c r="B277" s="353" t="s">
        <v>297</v>
      </c>
      <c r="C277" s="354">
        <f t="shared" si="371"/>
        <v>0</v>
      </c>
      <c r="D277" s="453"/>
      <c r="E277" s="454"/>
      <c r="F277" s="319">
        <f t="shared" ref="F277:F280" si="374">D277+E277</f>
        <v>0</v>
      </c>
      <c r="G277" s="317"/>
      <c r="H277" s="320"/>
      <c r="I277" s="319">
        <f t="shared" ref="I277:I280" si="375">G277+H277</f>
        <v>0</v>
      </c>
      <c r="J277" s="317"/>
      <c r="K277" s="320"/>
      <c r="L277" s="319">
        <f t="shared" ref="L277:L280" si="376">K277+J277</f>
        <v>0</v>
      </c>
      <c r="M277" s="317"/>
      <c r="N277" s="320"/>
      <c r="O277" s="319">
        <f t="shared" ref="O277:O280" si="377">N277+M277</f>
        <v>0</v>
      </c>
      <c r="P277" s="322"/>
    </row>
    <row r="278" spans="1:16" ht="84.75" hidden="1" customHeight="1" x14ac:dyDescent="0.25">
      <c r="A278" s="315">
        <v>7246</v>
      </c>
      <c r="B278" s="353" t="s">
        <v>298</v>
      </c>
      <c r="C278" s="354">
        <f t="shared" si="371"/>
        <v>0</v>
      </c>
      <c r="D278" s="453"/>
      <c r="E278" s="454"/>
      <c r="F278" s="319">
        <f t="shared" si="374"/>
        <v>0</v>
      </c>
      <c r="G278" s="317"/>
      <c r="H278" s="320"/>
      <c r="I278" s="319">
        <f t="shared" si="375"/>
        <v>0</v>
      </c>
      <c r="J278" s="317"/>
      <c r="K278" s="320"/>
      <c r="L278" s="319">
        <f t="shared" si="376"/>
        <v>0</v>
      </c>
      <c r="M278" s="317"/>
      <c r="N278" s="320"/>
      <c r="O278" s="319">
        <f t="shared" si="377"/>
        <v>0</v>
      </c>
      <c r="P278" s="322"/>
    </row>
    <row r="279" spans="1:16" ht="36" hidden="1" customHeight="1" x14ac:dyDescent="0.25">
      <c r="A279" s="315">
        <v>7247</v>
      </c>
      <c r="B279" s="353" t="s">
        <v>299</v>
      </c>
      <c r="C279" s="354">
        <f t="shared" si="371"/>
        <v>0</v>
      </c>
      <c r="D279" s="453"/>
      <c r="E279" s="454"/>
      <c r="F279" s="319">
        <f t="shared" si="374"/>
        <v>0</v>
      </c>
      <c r="G279" s="317"/>
      <c r="H279" s="320"/>
      <c r="I279" s="319">
        <f t="shared" si="375"/>
        <v>0</v>
      </c>
      <c r="J279" s="317"/>
      <c r="K279" s="320"/>
      <c r="L279" s="319">
        <f t="shared" si="376"/>
        <v>0</v>
      </c>
      <c r="M279" s="317"/>
      <c r="N279" s="320"/>
      <c r="O279" s="319">
        <f t="shared" si="377"/>
        <v>0</v>
      </c>
      <c r="P279" s="322"/>
    </row>
    <row r="280" spans="1:16" ht="24" hidden="1" customHeight="1" x14ac:dyDescent="0.25">
      <c r="A280" s="727">
        <v>7260</v>
      </c>
      <c r="B280" s="346" t="s">
        <v>300</v>
      </c>
      <c r="C280" s="347">
        <f t="shared" si="371"/>
        <v>0</v>
      </c>
      <c r="D280" s="455"/>
      <c r="E280" s="456"/>
      <c r="F280" s="398">
        <f t="shared" si="374"/>
        <v>0</v>
      </c>
      <c r="G280" s="310"/>
      <c r="H280" s="311"/>
      <c r="I280" s="398">
        <f t="shared" si="375"/>
        <v>0</v>
      </c>
      <c r="J280" s="310"/>
      <c r="K280" s="311"/>
      <c r="L280" s="398">
        <f t="shared" si="376"/>
        <v>0</v>
      </c>
      <c r="M280" s="310"/>
      <c r="N280" s="311"/>
      <c r="O280" s="398">
        <f t="shared" si="377"/>
        <v>0</v>
      </c>
      <c r="P280" s="313"/>
    </row>
    <row r="281" spans="1:16" hidden="1" x14ac:dyDescent="0.25">
      <c r="A281" s="400">
        <v>7700</v>
      </c>
      <c r="B281" s="373" t="s">
        <v>301</v>
      </c>
      <c r="C281" s="374">
        <f t="shared" si="371"/>
        <v>0</v>
      </c>
      <c r="D281" s="491">
        <f t="shared" ref="D281:O281" si="378">D282</f>
        <v>0</v>
      </c>
      <c r="E281" s="492">
        <f t="shared" si="378"/>
        <v>0</v>
      </c>
      <c r="F281" s="395">
        <f t="shared" si="378"/>
        <v>0</v>
      </c>
      <c r="G281" s="491">
        <f t="shared" si="378"/>
        <v>0</v>
      </c>
      <c r="H281" s="492">
        <f t="shared" si="378"/>
        <v>0</v>
      </c>
      <c r="I281" s="395">
        <f t="shared" si="378"/>
        <v>0</v>
      </c>
      <c r="J281" s="491">
        <f t="shared" si="378"/>
        <v>0</v>
      </c>
      <c r="K281" s="492">
        <f t="shared" si="378"/>
        <v>0</v>
      </c>
      <c r="L281" s="395">
        <f t="shared" si="378"/>
        <v>0</v>
      </c>
      <c r="M281" s="491">
        <f t="shared" si="378"/>
        <v>0</v>
      </c>
      <c r="N281" s="492">
        <f t="shared" si="378"/>
        <v>0</v>
      </c>
      <c r="O281" s="395">
        <f t="shared" si="378"/>
        <v>0</v>
      </c>
      <c r="P281" s="383"/>
    </row>
    <row r="282" spans="1:16" ht="12" hidden="1" customHeight="1" x14ac:dyDescent="0.25">
      <c r="A282" s="444">
        <v>7720</v>
      </c>
      <c r="B282" s="346" t="s">
        <v>302</v>
      </c>
      <c r="C282" s="362">
        <f t="shared" si="371"/>
        <v>0</v>
      </c>
      <c r="D282" s="493"/>
      <c r="E282" s="494"/>
      <c r="F282" s="495">
        <f>D282+E282</f>
        <v>0</v>
      </c>
      <c r="G282" s="366"/>
      <c r="H282" s="367"/>
      <c r="I282" s="495">
        <f>G282+H282</f>
        <v>0</v>
      </c>
      <c r="J282" s="366"/>
      <c r="K282" s="367"/>
      <c r="L282" s="495">
        <f>K282+J282</f>
        <v>0</v>
      </c>
      <c r="M282" s="366"/>
      <c r="N282" s="367"/>
      <c r="O282" s="495">
        <f>N282+M282</f>
        <v>0</v>
      </c>
      <c r="P282" s="371"/>
    </row>
    <row r="283" spans="1:16" hidden="1" x14ac:dyDescent="0.25">
      <c r="A283" s="496">
        <v>9000</v>
      </c>
      <c r="B283" s="497" t="s">
        <v>303</v>
      </c>
      <c r="C283" s="498">
        <f t="shared" si="371"/>
        <v>0</v>
      </c>
      <c r="D283" s="499">
        <f t="shared" ref="D283:O284" si="379">D284</f>
        <v>0</v>
      </c>
      <c r="E283" s="500">
        <f t="shared" si="379"/>
        <v>0</v>
      </c>
      <c r="F283" s="501">
        <f t="shared" si="379"/>
        <v>0</v>
      </c>
      <c r="G283" s="499">
        <f>G284</f>
        <v>0</v>
      </c>
      <c r="H283" s="500">
        <f t="shared" ref="H283:I283" si="380">H284</f>
        <v>0</v>
      </c>
      <c r="I283" s="501">
        <f t="shared" si="380"/>
        <v>0</v>
      </c>
      <c r="J283" s="499">
        <f t="shared" si="379"/>
        <v>0</v>
      </c>
      <c r="K283" s="500">
        <f t="shared" si="379"/>
        <v>0</v>
      </c>
      <c r="L283" s="501">
        <f t="shared" si="379"/>
        <v>0</v>
      </c>
      <c r="M283" s="499">
        <f t="shared" si="379"/>
        <v>0</v>
      </c>
      <c r="N283" s="500">
        <f t="shared" si="379"/>
        <v>0</v>
      </c>
      <c r="O283" s="501">
        <f t="shared" si="379"/>
        <v>0</v>
      </c>
      <c r="P283" s="226"/>
    </row>
    <row r="284" spans="1:16" ht="24" hidden="1" x14ac:dyDescent="0.25">
      <c r="A284" s="502">
        <v>9200</v>
      </c>
      <c r="B284" s="353" t="s">
        <v>304</v>
      </c>
      <c r="C284" s="407">
        <f t="shared" si="371"/>
        <v>0</v>
      </c>
      <c r="D284" s="445">
        <f t="shared" si="379"/>
        <v>0</v>
      </c>
      <c r="E284" s="446">
        <f t="shared" si="379"/>
        <v>0</v>
      </c>
      <c r="F284" s="405">
        <f t="shared" si="379"/>
        <v>0</v>
      </c>
      <c r="G284" s="445">
        <f t="shared" si="379"/>
        <v>0</v>
      </c>
      <c r="H284" s="446">
        <f t="shared" si="379"/>
        <v>0</v>
      </c>
      <c r="I284" s="405">
        <f t="shared" si="379"/>
        <v>0</v>
      </c>
      <c r="J284" s="445">
        <f t="shared" si="379"/>
        <v>0</v>
      </c>
      <c r="K284" s="446">
        <f t="shared" si="379"/>
        <v>0</v>
      </c>
      <c r="L284" s="405">
        <f t="shared" si="379"/>
        <v>0</v>
      </c>
      <c r="M284" s="445">
        <f t="shared" si="379"/>
        <v>0</v>
      </c>
      <c r="N284" s="446">
        <f t="shared" si="379"/>
        <v>0</v>
      </c>
      <c r="O284" s="405">
        <f t="shared" si="379"/>
        <v>0</v>
      </c>
      <c r="P284" s="393"/>
    </row>
    <row r="285" spans="1:16" ht="24" hidden="1" customHeight="1" x14ac:dyDescent="0.25">
      <c r="A285" s="503">
        <v>9230</v>
      </c>
      <c r="B285" s="353" t="s">
        <v>305</v>
      </c>
      <c r="C285" s="407">
        <f t="shared" si="371"/>
        <v>0</v>
      </c>
      <c r="D285" s="460"/>
      <c r="E285" s="461"/>
      <c r="F285" s="405">
        <f>D285+E285</f>
        <v>0</v>
      </c>
      <c r="G285" s="408"/>
      <c r="H285" s="409"/>
      <c r="I285" s="405">
        <f>G285+H285</f>
        <v>0</v>
      </c>
      <c r="J285" s="408"/>
      <c r="K285" s="409"/>
      <c r="L285" s="405">
        <f>K285+J285</f>
        <v>0</v>
      </c>
      <c r="M285" s="408"/>
      <c r="N285" s="409"/>
      <c r="O285" s="405">
        <f>N285+M285</f>
        <v>0</v>
      </c>
      <c r="P285" s="393"/>
    </row>
    <row r="286" spans="1:16" hidden="1" x14ac:dyDescent="0.25">
      <c r="A286" s="458"/>
      <c r="B286" s="353" t="s">
        <v>306</v>
      </c>
      <c r="C286" s="354">
        <f t="shared" si="371"/>
        <v>0</v>
      </c>
      <c r="D286" s="448">
        <f>SUM(D287:D288)</f>
        <v>0</v>
      </c>
      <c r="E286" s="449">
        <f t="shared" ref="E286:F286" si="381">SUM(E287:E288)</f>
        <v>0</v>
      </c>
      <c r="F286" s="319">
        <f t="shared" si="381"/>
        <v>0</v>
      </c>
      <c r="G286" s="448">
        <f>SUM(G287:G288)</f>
        <v>0</v>
      </c>
      <c r="H286" s="449">
        <f t="shared" ref="H286:I286" si="382">SUM(H287:H288)</f>
        <v>0</v>
      </c>
      <c r="I286" s="319">
        <f t="shared" si="382"/>
        <v>0</v>
      </c>
      <c r="J286" s="448">
        <f>SUM(J287:J288)</f>
        <v>0</v>
      </c>
      <c r="K286" s="449">
        <f t="shared" ref="K286:L286" si="383">SUM(K287:K288)</f>
        <v>0</v>
      </c>
      <c r="L286" s="319">
        <f t="shared" si="383"/>
        <v>0</v>
      </c>
      <c r="M286" s="448">
        <f>SUM(M287:M288)</f>
        <v>0</v>
      </c>
      <c r="N286" s="449">
        <f t="shared" ref="N286:O286" si="384">SUM(N287:N288)</f>
        <v>0</v>
      </c>
      <c r="O286" s="319">
        <f t="shared" si="384"/>
        <v>0</v>
      </c>
      <c r="P286" s="322"/>
    </row>
    <row r="287" spans="1:16" ht="12" hidden="1" customHeight="1" x14ac:dyDescent="0.25">
      <c r="A287" s="458" t="s">
        <v>307</v>
      </c>
      <c r="B287" s="315" t="s">
        <v>308</v>
      </c>
      <c r="C287" s="354">
        <f t="shared" si="371"/>
        <v>0</v>
      </c>
      <c r="D287" s="453"/>
      <c r="E287" s="454">
        <f>E24+E25-E226</f>
        <v>0</v>
      </c>
      <c r="F287" s="319">
        <f t="shared" ref="F287:F288" si="385">D287+E287</f>
        <v>0</v>
      </c>
      <c r="G287" s="317"/>
      <c r="H287" s="320"/>
      <c r="I287" s="319">
        <f t="shared" ref="I287:I288" si="386">G287+H287</f>
        <v>0</v>
      </c>
      <c r="J287" s="317"/>
      <c r="K287" s="320"/>
      <c r="L287" s="319">
        <f t="shared" ref="L287:L288" si="387">K287+J287</f>
        <v>0</v>
      </c>
      <c r="M287" s="317"/>
      <c r="N287" s="320"/>
      <c r="O287" s="319">
        <f t="shared" ref="O287:O288" si="388">N287+M287</f>
        <v>0</v>
      </c>
      <c r="P287" s="322"/>
    </row>
    <row r="288" spans="1:16" ht="24" hidden="1" customHeight="1" x14ac:dyDescent="0.25">
      <c r="A288" s="458" t="s">
        <v>309</v>
      </c>
      <c r="B288" s="504" t="s">
        <v>310</v>
      </c>
      <c r="C288" s="347">
        <f t="shared" si="371"/>
        <v>0</v>
      </c>
      <c r="D288" s="455"/>
      <c r="E288" s="456"/>
      <c r="F288" s="398">
        <f t="shared" si="385"/>
        <v>0</v>
      </c>
      <c r="G288" s="310"/>
      <c r="H288" s="311"/>
      <c r="I288" s="398">
        <f t="shared" si="386"/>
        <v>0</v>
      </c>
      <c r="J288" s="310"/>
      <c r="K288" s="311"/>
      <c r="L288" s="398">
        <f t="shared" si="387"/>
        <v>0</v>
      </c>
      <c r="M288" s="310"/>
      <c r="N288" s="311"/>
      <c r="O288" s="398">
        <f t="shared" si="388"/>
        <v>0</v>
      </c>
      <c r="P288" s="313"/>
    </row>
    <row r="289" spans="1:16" ht="12.75" thickBot="1" x14ac:dyDescent="0.3">
      <c r="A289" s="505"/>
      <c r="B289" s="505" t="s">
        <v>311</v>
      </c>
      <c r="C289" s="506">
        <f t="shared" si="371"/>
        <v>619340</v>
      </c>
      <c r="D289" s="507">
        <f t="shared" ref="D289:O289" si="389">SUM(D286,D269,D230,D195,D187,D173,D75,D53,D283)</f>
        <v>0</v>
      </c>
      <c r="E289" s="508">
        <f t="shared" si="389"/>
        <v>619340</v>
      </c>
      <c r="F289" s="509">
        <f t="shared" si="389"/>
        <v>619340</v>
      </c>
      <c r="G289" s="507">
        <f t="shared" si="389"/>
        <v>0</v>
      </c>
      <c r="H289" s="508">
        <f t="shared" si="389"/>
        <v>0</v>
      </c>
      <c r="I289" s="509">
        <f t="shared" si="389"/>
        <v>0</v>
      </c>
      <c r="J289" s="507">
        <f t="shared" si="389"/>
        <v>0</v>
      </c>
      <c r="K289" s="508">
        <f t="shared" si="389"/>
        <v>0</v>
      </c>
      <c r="L289" s="509">
        <f t="shared" si="389"/>
        <v>0</v>
      </c>
      <c r="M289" s="507">
        <f t="shared" si="389"/>
        <v>0</v>
      </c>
      <c r="N289" s="508">
        <f t="shared" si="389"/>
        <v>0</v>
      </c>
      <c r="O289" s="509">
        <f t="shared" si="389"/>
        <v>0</v>
      </c>
      <c r="P289" s="510"/>
    </row>
    <row r="290" spans="1:16" s="292" customFormat="1" ht="13.5" hidden="1" thickTop="1" thickBot="1" x14ac:dyDescent="0.3">
      <c r="A290" s="1037" t="s">
        <v>312</v>
      </c>
      <c r="B290" s="1038"/>
      <c r="C290" s="511">
        <f t="shared" si="371"/>
        <v>0</v>
      </c>
      <c r="D290" s="512">
        <f>SUM(D24,D25,D41)-D51</f>
        <v>0</v>
      </c>
      <c r="E290" s="513">
        <f t="shared" ref="E290:F290" si="390">SUM(E24,E25,E41)-E51</f>
        <v>0</v>
      </c>
      <c r="F290" s="514">
        <f t="shared" si="390"/>
        <v>0</v>
      </c>
      <c r="G290" s="512">
        <f>SUM(G24,G25,G41)-G51</f>
        <v>0</v>
      </c>
      <c r="H290" s="513">
        <f t="shared" ref="H290:I290" si="391">SUM(H24,H25,H41)-H51</f>
        <v>0</v>
      </c>
      <c r="I290" s="514">
        <f t="shared" si="391"/>
        <v>0</v>
      </c>
      <c r="J290" s="512">
        <f>(J26+J43)-J51</f>
        <v>0</v>
      </c>
      <c r="K290" s="513">
        <f t="shared" ref="K290:L290" si="392">(K26+K43)-K51</f>
        <v>0</v>
      </c>
      <c r="L290" s="514">
        <f t="shared" si="392"/>
        <v>0</v>
      </c>
      <c r="M290" s="512">
        <f>M45-M51</f>
        <v>0</v>
      </c>
      <c r="N290" s="513">
        <f t="shared" ref="N290:O290" si="393">N45-N51</f>
        <v>0</v>
      </c>
      <c r="O290" s="514">
        <f t="shared" si="393"/>
        <v>0</v>
      </c>
      <c r="P290" s="515"/>
    </row>
    <row r="291" spans="1:16" s="292" customFormat="1" ht="12.75" hidden="1" thickTop="1" x14ac:dyDescent="0.25">
      <c r="A291" s="1039" t="s">
        <v>313</v>
      </c>
      <c r="B291" s="1040"/>
      <c r="C291" s="516">
        <f t="shared" si="371"/>
        <v>0</v>
      </c>
      <c r="D291" s="517">
        <f t="shared" ref="D291:O291" si="394">SUM(D292,D293)-D300+D301</f>
        <v>0</v>
      </c>
      <c r="E291" s="518">
        <f t="shared" si="394"/>
        <v>0</v>
      </c>
      <c r="F291" s="519">
        <f t="shared" si="394"/>
        <v>0</v>
      </c>
      <c r="G291" s="517">
        <f t="shared" si="394"/>
        <v>0</v>
      </c>
      <c r="H291" s="518">
        <f t="shared" si="394"/>
        <v>0</v>
      </c>
      <c r="I291" s="519">
        <f t="shared" si="394"/>
        <v>0</v>
      </c>
      <c r="J291" s="517">
        <f t="shared" si="394"/>
        <v>0</v>
      </c>
      <c r="K291" s="518">
        <f t="shared" si="394"/>
        <v>0</v>
      </c>
      <c r="L291" s="519">
        <f t="shared" si="394"/>
        <v>0</v>
      </c>
      <c r="M291" s="517">
        <f t="shared" si="394"/>
        <v>0</v>
      </c>
      <c r="N291" s="518">
        <f t="shared" si="394"/>
        <v>0</v>
      </c>
      <c r="O291" s="519">
        <f t="shared" si="394"/>
        <v>0</v>
      </c>
      <c r="P291" s="520"/>
    </row>
    <row r="292" spans="1:16" s="292" customFormat="1" ht="13.5" hidden="1" thickTop="1" thickBot="1" x14ac:dyDescent="0.3">
      <c r="A292" s="416" t="s">
        <v>314</v>
      </c>
      <c r="B292" s="416" t="s">
        <v>315</v>
      </c>
      <c r="C292" s="417">
        <f t="shared" si="371"/>
        <v>0</v>
      </c>
      <c r="D292" s="418">
        <f t="shared" ref="D292:O292" si="395">D21-D286</f>
        <v>0</v>
      </c>
      <c r="E292" s="419">
        <f t="shared" si="395"/>
        <v>0</v>
      </c>
      <c r="F292" s="420">
        <f t="shared" si="395"/>
        <v>0</v>
      </c>
      <c r="G292" s="418">
        <f t="shared" si="395"/>
        <v>0</v>
      </c>
      <c r="H292" s="419">
        <f t="shared" si="395"/>
        <v>0</v>
      </c>
      <c r="I292" s="420">
        <f t="shared" si="395"/>
        <v>0</v>
      </c>
      <c r="J292" s="418">
        <f t="shared" si="395"/>
        <v>0</v>
      </c>
      <c r="K292" s="419">
        <f t="shared" si="395"/>
        <v>0</v>
      </c>
      <c r="L292" s="420">
        <f t="shared" si="395"/>
        <v>0</v>
      </c>
      <c r="M292" s="418">
        <f t="shared" si="395"/>
        <v>0</v>
      </c>
      <c r="N292" s="419">
        <f t="shared" si="395"/>
        <v>0</v>
      </c>
      <c r="O292" s="420">
        <f t="shared" si="395"/>
        <v>0</v>
      </c>
      <c r="P292" s="299"/>
    </row>
    <row r="293" spans="1:16" s="292" customFormat="1" ht="12.75" hidden="1" thickTop="1" x14ac:dyDescent="0.25">
      <c r="A293" s="521" t="s">
        <v>316</v>
      </c>
      <c r="B293" s="521" t="s">
        <v>317</v>
      </c>
      <c r="C293" s="516">
        <f t="shared" si="371"/>
        <v>0</v>
      </c>
      <c r="D293" s="517">
        <f t="shared" ref="D293:O293" si="396">SUM(D294,D296,D298)-SUM(D295,D297,D299)</f>
        <v>0</v>
      </c>
      <c r="E293" s="518">
        <f t="shared" si="396"/>
        <v>0</v>
      </c>
      <c r="F293" s="519">
        <f t="shared" si="396"/>
        <v>0</v>
      </c>
      <c r="G293" s="517">
        <f t="shared" si="396"/>
        <v>0</v>
      </c>
      <c r="H293" s="518">
        <f t="shared" si="396"/>
        <v>0</v>
      </c>
      <c r="I293" s="519">
        <f t="shared" si="396"/>
        <v>0</v>
      </c>
      <c r="J293" s="517">
        <f t="shared" si="396"/>
        <v>0</v>
      </c>
      <c r="K293" s="518">
        <f t="shared" si="396"/>
        <v>0</v>
      </c>
      <c r="L293" s="519">
        <f t="shared" si="396"/>
        <v>0</v>
      </c>
      <c r="M293" s="517">
        <f t="shared" si="396"/>
        <v>0</v>
      </c>
      <c r="N293" s="518">
        <f t="shared" si="396"/>
        <v>0</v>
      </c>
      <c r="O293" s="519">
        <f t="shared" si="396"/>
        <v>0</v>
      </c>
      <c r="P293" s="520"/>
    </row>
    <row r="294" spans="1:16" ht="12" hidden="1" customHeight="1" x14ac:dyDescent="0.25">
      <c r="A294" s="522" t="s">
        <v>318</v>
      </c>
      <c r="B294" s="406" t="s">
        <v>319</v>
      </c>
      <c r="C294" s="362">
        <f t="shared" si="371"/>
        <v>0</v>
      </c>
      <c r="D294" s="493"/>
      <c r="E294" s="494"/>
      <c r="F294" s="495">
        <f t="shared" ref="F294:F301" si="397">D294+E294</f>
        <v>0</v>
      </c>
      <c r="G294" s="366"/>
      <c r="H294" s="367"/>
      <c r="I294" s="495">
        <f t="shared" ref="I294:I301" si="398">G294+H294</f>
        <v>0</v>
      </c>
      <c r="J294" s="366"/>
      <c r="K294" s="367"/>
      <c r="L294" s="495">
        <f t="shared" ref="L294:L301" si="399">K294+J294</f>
        <v>0</v>
      </c>
      <c r="M294" s="366"/>
      <c r="N294" s="367"/>
      <c r="O294" s="495">
        <f t="shared" ref="O294:O301" si="400">N294+M294</f>
        <v>0</v>
      </c>
      <c r="P294" s="371"/>
    </row>
    <row r="295" spans="1:16" ht="24" hidden="1" customHeight="1" x14ac:dyDescent="0.25">
      <c r="A295" s="458" t="s">
        <v>320</v>
      </c>
      <c r="B295" s="314" t="s">
        <v>321</v>
      </c>
      <c r="C295" s="354">
        <f t="shared" si="371"/>
        <v>0</v>
      </c>
      <c r="D295" s="453"/>
      <c r="E295" s="454"/>
      <c r="F295" s="319">
        <f t="shared" si="397"/>
        <v>0</v>
      </c>
      <c r="G295" s="317"/>
      <c r="H295" s="320"/>
      <c r="I295" s="319">
        <f t="shared" si="398"/>
        <v>0</v>
      </c>
      <c r="J295" s="317"/>
      <c r="K295" s="320"/>
      <c r="L295" s="319">
        <f t="shared" si="399"/>
        <v>0</v>
      </c>
      <c r="M295" s="317"/>
      <c r="N295" s="320"/>
      <c r="O295" s="319">
        <f t="shared" si="400"/>
        <v>0</v>
      </c>
      <c r="P295" s="322"/>
    </row>
    <row r="296" spans="1:16" ht="12" hidden="1" customHeight="1" x14ac:dyDescent="0.25">
      <c r="A296" s="458" t="s">
        <v>322</v>
      </c>
      <c r="B296" s="314" t="s">
        <v>323</v>
      </c>
      <c r="C296" s="354">
        <f t="shared" si="371"/>
        <v>0</v>
      </c>
      <c r="D296" s="453"/>
      <c r="E296" s="454"/>
      <c r="F296" s="319">
        <f t="shared" si="397"/>
        <v>0</v>
      </c>
      <c r="G296" s="317"/>
      <c r="H296" s="320"/>
      <c r="I296" s="319">
        <f t="shared" si="398"/>
        <v>0</v>
      </c>
      <c r="J296" s="317"/>
      <c r="K296" s="320"/>
      <c r="L296" s="319">
        <f t="shared" si="399"/>
        <v>0</v>
      </c>
      <c r="M296" s="317"/>
      <c r="N296" s="320"/>
      <c r="O296" s="319">
        <f t="shared" si="400"/>
        <v>0</v>
      </c>
      <c r="P296" s="322"/>
    </row>
    <row r="297" spans="1:16" ht="24" hidden="1" customHeight="1" x14ac:dyDescent="0.25">
      <c r="A297" s="458" t="s">
        <v>324</v>
      </c>
      <c r="B297" s="314" t="s">
        <v>325</v>
      </c>
      <c r="C297" s="354">
        <f t="shared" si="371"/>
        <v>0</v>
      </c>
      <c r="D297" s="453"/>
      <c r="E297" s="454"/>
      <c r="F297" s="319">
        <f t="shared" si="397"/>
        <v>0</v>
      </c>
      <c r="G297" s="317"/>
      <c r="H297" s="320"/>
      <c r="I297" s="319">
        <f t="shared" si="398"/>
        <v>0</v>
      </c>
      <c r="J297" s="317"/>
      <c r="K297" s="320"/>
      <c r="L297" s="319">
        <f t="shared" si="399"/>
        <v>0</v>
      </c>
      <c r="M297" s="317"/>
      <c r="N297" s="320"/>
      <c r="O297" s="319">
        <f t="shared" si="400"/>
        <v>0</v>
      </c>
      <c r="P297" s="322"/>
    </row>
    <row r="298" spans="1:16" ht="12" hidden="1" customHeight="1" x14ac:dyDescent="0.25">
      <c r="A298" s="458" t="s">
        <v>326</v>
      </c>
      <c r="B298" s="314" t="s">
        <v>327</v>
      </c>
      <c r="C298" s="354">
        <f t="shared" si="371"/>
        <v>0</v>
      </c>
      <c r="D298" s="453"/>
      <c r="E298" s="454"/>
      <c r="F298" s="319">
        <f t="shared" si="397"/>
        <v>0</v>
      </c>
      <c r="G298" s="317"/>
      <c r="H298" s="320"/>
      <c r="I298" s="319">
        <f t="shared" si="398"/>
        <v>0</v>
      </c>
      <c r="J298" s="317"/>
      <c r="K298" s="320"/>
      <c r="L298" s="319">
        <f t="shared" si="399"/>
        <v>0</v>
      </c>
      <c r="M298" s="317"/>
      <c r="N298" s="320"/>
      <c r="O298" s="319">
        <f t="shared" si="400"/>
        <v>0</v>
      </c>
      <c r="P298" s="322"/>
    </row>
    <row r="299" spans="1:16" ht="24.75" hidden="1" customHeight="1" thickBot="1" x14ac:dyDescent="0.3">
      <c r="A299" s="523" t="s">
        <v>328</v>
      </c>
      <c r="B299" s="524" t="s">
        <v>329</v>
      </c>
      <c r="C299" s="466">
        <f t="shared" si="371"/>
        <v>0</v>
      </c>
      <c r="D299" s="468"/>
      <c r="E299" s="469"/>
      <c r="F299" s="470">
        <f t="shared" si="397"/>
        <v>0</v>
      </c>
      <c r="G299" s="471"/>
      <c r="H299" s="472"/>
      <c r="I299" s="470">
        <f t="shared" si="398"/>
        <v>0</v>
      </c>
      <c r="J299" s="471"/>
      <c r="K299" s="472"/>
      <c r="L299" s="470">
        <f t="shared" si="399"/>
        <v>0</v>
      </c>
      <c r="M299" s="471"/>
      <c r="N299" s="472"/>
      <c r="O299" s="470">
        <f t="shared" si="400"/>
        <v>0</v>
      </c>
      <c r="P299" s="473"/>
    </row>
    <row r="300" spans="1:16" s="292" customFormat="1" ht="13.5" hidden="1" customHeight="1" thickTop="1" thickBot="1" x14ac:dyDescent="0.3">
      <c r="A300" s="525" t="s">
        <v>330</v>
      </c>
      <c r="B300" s="525" t="s">
        <v>331</v>
      </c>
      <c r="C300" s="511">
        <f t="shared" si="371"/>
        <v>0</v>
      </c>
      <c r="D300" s="526"/>
      <c r="E300" s="527"/>
      <c r="F300" s="514">
        <f t="shared" si="397"/>
        <v>0</v>
      </c>
      <c r="G300" s="526"/>
      <c r="H300" s="527"/>
      <c r="I300" s="528">
        <f t="shared" si="398"/>
        <v>0</v>
      </c>
      <c r="J300" s="526"/>
      <c r="K300" s="527"/>
      <c r="L300" s="528">
        <f t="shared" si="399"/>
        <v>0</v>
      </c>
      <c r="M300" s="526"/>
      <c r="N300" s="527"/>
      <c r="O300" s="528">
        <f t="shared" si="400"/>
        <v>0</v>
      </c>
      <c r="P300" s="529"/>
    </row>
    <row r="301" spans="1:16" s="292" customFormat="1" ht="48.75" hidden="1" customHeight="1" thickTop="1" x14ac:dyDescent="0.25">
      <c r="A301" s="521" t="s">
        <v>332</v>
      </c>
      <c r="B301" s="530" t="s">
        <v>333</v>
      </c>
      <c r="C301" s="516">
        <f t="shared" si="371"/>
        <v>0</v>
      </c>
      <c r="D301" s="462"/>
      <c r="E301" s="463"/>
      <c r="F301" s="337">
        <f t="shared" si="397"/>
        <v>0</v>
      </c>
      <c r="G301" s="462"/>
      <c r="H301" s="463"/>
      <c r="I301" s="337">
        <f t="shared" si="398"/>
        <v>0</v>
      </c>
      <c r="J301" s="462"/>
      <c r="K301" s="463"/>
      <c r="L301" s="337">
        <f t="shared" si="399"/>
        <v>0</v>
      </c>
      <c r="M301" s="462"/>
      <c r="N301" s="463"/>
      <c r="O301" s="337">
        <f t="shared" si="400"/>
        <v>0</v>
      </c>
      <c r="P301" s="341"/>
    </row>
    <row r="302" spans="1:16" ht="12.75" thickTop="1" x14ac:dyDescent="0.25">
      <c r="A302" s="268"/>
      <c r="B302" s="268"/>
      <c r="C302" s="268"/>
      <c r="D302" s="268"/>
      <c r="E302" s="268"/>
      <c r="F302" s="268"/>
      <c r="G302" s="268"/>
      <c r="H302" s="268"/>
      <c r="I302" s="268"/>
      <c r="J302" s="268"/>
      <c r="K302" s="268"/>
      <c r="L302" s="268"/>
      <c r="M302" s="268"/>
    </row>
    <row r="303" spans="1:16" x14ac:dyDescent="0.25">
      <c r="A303" s="268"/>
      <c r="B303" s="268"/>
      <c r="C303" s="268"/>
      <c r="D303" s="268"/>
      <c r="E303" s="268"/>
      <c r="F303" s="268"/>
      <c r="G303" s="268"/>
      <c r="H303" s="268"/>
      <c r="I303" s="268"/>
      <c r="J303" s="268"/>
      <c r="K303" s="268"/>
      <c r="L303" s="268"/>
      <c r="M303" s="268"/>
    </row>
    <row r="304" spans="1:16" x14ac:dyDescent="0.25">
      <c r="A304" s="268"/>
      <c r="B304" s="268"/>
      <c r="C304" s="268"/>
      <c r="D304" s="268"/>
      <c r="E304" s="268"/>
      <c r="F304" s="268"/>
      <c r="G304" s="268"/>
      <c r="H304" s="268"/>
      <c r="I304" s="268"/>
      <c r="J304" s="268"/>
      <c r="K304" s="268"/>
      <c r="L304" s="268"/>
      <c r="M304" s="268"/>
    </row>
    <row r="305" spans="1:13" x14ac:dyDescent="0.25">
      <c r="A305" s="268"/>
      <c r="B305" s="268"/>
      <c r="C305" s="268"/>
      <c r="D305" s="268"/>
      <c r="E305" s="268"/>
      <c r="F305" s="268"/>
      <c r="G305" s="268"/>
      <c r="H305" s="268"/>
      <c r="I305" s="268"/>
      <c r="J305" s="268"/>
      <c r="K305" s="268"/>
      <c r="L305" s="268"/>
      <c r="M305" s="268"/>
    </row>
    <row r="306" spans="1:13" x14ac:dyDescent="0.25">
      <c r="A306" s="268"/>
      <c r="B306" s="268"/>
      <c r="C306" s="268"/>
      <c r="D306" s="268"/>
      <c r="E306" s="268"/>
      <c r="F306" s="268"/>
      <c r="G306" s="268"/>
      <c r="H306" s="268"/>
      <c r="I306" s="268"/>
      <c r="J306" s="268"/>
      <c r="K306" s="268"/>
      <c r="L306" s="268"/>
      <c r="M306" s="268"/>
    </row>
    <row r="307" spans="1:13" x14ac:dyDescent="0.25">
      <c r="A307" s="268"/>
      <c r="B307" s="268"/>
      <c r="C307" s="268"/>
      <c r="D307" s="268"/>
      <c r="E307" s="268"/>
      <c r="F307" s="268"/>
      <c r="G307" s="268"/>
      <c r="H307" s="268"/>
      <c r="I307" s="268"/>
      <c r="J307" s="268"/>
      <c r="K307" s="268"/>
      <c r="L307" s="268"/>
      <c r="M307" s="268"/>
    </row>
    <row r="308" spans="1:13" x14ac:dyDescent="0.25">
      <c r="A308" s="268"/>
      <c r="B308" s="268"/>
      <c r="C308" s="268"/>
      <c r="D308" s="268"/>
      <c r="E308" s="268"/>
      <c r="F308" s="268"/>
      <c r="G308" s="268"/>
      <c r="H308" s="268"/>
      <c r="I308" s="268"/>
      <c r="J308" s="268"/>
      <c r="K308" s="268"/>
      <c r="L308" s="268"/>
      <c r="M308" s="268"/>
    </row>
    <row r="309" spans="1:13" x14ac:dyDescent="0.25">
      <c r="A309" s="268"/>
      <c r="B309" s="268"/>
      <c r="C309" s="268"/>
      <c r="D309" s="268"/>
      <c r="E309" s="268"/>
      <c r="F309" s="268"/>
      <c r="G309" s="268"/>
      <c r="H309" s="268"/>
      <c r="I309" s="268"/>
      <c r="J309" s="268"/>
      <c r="K309" s="268"/>
      <c r="L309" s="268"/>
      <c r="M309" s="268"/>
    </row>
    <row r="310" spans="1:13" x14ac:dyDescent="0.25">
      <c r="A310" s="268"/>
      <c r="B310" s="268"/>
      <c r="C310" s="268"/>
      <c r="D310" s="268"/>
      <c r="E310" s="268"/>
      <c r="F310" s="268"/>
      <c r="G310" s="268"/>
      <c r="H310" s="268"/>
      <c r="I310" s="268"/>
      <c r="J310" s="268"/>
      <c r="K310" s="268"/>
      <c r="L310" s="268"/>
      <c r="M310" s="268"/>
    </row>
    <row r="311" spans="1:13" x14ac:dyDescent="0.25">
      <c r="A311" s="268"/>
      <c r="B311" s="268"/>
      <c r="C311" s="268"/>
      <c r="D311" s="268"/>
      <c r="E311" s="268"/>
      <c r="F311" s="268"/>
      <c r="G311" s="268"/>
      <c r="H311" s="268"/>
      <c r="I311" s="268"/>
      <c r="J311" s="268"/>
      <c r="K311" s="268"/>
      <c r="L311" s="268"/>
      <c r="M311" s="268"/>
    </row>
    <row r="312" spans="1:13" x14ac:dyDescent="0.25">
      <c r="A312" s="268"/>
      <c r="B312" s="268"/>
      <c r="C312" s="268"/>
      <c r="D312" s="268"/>
      <c r="E312" s="268"/>
      <c r="F312" s="268"/>
      <c r="G312" s="268"/>
      <c r="H312" s="268"/>
      <c r="I312" s="268"/>
      <c r="J312" s="268"/>
      <c r="K312" s="268"/>
      <c r="L312" s="268"/>
      <c r="M312" s="268"/>
    </row>
    <row r="313" spans="1:13" x14ac:dyDescent="0.25">
      <c r="A313" s="268"/>
      <c r="B313" s="268"/>
      <c r="C313" s="268"/>
      <c r="D313" s="268"/>
      <c r="E313" s="268"/>
      <c r="F313" s="268"/>
      <c r="G313" s="268"/>
      <c r="H313" s="268"/>
      <c r="I313" s="268"/>
      <c r="J313" s="268"/>
      <c r="K313" s="268"/>
      <c r="L313" s="268"/>
      <c r="M313" s="268"/>
    </row>
    <row r="314" spans="1:13" x14ac:dyDescent="0.25">
      <c r="A314" s="268"/>
      <c r="B314" s="268"/>
      <c r="C314" s="268"/>
      <c r="D314" s="268"/>
      <c r="E314" s="268"/>
      <c r="F314" s="268"/>
      <c r="G314" s="268"/>
      <c r="H314" s="268"/>
      <c r="I314" s="268"/>
      <c r="J314" s="268"/>
      <c r="K314" s="268"/>
      <c r="L314" s="268"/>
      <c r="M314" s="268"/>
    </row>
    <row r="315" spans="1:13" x14ac:dyDescent="0.25">
      <c r="A315" s="268"/>
      <c r="B315" s="268"/>
      <c r="C315" s="268"/>
      <c r="D315" s="268"/>
      <c r="E315" s="268"/>
      <c r="F315" s="268"/>
      <c r="G315" s="268"/>
      <c r="H315" s="268"/>
      <c r="I315" s="268"/>
      <c r="J315" s="268"/>
      <c r="K315" s="268"/>
      <c r="L315" s="268"/>
      <c r="M315" s="268"/>
    </row>
    <row r="316" spans="1:13" x14ac:dyDescent="0.25">
      <c r="A316" s="268"/>
      <c r="B316" s="268"/>
      <c r="C316" s="268"/>
      <c r="D316" s="268"/>
      <c r="E316" s="268"/>
      <c r="F316" s="268"/>
      <c r="G316" s="268"/>
      <c r="H316" s="268"/>
      <c r="I316" s="268"/>
      <c r="J316" s="268"/>
      <c r="K316" s="268"/>
      <c r="L316" s="268"/>
      <c r="M316" s="268"/>
    </row>
    <row r="317" spans="1:13" x14ac:dyDescent="0.25">
      <c r="A317" s="268"/>
      <c r="B317" s="268"/>
      <c r="C317" s="268"/>
      <c r="D317" s="268"/>
      <c r="E317" s="268"/>
      <c r="F317" s="268"/>
      <c r="G317" s="268"/>
      <c r="H317" s="268"/>
      <c r="I317" s="268"/>
      <c r="J317" s="268"/>
      <c r="K317" s="268"/>
      <c r="L317" s="268"/>
      <c r="M317" s="268"/>
    </row>
    <row r="318" spans="1:13" x14ac:dyDescent="0.25">
      <c r="A318" s="268"/>
      <c r="B318" s="268"/>
      <c r="C318" s="268"/>
      <c r="D318" s="268"/>
      <c r="E318" s="268"/>
      <c r="F318" s="268"/>
      <c r="G318" s="268"/>
      <c r="H318" s="268"/>
      <c r="I318" s="268"/>
      <c r="J318" s="268"/>
      <c r="K318" s="268"/>
      <c r="L318" s="268"/>
      <c r="M318" s="268"/>
    </row>
    <row r="319" spans="1:13" x14ac:dyDescent="0.25">
      <c r="A319" s="268"/>
      <c r="B319" s="268"/>
      <c r="C319" s="268"/>
      <c r="D319" s="268"/>
      <c r="E319" s="268"/>
      <c r="F319" s="268"/>
      <c r="G319" s="268"/>
      <c r="H319" s="268"/>
      <c r="I319" s="268"/>
      <c r="J319" s="268"/>
      <c r="K319" s="268"/>
      <c r="L319" s="268"/>
      <c r="M319" s="268"/>
    </row>
  </sheetData>
  <sheetProtection algorithmName="SHA-512" hashValue="zcl17GUHbNuNlhilz18k95rRlKj1Uzg2cU5iKUQgPIsi6iIBZ5FnzZNNs//FnMlLp8vTwuOiOmDQWvUcbKmhEg==" saltValue="zF3eb6sb6s0QScGSxsudDw==" spinCount="100000" sheet="1" objects="1" scenarios="1" formatCells="0" formatColumns="0" formatRows="0" deleteColumns="0"/>
  <autoFilter ref="A18:P301">
    <filterColumn colId="2">
      <filters>
        <filter val="119 138"/>
        <filter val="500 202"/>
        <filter val="619 340"/>
      </filters>
    </filterColumn>
  </autoFilter>
  <mergeCells count="32">
    <mergeCell ref="C13:P13"/>
    <mergeCell ref="A2:P2"/>
    <mergeCell ref="C3:P3"/>
    <mergeCell ref="C4:P4"/>
    <mergeCell ref="C5:P5"/>
    <mergeCell ref="C6:P6"/>
    <mergeCell ref="C7:P7"/>
    <mergeCell ref="C8:P8"/>
    <mergeCell ref="C9:P9"/>
    <mergeCell ref="C10:P10"/>
    <mergeCell ref="C11:P11"/>
    <mergeCell ref="C12:P12"/>
    <mergeCell ref="C14:P14"/>
    <mergeCell ref="A15:A17"/>
    <mergeCell ref="B15:B17"/>
    <mergeCell ref="C15:P15"/>
    <mergeCell ref="C16:C17"/>
    <mergeCell ref="D16:D17"/>
    <mergeCell ref="E16:E17"/>
    <mergeCell ref="F16:F17"/>
    <mergeCell ref="G16:G17"/>
    <mergeCell ref="H16:H17"/>
    <mergeCell ref="O16:O17"/>
    <mergeCell ref="P16:P17"/>
    <mergeCell ref="L16:L17"/>
    <mergeCell ref="M16:M17"/>
    <mergeCell ref="N16:N17"/>
    <mergeCell ref="A290:B290"/>
    <mergeCell ref="A291:B291"/>
    <mergeCell ref="I16:I17"/>
    <mergeCell ref="J16:J17"/>
    <mergeCell ref="K16:K17"/>
  </mergeCells>
  <pageMargins left="0.98425196850393704" right="0.39370078740157483" top="0.59055118110236227" bottom="0.39370078740157483" header="0.23622047244094491" footer="0.23622047244094491"/>
  <pageSetup paperSize="9" scale="70" orientation="portrait" r:id="rId1"/>
  <headerFooter differentFirst="1">
    <oddFooter>&amp;L&amp;"Times New Roman,Regular"&amp;9&amp;D; &amp;T&amp;R&amp;"Times New Roman,Regular"&amp;9&amp;P (&amp;N)</oddFooter>
    <firstHeader xml:space="preserve">&amp;R&amp;"Times New Roman,Regular"&amp;9 12.pielikums Jūrmalas pilsētas domes
2019.gada 21.marta  saistošajiem noteikumiem Nr. 11
(protokols Nr.3,  22.punkts)
 </firstHeader>
    <firstFooter>&amp;L&amp;9&amp;D; &amp;T&amp;R&amp;9&amp;P (&amp;N)</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C000"/>
  </sheetPr>
  <dimension ref="A1:Q319"/>
  <sheetViews>
    <sheetView showGridLines="0" view="pageLayout" topLeftCell="B1" zoomScaleNormal="100" workbookViewId="0">
      <selection activeCell="R75" sqref="R75"/>
    </sheetView>
  </sheetViews>
  <sheetFormatPr defaultRowHeight="12" outlineLevelCol="1" x14ac:dyDescent="0.25"/>
  <cols>
    <col min="1" max="1" width="10.85546875" style="531" customWidth="1"/>
    <col min="2" max="2" width="28" style="531" customWidth="1"/>
    <col min="3" max="3" width="8" style="531" customWidth="1"/>
    <col min="4" max="5" width="8.7109375" style="531" hidden="1" customWidth="1" outlineLevel="1"/>
    <col min="6" max="6" width="8.7109375" style="531" customWidth="1" collapsed="1"/>
    <col min="7" max="8" width="8.7109375" style="531" hidden="1" customWidth="1" outlineLevel="1"/>
    <col min="9" max="9" width="8.7109375" style="531" customWidth="1" collapsed="1"/>
    <col min="10" max="11" width="8.28515625" style="531" hidden="1" customWidth="1" outlineLevel="1"/>
    <col min="12" max="12" width="8.28515625" style="531" customWidth="1" collapsed="1"/>
    <col min="13" max="13" width="7.42578125" style="531" hidden="1" customWidth="1" outlineLevel="1"/>
    <col min="14" max="14" width="7.42578125" style="268" hidden="1" customWidth="1" outlineLevel="1"/>
    <col min="15" max="15" width="6.85546875" style="268" customWidth="1" collapsed="1"/>
    <col min="16" max="16" width="26.7109375" style="268" hidden="1" customWidth="1" outlineLevel="1"/>
    <col min="17" max="17" width="9.140625" style="268" collapsed="1"/>
    <col min="18" max="16384" width="9.140625" style="268"/>
  </cols>
  <sheetData>
    <row r="1" spans="1:17" x14ac:dyDescent="0.25">
      <c r="A1" s="265"/>
      <c r="B1" s="265"/>
      <c r="C1" s="265"/>
      <c r="D1" s="265"/>
      <c r="E1" s="265"/>
      <c r="F1" s="265"/>
      <c r="G1" s="265"/>
      <c r="H1" s="265"/>
      <c r="I1" s="265"/>
      <c r="J1" s="265"/>
      <c r="K1" s="265"/>
      <c r="L1" s="265"/>
      <c r="M1" s="265"/>
      <c r="N1" s="266"/>
      <c r="O1" s="267" t="s">
        <v>484</v>
      </c>
      <c r="P1" s="265"/>
    </row>
    <row r="2" spans="1:17" ht="35.25" customHeight="1" x14ac:dyDescent="0.25">
      <c r="A2" s="1007" t="s">
        <v>0</v>
      </c>
      <c r="B2" s="1008"/>
      <c r="C2" s="1008"/>
      <c r="D2" s="1008"/>
      <c r="E2" s="1008"/>
      <c r="F2" s="1008"/>
      <c r="G2" s="1008"/>
      <c r="H2" s="1008"/>
      <c r="I2" s="1008"/>
      <c r="J2" s="1008"/>
      <c r="K2" s="1008"/>
      <c r="L2" s="1008"/>
      <c r="M2" s="1008"/>
      <c r="N2" s="1008"/>
      <c r="O2" s="1008"/>
      <c r="P2" s="1009"/>
      <c r="Q2" s="532"/>
    </row>
    <row r="3" spans="1:17" ht="12.75" customHeight="1" x14ac:dyDescent="0.25">
      <c r="A3" s="269" t="s">
        <v>1</v>
      </c>
      <c r="B3" s="270"/>
      <c r="C3" s="1010" t="s">
        <v>477</v>
      </c>
      <c r="D3" s="1010"/>
      <c r="E3" s="1010"/>
      <c r="F3" s="1010"/>
      <c r="G3" s="1010"/>
      <c r="H3" s="1010"/>
      <c r="I3" s="1010"/>
      <c r="J3" s="1010"/>
      <c r="K3" s="1010"/>
      <c r="L3" s="1010"/>
      <c r="M3" s="1010"/>
      <c r="N3" s="1010"/>
      <c r="O3" s="1010"/>
      <c r="P3" s="1011"/>
      <c r="Q3" s="532"/>
    </row>
    <row r="4" spans="1:17" ht="12.75" customHeight="1" x14ac:dyDescent="0.25">
      <c r="A4" s="269" t="s">
        <v>3</v>
      </c>
      <c r="B4" s="270"/>
      <c r="C4" s="1010" t="s">
        <v>478</v>
      </c>
      <c r="D4" s="1010"/>
      <c r="E4" s="1010"/>
      <c r="F4" s="1010"/>
      <c r="G4" s="1010"/>
      <c r="H4" s="1010"/>
      <c r="I4" s="1010"/>
      <c r="J4" s="1010"/>
      <c r="K4" s="1010"/>
      <c r="L4" s="1010"/>
      <c r="M4" s="1010"/>
      <c r="N4" s="1010"/>
      <c r="O4" s="1010"/>
      <c r="P4" s="1011"/>
      <c r="Q4" s="532"/>
    </row>
    <row r="5" spans="1:17" ht="12.75" customHeight="1" x14ac:dyDescent="0.25">
      <c r="A5" s="271" t="s">
        <v>5</v>
      </c>
      <c r="B5" s="272"/>
      <c r="C5" s="1005" t="s">
        <v>347</v>
      </c>
      <c r="D5" s="1005"/>
      <c r="E5" s="1005"/>
      <c r="F5" s="1005"/>
      <c r="G5" s="1005"/>
      <c r="H5" s="1005"/>
      <c r="I5" s="1005"/>
      <c r="J5" s="1005"/>
      <c r="K5" s="1005"/>
      <c r="L5" s="1005"/>
      <c r="M5" s="1005"/>
      <c r="N5" s="1005"/>
      <c r="O5" s="1005"/>
      <c r="P5" s="1006"/>
      <c r="Q5" s="532"/>
    </row>
    <row r="6" spans="1:17" ht="12.75" customHeight="1" x14ac:dyDescent="0.25">
      <c r="A6" s="271" t="s">
        <v>7</v>
      </c>
      <c r="B6" s="272"/>
      <c r="C6" s="1005" t="s">
        <v>479</v>
      </c>
      <c r="D6" s="1005"/>
      <c r="E6" s="1005"/>
      <c r="F6" s="1005"/>
      <c r="G6" s="1005"/>
      <c r="H6" s="1005"/>
      <c r="I6" s="1005"/>
      <c r="J6" s="1005"/>
      <c r="K6" s="1005"/>
      <c r="L6" s="1005"/>
      <c r="M6" s="1005"/>
      <c r="N6" s="1005"/>
      <c r="O6" s="1005"/>
      <c r="P6" s="1006"/>
      <c r="Q6" s="532"/>
    </row>
    <row r="7" spans="1:17" ht="38.25" customHeight="1" x14ac:dyDescent="0.25">
      <c r="A7" s="271" t="s">
        <v>9</v>
      </c>
      <c r="B7" s="272"/>
      <c r="C7" s="1010" t="s">
        <v>485</v>
      </c>
      <c r="D7" s="1010"/>
      <c r="E7" s="1010"/>
      <c r="F7" s="1010"/>
      <c r="G7" s="1010"/>
      <c r="H7" s="1010"/>
      <c r="I7" s="1010"/>
      <c r="J7" s="1010"/>
      <c r="K7" s="1010"/>
      <c r="L7" s="1010"/>
      <c r="M7" s="1010"/>
      <c r="N7" s="1010"/>
      <c r="O7" s="1010"/>
      <c r="P7" s="1011"/>
      <c r="Q7" s="532"/>
    </row>
    <row r="8" spans="1:17" ht="12.75" customHeight="1" x14ac:dyDescent="0.25">
      <c r="A8" s="273" t="s">
        <v>11</v>
      </c>
      <c r="B8" s="272"/>
      <c r="C8" s="1012"/>
      <c r="D8" s="1012"/>
      <c r="E8" s="1012"/>
      <c r="F8" s="1012"/>
      <c r="G8" s="1012"/>
      <c r="H8" s="1012"/>
      <c r="I8" s="1012"/>
      <c r="J8" s="1012"/>
      <c r="K8" s="1012"/>
      <c r="L8" s="1012"/>
      <c r="M8" s="1012"/>
      <c r="N8" s="1012"/>
      <c r="O8" s="1012"/>
      <c r="P8" s="1013"/>
      <c r="Q8" s="532"/>
    </row>
    <row r="9" spans="1:17" ht="12.75" customHeight="1" x14ac:dyDescent="0.25">
      <c r="A9" s="271"/>
      <c r="B9" s="272" t="s">
        <v>12</v>
      </c>
      <c r="C9" s="1005"/>
      <c r="D9" s="1005"/>
      <c r="E9" s="1005"/>
      <c r="F9" s="1005"/>
      <c r="G9" s="1005"/>
      <c r="H9" s="1005"/>
      <c r="I9" s="1005"/>
      <c r="J9" s="1005"/>
      <c r="K9" s="1005"/>
      <c r="L9" s="1005"/>
      <c r="M9" s="1005"/>
      <c r="N9" s="1005"/>
      <c r="O9" s="1005"/>
      <c r="P9" s="1006"/>
      <c r="Q9" s="532"/>
    </row>
    <row r="10" spans="1:17" ht="12.75" customHeight="1" x14ac:dyDescent="0.25">
      <c r="A10" s="271"/>
      <c r="B10" s="272" t="s">
        <v>14</v>
      </c>
      <c r="C10" s="1005"/>
      <c r="D10" s="1005"/>
      <c r="E10" s="1005"/>
      <c r="F10" s="1005"/>
      <c r="G10" s="1005"/>
      <c r="H10" s="1005"/>
      <c r="I10" s="1005"/>
      <c r="J10" s="1005"/>
      <c r="K10" s="1005"/>
      <c r="L10" s="1005"/>
      <c r="M10" s="1005"/>
      <c r="N10" s="1005"/>
      <c r="O10" s="1005"/>
      <c r="P10" s="1006"/>
      <c r="Q10" s="532"/>
    </row>
    <row r="11" spans="1:17" ht="12.75" customHeight="1" x14ac:dyDescent="0.25">
      <c r="A11" s="271"/>
      <c r="B11" s="272" t="s">
        <v>16</v>
      </c>
      <c r="C11" s="1012" t="s">
        <v>480</v>
      </c>
      <c r="D11" s="1012"/>
      <c r="E11" s="1012"/>
      <c r="F11" s="1012"/>
      <c r="G11" s="1012"/>
      <c r="H11" s="1012"/>
      <c r="I11" s="1012"/>
      <c r="J11" s="1012"/>
      <c r="K11" s="1012"/>
      <c r="L11" s="1012"/>
      <c r="M11" s="1012"/>
      <c r="N11" s="1012"/>
      <c r="O11" s="1012"/>
      <c r="P11" s="1013"/>
      <c r="Q11" s="532"/>
    </row>
    <row r="12" spans="1:17" ht="12.75" customHeight="1" x14ac:dyDescent="0.25">
      <c r="A12" s="271"/>
      <c r="B12" s="272" t="s">
        <v>17</v>
      </c>
      <c r="C12" s="1005"/>
      <c r="D12" s="1005"/>
      <c r="E12" s="1005"/>
      <c r="F12" s="1005"/>
      <c r="G12" s="1005"/>
      <c r="H12" s="1005"/>
      <c r="I12" s="1005"/>
      <c r="J12" s="1005"/>
      <c r="K12" s="1005"/>
      <c r="L12" s="1005"/>
      <c r="M12" s="1005"/>
      <c r="N12" s="1005"/>
      <c r="O12" s="1005"/>
      <c r="P12" s="1006"/>
      <c r="Q12" s="532"/>
    </row>
    <row r="13" spans="1:17" ht="12.75" customHeight="1" x14ac:dyDescent="0.25">
      <c r="A13" s="271"/>
      <c r="B13" s="272" t="s">
        <v>19</v>
      </c>
      <c r="C13" s="1005"/>
      <c r="D13" s="1005"/>
      <c r="E13" s="1005"/>
      <c r="F13" s="1005"/>
      <c r="G13" s="1005"/>
      <c r="H13" s="1005"/>
      <c r="I13" s="1005"/>
      <c r="J13" s="1005"/>
      <c r="K13" s="1005"/>
      <c r="L13" s="1005"/>
      <c r="M13" s="1005"/>
      <c r="N13" s="1005"/>
      <c r="O13" s="1005"/>
      <c r="P13" s="1006"/>
      <c r="Q13" s="532"/>
    </row>
    <row r="14" spans="1:17" ht="12.75" customHeight="1" x14ac:dyDescent="0.25">
      <c r="A14" s="274"/>
      <c r="B14" s="275"/>
      <c r="C14" s="1014"/>
      <c r="D14" s="1014"/>
      <c r="E14" s="1014"/>
      <c r="F14" s="1014"/>
      <c r="G14" s="1014"/>
      <c r="H14" s="1014"/>
      <c r="I14" s="1014"/>
      <c r="J14" s="1014"/>
      <c r="K14" s="1014"/>
      <c r="L14" s="1014"/>
      <c r="M14" s="1014"/>
      <c r="N14" s="1014"/>
      <c r="O14" s="1014"/>
      <c r="P14" s="1015"/>
      <c r="Q14" s="532"/>
    </row>
    <row r="15" spans="1:17" s="276" customFormat="1" ht="12.75" customHeight="1" x14ac:dyDescent="0.25">
      <c r="A15" s="1016" t="s">
        <v>20</v>
      </c>
      <c r="B15" s="1019" t="s">
        <v>21</v>
      </c>
      <c r="C15" s="1021" t="s">
        <v>22</v>
      </c>
      <c r="D15" s="1022"/>
      <c r="E15" s="1022"/>
      <c r="F15" s="1022"/>
      <c r="G15" s="1022"/>
      <c r="H15" s="1022"/>
      <c r="I15" s="1022"/>
      <c r="J15" s="1022"/>
      <c r="K15" s="1022"/>
      <c r="L15" s="1022"/>
      <c r="M15" s="1022"/>
      <c r="N15" s="1022"/>
      <c r="O15" s="1022"/>
      <c r="P15" s="1023"/>
      <c r="Q15" s="533"/>
    </row>
    <row r="16" spans="1:17" s="276" customFormat="1" ht="12.75" customHeight="1" x14ac:dyDescent="0.25">
      <c r="A16" s="1017"/>
      <c r="B16" s="1020"/>
      <c r="C16" s="1024" t="s">
        <v>23</v>
      </c>
      <c r="D16" s="1026" t="s">
        <v>24</v>
      </c>
      <c r="E16" s="1028" t="s">
        <v>25</v>
      </c>
      <c r="F16" s="1030" t="s">
        <v>26</v>
      </c>
      <c r="G16" s="1032" t="s">
        <v>27</v>
      </c>
      <c r="H16" s="1033" t="s">
        <v>28</v>
      </c>
      <c r="I16" s="1034" t="s">
        <v>29</v>
      </c>
      <c r="J16" s="1032" t="s">
        <v>30</v>
      </c>
      <c r="K16" s="1033" t="s">
        <v>31</v>
      </c>
      <c r="L16" s="1034" t="s">
        <v>32</v>
      </c>
      <c r="M16" s="1032" t="s">
        <v>33</v>
      </c>
      <c r="N16" s="1033" t="s">
        <v>34</v>
      </c>
      <c r="O16" s="1034" t="s">
        <v>35</v>
      </c>
      <c r="P16" s="1035" t="s">
        <v>36</v>
      </c>
    </row>
    <row r="17" spans="1:16" s="277" customFormat="1" ht="70.5" customHeight="1" thickBot="1" x14ac:dyDescent="0.3">
      <c r="A17" s="1018"/>
      <c r="B17" s="1020"/>
      <c r="C17" s="1025"/>
      <c r="D17" s="1027"/>
      <c r="E17" s="1029"/>
      <c r="F17" s="1031"/>
      <c r="G17" s="1032"/>
      <c r="H17" s="1033"/>
      <c r="I17" s="1034"/>
      <c r="J17" s="1032"/>
      <c r="K17" s="1033"/>
      <c r="L17" s="1034"/>
      <c r="M17" s="1032"/>
      <c r="N17" s="1033"/>
      <c r="O17" s="1034"/>
      <c r="P17" s="1036"/>
    </row>
    <row r="18" spans="1:16" s="277" customFormat="1" ht="9.75" customHeight="1" thickTop="1" x14ac:dyDescent="0.25">
      <c r="A18" s="278" t="s">
        <v>37</v>
      </c>
      <c r="B18" s="278">
        <v>2</v>
      </c>
      <c r="C18" s="279">
        <v>3</v>
      </c>
      <c r="D18" s="280">
        <v>4</v>
      </c>
      <c r="E18" s="281">
        <v>5</v>
      </c>
      <c r="F18" s="282">
        <v>6</v>
      </c>
      <c r="G18" s="280">
        <v>7</v>
      </c>
      <c r="H18" s="283">
        <v>8</v>
      </c>
      <c r="I18" s="284">
        <v>9</v>
      </c>
      <c r="J18" s="283">
        <v>10</v>
      </c>
      <c r="K18" s="281">
        <v>11</v>
      </c>
      <c r="L18" s="285">
        <v>12</v>
      </c>
      <c r="M18" s="279">
        <v>13</v>
      </c>
      <c r="N18" s="281">
        <v>14</v>
      </c>
      <c r="O18" s="284">
        <v>15</v>
      </c>
      <c r="P18" s="284">
        <v>16</v>
      </c>
    </row>
    <row r="19" spans="1:16" s="292" customFormat="1" ht="12" hidden="1" customHeight="1" x14ac:dyDescent="0.25">
      <c r="A19" s="286"/>
      <c r="B19" s="287" t="s">
        <v>38</v>
      </c>
      <c r="C19" s="288"/>
      <c r="D19" s="289"/>
      <c r="E19" s="290"/>
      <c r="F19" s="291"/>
      <c r="G19" s="289"/>
      <c r="H19" s="290"/>
      <c r="I19" s="291"/>
      <c r="J19" s="289"/>
      <c r="K19" s="290"/>
      <c r="L19" s="291"/>
      <c r="M19" s="289"/>
      <c r="N19" s="290"/>
      <c r="O19" s="291"/>
      <c r="P19" s="291"/>
    </row>
    <row r="20" spans="1:16" s="292" customFormat="1" ht="12.75" thickBot="1" x14ac:dyDescent="0.3">
      <c r="A20" s="293"/>
      <c r="B20" s="294" t="s">
        <v>39</v>
      </c>
      <c r="C20" s="295">
        <f t="shared" ref="C20:C83" si="0">F20+I20+L20+O20</f>
        <v>49140</v>
      </c>
      <c r="D20" s="296">
        <f>SUM(D21,D24,D25,D41,D43)</f>
        <v>0</v>
      </c>
      <c r="E20" s="297">
        <f t="shared" ref="E20:F20" si="1">SUM(E21,E24,E25,E41,E43)</f>
        <v>49140</v>
      </c>
      <c r="F20" s="298">
        <f t="shared" si="1"/>
        <v>49140</v>
      </c>
      <c r="G20" s="296">
        <f>SUM(G21,G24,G43)</f>
        <v>0</v>
      </c>
      <c r="H20" s="297">
        <f t="shared" ref="H20:I20" si="2">SUM(H21,H24,H43)</f>
        <v>0</v>
      </c>
      <c r="I20" s="298">
        <f t="shared" si="2"/>
        <v>0</v>
      </c>
      <c r="J20" s="296">
        <f>SUM(J21,J26,J43)</f>
        <v>0</v>
      </c>
      <c r="K20" s="297">
        <f t="shared" ref="K20:L20" si="3">SUM(K21,K26,K43)</f>
        <v>0</v>
      </c>
      <c r="L20" s="298">
        <f t="shared" si="3"/>
        <v>0</v>
      </c>
      <c r="M20" s="296">
        <f>SUM(M21,M45)</f>
        <v>0</v>
      </c>
      <c r="N20" s="297">
        <f t="shared" ref="N20:O20" si="4">SUM(N21,N45)</f>
        <v>0</v>
      </c>
      <c r="O20" s="298">
        <f t="shared" si="4"/>
        <v>0</v>
      </c>
      <c r="P20" s="299"/>
    </row>
    <row r="21" spans="1:16" ht="12.75" hidden="1" thickTop="1" x14ac:dyDescent="0.25">
      <c r="A21" s="300"/>
      <c r="B21" s="301" t="s">
        <v>40</v>
      </c>
      <c r="C21" s="302">
        <f t="shared" si="0"/>
        <v>0</v>
      </c>
      <c r="D21" s="303">
        <f>SUM(D22:D23)</f>
        <v>0</v>
      </c>
      <c r="E21" s="304">
        <f t="shared" ref="E21:F21" si="5">SUM(E22:E23)</f>
        <v>0</v>
      </c>
      <c r="F21" s="305">
        <f t="shared" si="5"/>
        <v>0</v>
      </c>
      <c r="G21" s="303">
        <f>SUM(G22:G23)</f>
        <v>0</v>
      </c>
      <c r="H21" s="304">
        <f t="shared" ref="H21:I21" si="6">SUM(H22:H23)</f>
        <v>0</v>
      </c>
      <c r="I21" s="305">
        <f t="shared" si="6"/>
        <v>0</v>
      </c>
      <c r="J21" s="303">
        <f>SUM(J22:J23)</f>
        <v>0</v>
      </c>
      <c r="K21" s="304">
        <f t="shared" ref="K21:L21" si="7">SUM(K22:K23)</f>
        <v>0</v>
      </c>
      <c r="L21" s="305">
        <f t="shared" si="7"/>
        <v>0</v>
      </c>
      <c r="M21" s="303">
        <f>SUM(M22:M23)</f>
        <v>0</v>
      </c>
      <c r="N21" s="304">
        <f t="shared" ref="N21:O21" si="8">SUM(N22:N23)</f>
        <v>0</v>
      </c>
      <c r="O21" s="305">
        <f t="shared" si="8"/>
        <v>0</v>
      </c>
      <c r="P21" s="306"/>
    </row>
    <row r="22" spans="1:16" ht="12" hidden="1" customHeight="1" x14ac:dyDescent="0.25">
      <c r="A22" s="307"/>
      <c r="B22" s="308" t="s">
        <v>41</v>
      </c>
      <c r="C22" s="309">
        <f t="shared" si="0"/>
        <v>0</v>
      </c>
      <c r="D22" s="310"/>
      <c r="E22" s="311"/>
      <c r="F22" s="312">
        <f>D22+E22</f>
        <v>0</v>
      </c>
      <c r="G22" s="310"/>
      <c r="H22" s="311"/>
      <c r="I22" s="312">
        <f>G22+H22</f>
        <v>0</v>
      </c>
      <c r="J22" s="310"/>
      <c r="K22" s="311"/>
      <c r="L22" s="312">
        <f>K22+J22</f>
        <v>0</v>
      </c>
      <c r="M22" s="310"/>
      <c r="N22" s="311"/>
      <c r="O22" s="312">
        <f>N22+M22</f>
        <v>0</v>
      </c>
      <c r="P22" s="313"/>
    </row>
    <row r="23" spans="1:16" ht="12.75" hidden="1" thickTop="1" x14ac:dyDescent="0.25">
      <c r="A23" s="314"/>
      <c r="B23" s="315" t="s">
        <v>42</v>
      </c>
      <c r="C23" s="316">
        <f t="shared" si="0"/>
        <v>0</v>
      </c>
      <c r="D23" s="317"/>
      <c r="E23" s="320"/>
      <c r="F23" s="319">
        <f t="shared" ref="F23:F25" si="9">D23+E23</f>
        <v>0</v>
      </c>
      <c r="G23" s="317"/>
      <c r="H23" s="320"/>
      <c r="I23" s="319">
        <f t="shared" ref="I23:I24" si="10">G23+H23</f>
        <v>0</v>
      </c>
      <c r="J23" s="317"/>
      <c r="K23" s="320"/>
      <c r="L23" s="321">
        <f>K23+J23</f>
        <v>0</v>
      </c>
      <c r="M23" s="317"/>
      <c r="N23" s="320"/>
      <c r="O23" s="319">
        <f>N23+M23</f>
        <v>0</v>
      </c>
      <c r="P23" s="322"/>
    </row>
    <row r="24" spans="1:16" s="292" customFormat="1" ht="54.75" customHeight="1" thickTop="1" thickBot="1" x14ac:dyDescent="0.3">
      <c r="A24" s="323">
        <v>19300</v>
      </c>
      <c r="B24" s="323" t="s">
        <v>43</v>
      </c>
      <c r="C24" s="324">
        <f>F24+I24</f>
        <v>27090</v>
      </c>
      <c r="D24" s="325"/>
      <c r="E24" s="326">
        <v>27090</v>
      </c>
      <c r="F24" s="327">
        <f t="shared" si="9"/>
        <v>27090</v>
      </c>
      <c r="G24" s="325"/>
      <c r="H24" s="326"/>
      <c r="I24" s="327">
        <f t="shared" si="10"/>
        <v>0</v>
      </c>
      <c r="J24" s="328" t="s">
        <v>44</v>
      </c>
      <c r="K24" s="329" t="s">
        <v>44</v>
      </c>
      <c r="L24" s="330" t="s">
        <v>44</v>
      </c>
      <c r="M24" s="328" t="s">
        <v>44</v>
      </c>
      <c r="N24" s="329" t="s">
        <v>44</v>
      </c>
      <c r="O24" s="330" t="s">
        <v>44</v>
      </c>
      <c r="P24" s="331" t="s">
        <v>481</v>
      </c>
    </row>
    <row r="25" spans="1:16" s="292" customFormat="1" ht="24.75" customHeight="1" thickTop="1" x14ac:dyDescent="0.25">
      <c r="A25" s="332">
        <v>18620</v>
      </c>
      <c r="B25" s="333" t="s">
        <v>45</v>
      </c>
      <c r="C25" s="334">
        <f>F25</f>
        <v>22050</v>
      </c>
      <c r="D25" s="335"/>
      <c r="E25" s="336">
        <v>22050</v>
      </c>
      <c r="F25" s="337">
        <f t="shared" si="9"/>
        <v>22050</v>
      </c>
      <c r="G25" s="338" t="s">
        <v>44</v>
      </c>
      <c r="H25" s="339" t="s">
        <v>44</v>
      </c>
      <c r="I25" s="340" t="s">
        <v>44</v>
      </c>
      <c r="J25" s="338" t="s">
        <v>44</v>
      </c>
      <c r="K25" s="339" t="s">
        <v>44</v>
      </c>
      <c r="L25" s="340" t="s">
        <v>44</v>
      </c>
      <c r="M25" s="338" t="s">
        <v>44</v>
      </c>
      <c r="N25" s="339" t="s">
        <v>44</v>
      </c>
      <c r="O25" s="340" t="s">
        <v>44</v>
      </c>
      <c r="P25" s="341" t="s">
        <v>482</v>
      </c>
    </row>
    <row r="26" spans="1:16" s="292" customFormat="1" ht="36" hidden="1" customHeight="1" x14ac:dyDescent="0.25">
      <c r="A26" s="333">
        <v>21300</v>
      </c>
      <c r="B26" s="333" t="s">
        <v>46</v>
      </c>
      <c r="C26" s="334">
        <f>L26</f>
        <v>0</v>
      </c>
      <c r="D26" s="338" t="s">
        <v>44</v>
      </c>
      <c r="E26" s="339" t="s">
        <v>44</v>
      </c>
      <c r="F26" s="340" t="s">
        <v>44</v>
      </c>
      <c r="G26" s="338" t="s">
        <v>44</v>
      </c>
      <c r="H26" s="339" t="s">
        <v>44</v>
      </c>
      <c r="I26" s="340" t="s">
        <v>44</v>
      </c>
      <c r="J26" s="342">
        <f>SUM(J27,J31,J33,J36)</f>
        <v>0</v>
      </c>
      <c r="K26" s="343">
        <f t="shared" ref="K26:L26" si="11">SUM(K27,K31,K33,K36)</f>
        <v>0</v>
      </c>
      <c r="L26" s="344">
        <f t="shared" si="11"/>
        <v>0</v>
      </c>
      <c r="M26" s="342" t="s">
        <v>44</v>
      </c>
      <c r="N26" s="343" t="s">
        <v>44</v>
      </c>
      <c r="O26" s="344" t="s">
        <v>44</v>
      </c>
      <c r="P26" s="341"/>
    </row>
    <row r="27" spans="1:16" s="292" customFormat="1" ht="24" hidden="1" customHeight="1" x14ac:dyDescent="0.25">
      <c r="A27" s="345">
        <v>21350</v>
      </c>
      <c r="B27" s="333" t="s">
        <v>47</v>
      </c>
      <c r="C27" s="334">
        <f t="shared" ref="C27:C30" si="12">L27</f>
        <v>0</v>
      </c>
      <c r="D27" s="338" t="s">
        <v>44</v>
      </c>
      <c r="E27" s="339" t="s">
        <v>44</v>
      </c>
      <c r="F27" s="340" t="s">
        <v>44</v>
      </c>
      <c r="G27" s="338" t="s">
        <v>44</v>
      </c>
      <c r="H27" s="339" t="s">
        <v>44</v>
      </c>
      <c r="I27" s="340" t="s">
        <v>44</v>
      </c>
      <c r="J27" s="342">
        <f>SUM(J28:J30)</f>
        <v>0</v>
      </c>
      <c r="K27" s="343">
        <f t="shared" ref="K27:L27" si="13">SUM(K28:K30)</f>
        <v>0</v>
      </c>
      <c r="L27" s="344">
        <f t="shared" si="13"/>
        <v>0</v>
      </c>
      <c r="M27" s="342" t="s">
        <v>44</v>
      </c>
      <c r="N27" s="343" t="s">
        <v>44</v>
      </c>
      <c r="O27" s="344" t="s">
        <v>44</v>
      </c>
      <c r="P27" s="341"/>
    </row>
    <row r="28" spans="1:16" ht="12" hidden="1" customHeight="1" x14ac:dyDescent="0.25">
      <c r="A28" s="307">
        <v>21351</v>
      </c>
      <c r="B28" s="346" t="s">
        <v>48</v>
      </c>
      <c r="C28" s="347">
        <f t="shared" si="12"/>
        <v>0</v>
      </c>
      <c r="D28" s="348" t="s">
        <v>44</v>
      </c>
      <c r="E28" s="349" t="s">
        <v>44</v>
      </c>
      <c r="F28" s="350" t="s">
        <v>44</v>
      </c>
      <c r="G28" s="348" t="s">
        <v>44</v>
      </c>
      <c r="H28" s="349" t="s">
        <v>44</v>
      </c>
      <c r="I28" s="350" t="s">
        <v>44</v>
      </c>
      <c r="J28" s="310"/>
      <c r="K28" s="311"/>
      <c r="L28" s="312">
        <f t="shared" ref="L28:L30" si="14">K28+J28</f>
        <v>0</v>
      </c>
      <c r="M28" s="351" t="s">
        <v>44</v>
      </c>
      <c r="N28" s="352" t="s">
        <v>44</v>
      </c>
      <c r="O28" s="312" t="s">
        <v>44</v>
      </c>
      <c r="P28" s="313"/>
    </row>
    <row r="29" spans="1:16" ht="12" hidden="1" customHeight="1" x14ac:dyDescent="0.25">
      <c r="A29" s="314">
        <v>21352</v>
      </c>
      <c r="B29" s="353" t="s">
        <v>49</v>
      </c>
      <c r="C29" s="354">
        <f t="shared" si="12"/>
        <v>0</v>
      </c>
      <c r="D29" s="355" t="s">
        <v>44</v>
      </c>
      <c r="E29" s="356" t="s">
        <v>44</v>
      </c>
      <c r="F29" s="357" t="s">
        <v>44</v>
      </c>
      <c r="G29" s="355" t="s">
        <v>44</v>
      </c>
      <c r="H29" s="356" t="s">
        <v>44</v>
      </c>
      <c r="I29" s="357" t="s">
        <v>44</v>
      </c>
      <c r="J29" s="317"/>
      <c r="K29" s="320"/>
      <c r="L29" s="321">
        <f t="shared" si="14"/>
        <v>0</v>
      </c>
      <c r="M29" s="358" t="s">
        <v>44</v>
      </c>
      <c r="N29" s="359" t="s">
        <v>44</v>
      </c>
      <c r="O29" s="321" t="s">
        <v>44</v>
      </c>
      <c r="P29" s="322"/>
    </row>
    <row r="30" spans="1:16" ht="24" hidden="1" customHeight="1" x14ac:dyDescent="0.25">
      <c r="A30" s="314">
        <v>21359</v>
      </c>
      <c r="B30" s="353" t="s">
        <v>50</v>
      </c>
      <c r="C30" s="354">
        <f t="shared" si="12"/>
        <v>0</v>
      </c>
      <c r="D30" s="355" t="s">
        <v>44</v>
      </c>
      <c r="E30" s="356" t="s">
        <v>44</v>
      </c>
      <c r="F30" s="357" t="s">
        <v>44</v>
      </c>
      <c r="G30" s="355" t="s">
        <v>44</v>
      </c>
      <c r="H30" s="356" t="s">
        <v>44</v>
      </c>
      <c r="I30" s="357" t="s">
        <v>44</v>
      </c>
      <c r="J30" s="317"/>
      <c r="K30" s="320"/>
      <c r="L30" s="321">
        <f t="shared" si="14"/>
        <v>0</v>
      </c>
      <c r="M30" s="358" t="s">
        <v>44</v>
      </c>
      <c r="N30" s="359" t="s">
        <v>44</v>
      </c>
      <c r="O30" s="321" t="s">
        <v>44</v>
      </c>
      <c r="P30" s="322"/>
    </row>
    <row r="31" spans="1:16" s="292" customFormat="1" ht="36" hidden="1" customHeight="1" x14ac:dyDescent="0.25">
      <c r="A31" s="345">
        <v>21370</v>
      </c>
      <c r="B31" s="333" t="s">
        <v>51</v>
      </c>
      <c r="C31" s="334">
        <f>L31</f>
        <v>0</v>
      </c>
      <c r="D31" s="338" t="s">
        <v>44</v>
      </c>
      <c r="E31" s="339" t="s">
        <v>44</v>
      </c>
      <c r="F31" s="340" t="s">
        <v>44</v>
      </c>
      <c r="G31" s="338" t="s">
        <v>44</v>
      </c>
      <c r="H31" s="339" t="s">
        <v>44</v>
      </c>
      <c r="I31" s="340" t="s">
        <v>44</v>
      </c>
      <c r="J31" s="342">
        <f>SUM(J32)</f>
        <v>0</v>
      </c>
      <c r="K31" s="343">
        <f t="shared" ref="K31:L31" si="15">SUM(K32)</f>
        <v>0</v>
      </c>
      <c r="L31" s="344">
        <f t="shared" si="15"/>
        <v>0</v>
      </c>
      <c r="M31" s="342" t="s">
        <v>44</v>
      </c>
      <c r="N31" s="343" t="s">
        <v>44</v>
      </c>
      <c r="O31" s="344" t="s">
        <v>44</v>
      </c>
      <c r="P31" s="341"/>
    </row>
    <row r="32" spans="1:16" ht="36" hidden="1" customHeight="1" x14ac:dyDescent="0.25">
      <c r="A32" s="360">
        <v>21379</v>
      </c>
      <c r="B32" s="361" t="s">
        <v>52</v>
      </c>
      <c r="C32" s="362">
        <f t="shared" ref="C32:C40" si="16">L32</f>
        <v>0</v>
      </c>
      <c r="D32" s="363" t="s">
        <v>44</v>
      </c>
      <c r="E32" s="364" t="s">
        <v>44</v>
      </c>
      <c r="F32" s="365" t="s">
        <v>44</v>
      </c>
      <c r="G32" s="363" t="s">
        <v>44</v>
      </c>
      <c r="H32" s="364" t="s">
        <v>44</v>
      </c>
      <c r="I32" s="365" t="s">
        <v>44</v>
      </c>
      <c r="J32" s="366"/>
      <c r="K32" s="367"/>
      <c r="L32" s="368">
        <f>K32+J32</f>
        <v>0</v>
      </c>
      <c r="M32" s="369" t="s">
        <v>44</v>
      </c>
      <c r="N32" s="370" t="s">
        <v>44</v>
      </c>
      <c r="O32" s="368" t="s">
        <v>44</v>
      </c>
      <c r="P32" s="371"/>
    </row>
    <row r="33" spans="1:16" s="292" customFormat="1" ht="12" hidden="1" customHeight="1" x14ac:dyDescent="0.25">
      <c r="A33" s="345">
        <v>21380</v>
      </c>
      <c r="B33" s="333" t="s">
        <v>53</v>
      </c>
      <c r="C33" s="334">
        <f t="shared" si="16"/>
        <v>0</v>
      </c>
      <c r="D33" s="338" t="s">
        <v>44</v>
      </c>
      <c r="E33" s="339" t="s">
        <v>44</v>
      </c>
      <c r="F33" s="340" t="s">
        <v>44</v>
      </c>
      <c r="G33" s="338" t="s">
        <v>44</v>
      </c>
      <c r="H33" s="339" t="s">
        <v>44</v>
      </c>
      <c r="I33" s="340" t="s">
        <v>44</v>
      </c>
      <c r="J33" s="342">
        <f>SUM(J34:J35)</f>
        <v>0</v>
      </c>
      <c r="K33" s="343">
        <f t="shared" ref="K33:L33" si="17">SUM(K34:K35)</f>
        <v>0</v>
      </c>
      <c r="L33" s="344">
        <f t="shared" si="17"/>
        <v>0</v>
      </c>
      <c r="M33" s="342" t="s">
        <v>44</v>
      </c>
      <c r="N33" s="343" t="s">
        <v>44</v>
      </c>
      <c r="O33" s="344" t="s">
        <v>44</v>
      </c>
      <c r="P33" s="341"/>
    </row>
    <row r="34" spans="1:16" ht="12" hidden="1" customHeight="1" x14ac:dyDescent="0.25">
      <c r="A34" s="308">
        <v>21381</v>
      </c>
      <c r="B34" s="346" t="s">
        <v>54</v>
      </c>
      <c r="C34" s="347">
        <f t="shared" si="16"/>
        <v>0</v>
      </c>
      <c r="D34" s="348" t="s">
        <v>44</v>
      </c>
      <c r="E34" s="349" t="s">
        <v>44</v>
      </c>
      <c r="F34" s="350" t="s">
        <v>44</v>
      </c>
      <c r="G34" s="348" t="s">
        <v>44</v>
      </c>
      <c r="H34" s="349" t="s">
        <v>44</v>
      </c>
      <c r="I34" s="350" t="s">
        <v>44</v>
      </c>
      <c r="J34" s="310"/>
      <c r="K34" s="311"/>
      <c r="L34" s="312">
        <f t="shared" ref="L34:L35" si="18">K34+J34</f>
        <v>0</v>
      </c>
      <c r="M34" s="351" t="s">
        <v>44</v>
      </c>
      <c r="N34" s="352" t="s">
        <v>44</v>
      </c>
      <c r="O34" s="312" t="s">
        <v>44</v>
      </c>
      <c r="P34" s="313"/>
    </row>
    <row r="35" spans="1:16" ht="24" hidden="1" customHeight="1" x14ac:dyDescent="0.25">
      <c r="A35" s="315">
        <v>21383</v>
      </c>
      <c r="B35" s="353" t="s">
        <v>55</v>
      </c>
      <c r="C35" s="354">
        <f t="shared" si="16"/>
        <v>0</v>
      </c>
      <c r="D35" s="355" t="s">
        <v>44</v>
      </c>
      <c r="E35" s="356" t="s">
        <v>44</v>
      </c>
      <c r="F35" s="357" t="s">
        <v>44</v>
      </c>
      <c r="G35" s="355" t="s">
        <v>44</v>
      </c>
      <c r="H35" s="356" t="s">
        <v>44</v>
      </c>
      <c r="I35" s="357" t="s">
        <v>44</v>
      </c>
      <c r="J35" s="317"/>
      <c r="K35" s="320"/>
      <c r="L35" s="321">
        <f t="shared" si="18"/>
        <v>0</v>
      </c>
      <c r="M35" s="358" t="s">
        <v>44</v>
      </c>
      <c r="N35" s="359" t="s">
        <v>44</v>
      </c>
      <c r="O35" s="321" t="s">
        <v>44</v>
      </c>
      <c r="P35" s="322"/>
    </row>
    <row r="36" spans="1:16" s="292" customFormat="1" ht="25.5" hidden="1" customHeight="1" x14ac:dyDescent="0.25">
      <c r="A36" s="345">
        <v>21390</v>
      </c>
      <c r="B36" s="333" t="s">
        <v>56</v>
      </c>
      <c r="C36" s="334">
        <f t="shared" si="16"/>
        <v>0</v>
      </c>
      <c r="D36" s="338" t="s">
        <v>44</v>
      </c>
      <c r="E36" s="339" t="s">
        <v>44</v>
      </c>
      <c r="F36" s="340" t="s">
        <v>44</v>
      </c>
      <c r="G36" s="338" t="s">
        <v>44</v>
      </c>
      <c r="H36" s="339" t="s">
        <v>44</v>
      </c>
      <c r="I36" s="340" t="s">
        <v>44</v>
      </c>
      <c r="J36" s="342">
        <f>SUM(J37:J40)</f>
        <v>0</v>
      </c>
      <c r="K36" s="343">
        <f t="shared" ref="K36:L36" si="19">SUM(K37:K40)</f>
        <v>0</v>
      </c>
      <c r="L36" s="344">
        <f t="shared" si="19"/>
        <v>0</v>
      </c>
      <c r="M36" s="342" t="s">
        <v>44</v>
      </c>
      <c r="N36" s="343" t="s">
        <v>44</v>
      </c>
      <c r="O36" s="344" t="s">
        <v>44</v>
      </c>
      <c r="P36" s="341"/>
    </row>
    <row r="37" spans="1:16" ht="24" hidden="1" customHeight="1" x14ac:dyDescent="0.25">
      <c r="A37" s="308">
        <v>21391</v>
      </c>
      <c r="B37" s="346" t="s">
        <v>57</v>
      </c>
      <c r="C37" s="347">
        <f t="shared" si="16"/>
        <v>0</v>
      </c>
      <c r="D37" s="348" t="s">
        <v>44</v>
      </c>
      <c r="E37" s="349" t="s">
        <v>44</v>
      </c>
      <c r="F37" s="350" t="s">
        <v>44</v>
      </c>
      <c r="G37" s="348" t="s">
        <v>44</v>
      </c>
      <c r="H37" s="349" t="s">
        <v>44</v>
      </c>
      <c r="I37" s="350" t="s">
        <v>44</v>
      </c>
      <c r="J37" s="310"/>
      <c r="K37" s="311"/>
      <c r="L37" s="312">
        <f t="shared" ref="L37:L40" si="20">K37+J37</f>
        <v>0</v>
      </c>
      <c r="M37" s="351" t="s">
        <v>44</v>
      </c>
      <c r="N37" s="352" t="s">
        <v>44</v>
      </c>
      <c r="O37" s="312" t="s">
        <v>44</v>
      </c>
      <c r="P37" s="313"/>
    </row>
    <row r="38" spans="1:16" ht="12" hidden="1" customHeight="1" x14ac:dyDescent="0.25">
      <c r="A38" s="315">
        <v>21393</v>
      </c>
      <c r="B38" s="353" t="s">
        <v>58</v>
      </c>
      <c r="C38" s="354">
        <f t="shared" si="16"/>
        <v>0</v>
      </c>
      <c r="D38" s="355" t="s">
        <v>44</v>
      </c>
      <c r="E38" s="356" t="s">
        <v>44</v>
      </c>
      <c r="F38" s="357" t="s">
        <v>44</v>
      </c>
      <c r="G38" s="355" t="s">
        <v>44</v>
      </c>
      <c r="H38" s="356" t="s">
        <v>44</v>
      </c>
      <c r="I38" s="357" t="s">
        <v>44</v>
      </c>
      <c r="J38" s="317"/>
      <c r="K38" s="320"/>
      <c r="L38" s="321">
        <f t="shared" si="20"/>
        <v>0</v>
      </c>
      <c r="M38" s="358" t="s">
        <v>44</v>
      </c>
      <c r="N38" s="359" t="s">
        <v>44</v>
      </c>
      <c r="O38" s="321" t="s">
        <v>44</v>
      </c>
      <c r="P38" s="322"/>
    </row>
    <row r="39" spans="1:16" ht="12" hidden="1" customHeight="1" x14ac:dyDescent="0.25">
      <c r="A39" s="315">
        <v>21395</v>
      </c>
      <c r="B39" s="353" t="s">
        <v>59</v>
      </c>
      <c r="C39" s="354">
        <f t="shared" si="16"/>
        <v>0</v>
      </c>
      <c r="D39" s="355" t="s">
        <v>44</v>
      </c>
      <c r="E39" s="356" t="s">
        <v>44</v>
      </c>
      <c r="F39" s="357" t="s">
        <v>44</v>
      </c>
      <c r="G39" s="355" t="s">
        <v>44</v>
      </c>
      <c r="H39" s="356" t="s">
        <v>44</v>
      </c>
      <c r="I39" s="357" t="s">
        <v>44</v>
      </c>
      <c r="J39" s="317"/>
      <c r="K39" s="320"/>
      <c r="L39" s="321">
        <f t="shared" si="20"/>
        <v>0</v>
      </c>
      <c r="M39" s="358" t="s">
        <v>44</v>
      </c>
      <c r="N39" s="359" t="s">
        <v>44</v>
      </c>
      <c r="O39" s="321" t="s">
        <v>44</v>
      </c>
      <c r="P39" s="322"/>
    </row>
    <row r="40" spans="1:16" ht="24" hidden="1" customHeight="1" x14ac:dyDescent="0.25">
      <c r="A40" s="372">
        <v>21399</v>
      </c>
      <c r="B40" s="373" t="s">
        <v>60</v>
      </c>
      <c r="C40" s="374">
        <f t="shared" si="16"/>
        <v>0</v>
      </c>
      <c r="D40" s="375" t="s">
        <v>44</v>
      </c>
      <c r="E40" s="376" t="s">
        <v>44</v>
      </c>
      <c r="F40" s="377" t="s">
        <v>44</v>
      </c>
      <c r="G40" s="375" t="s">
        <v>44</v>
      </c>
      <c r="H40" s="376" t="s">
        <v>44</v>
      </c>
      <c r="I40" s="377" t="s">
        <v>44</v>
      </c>
      <c r="J40" s="378"/>
      <c r="K40" s="379"/>
      <c r="L40" s="380">
        <f t="shared" si="20"/>
        <v>0</v>
      </c>
      <c r="M40" s="381" t="s">
        <v>44</v>
      </c>
      <c r="N40" s="382" t="s">
        <v>44</v>
      </c>
      <c r="O40" s="380" t="s">
        <v>44</v>
      </c>
      <c r="P40" s="383"/>
    </row>
    <row r="41" spans="1:16" s="292" customFormat="1" ht="26.25" hidden="1" customHeight="1" x14ac:dyDescent="0.25">
      <c r="A41" s="384">
        <v>21420</v>
      </c>
      <c r="B41" s="385" t="s">
        <v>61</v>
      </c>
      <c r="C41" s="386">
        <f>F41</f>
        <v>0</v>
      </c>
      <c r="D41" s="387">
        <f>SUM(D42)</f>
        <v>0</v>
      </c>
      <c r="E41" s="388">
        <f t="shared" ref="E41:F41" si="21">SUM(E42)</f>
        <v>0</v>
      </c>
      <c r="F41" s="389">
        <f t="shared" si="21"/>
        <v>0</v>
      </c>
      <c r="G41" s="390" t="s">
        <v>44</v>
      </c>
      <c r="H41" s="391" t="s">
        <v>44</v>
      </c>
      <c r="I41" s="392" t="s">
        <v>44</v>
      </c>
      <c r="J41" s="390" t="s">
        <v>44</v>
      </c>
      <c r="K41" s="391" t="s">
        <v>44</v>
      </c>
      <c r="L41" s="392" t="s">
        <v>44</v>
      </c>
      <c r="M41" s="390" t="s">
        <v>44</v>
      </c>
      <c r="N41" s="391" t="s">
        <v>44</v>
      </c>
      <c r="O41" s="392" t="s">
        <v>44</v>
      </c>
      <c r="P41" s="393"/>
    </row>
    <row r="42" spans="1:16" s="292" customFormat="1" ht="26.25" hidden="1" customHeight="1" x14ac:dyDescent="0.25">
      <c r="A42" s="372">
        <v>21429</v>
      </c>
      <c r="B42" s="373" t="s">
        <v>62</v>
      </c>
      <c r="C42" s="394">
        <f>F42</f>
        <v>0</v>
      </c>
      <c r="D42" s="378"/>
      <c r="E42" s="379"/>
      <c r="F42" s="395">
        <f>D42+E42</f>
        <v>0</v>
      </c>
      <c r="G42" s="375" t="s">
        <v>44</v>
      </c>
      <c r="H42" s="376" t="s">
        <v>44</v>
      </c>
      <c r="I42" s="377" t="s">
        <v>44</v>
      </c>
      <c r="J42" s="375" t="s">
        <v>44</v>
      </c>
      <c r="K42" s="376" t="s">
        <v>44</v>
      </c>
      <c r="L42" s="377" t="s">
        <v>44</v>
      </c>
      <c r="M42" s="375" t="s">
        <v>44</v>
      </c>
      <c r="N42" s="376" t="s">
        <v>44</v>
      </c>
      <c r="O42" s="377" t="s">
        <v>44</v>
      </c>
      <c r="P42" s="383"/>
    </row>
    <row r="43" spans="1:16" s="292" customFormat="1" ht="24" hidden="1" x14ac:dyDescent="0.25">
      <c r="A43" s="345">
        <v>21490</v>
      </c>
      <c r="B43" s="333" t="s">
        <v>63</v>
      </c>
      <c r="C43" s="396">
        <f>F43+I43+L43</f>
        <v>0</v>
      </c>
      <c r="D43" s="342">
        <f>D44</f>
        <v>0</v>
      </c>
      <c r="E43" s="343">
        <f t="shared" ref="E43:L43" si="22">E44</f>
        <v>0</v>
      </c>
      <c r="F43" s="344">
        <f t="shared" si="22"/>
        <v>0</v>
      </c>
      <c r="G43" s="342">
        <f t="shared" si="22"/>
        <v>0</v>
      </c>
      <c r="H43" s="343">
        <f t="shared" si="22"/>
        <v>0</v>
      </c>
      <c r="I43" s="344">
        <f t="shared" si="22"/>
        <v>0</v>
      </c>
      <c r="J43" s="342">
        <f t="shared" si="22"/>
        <v>0</v>
      </c>
      <c r="K43" s="343">
        <f t="shared" si="22"/>
        <v>0</v>
      </c>
      <c r="L43" s="344">
        <f t="shared" si="22"/>
        <v>0</v>
      </c>
      <c r="M43" s="342" t="s">
        <v>44</v>
      </c>
      <c r="N43" s="343" t="s">
        <v>44</v>
      </c>
      <c r="O43" s="344" t="s">
        <v>44</v>
      </c>
      <c r="P43" s="341"/>
    </row>
    <row r="44" spans="1:16" s="292" customFormat="1" ht="24" hidden="1" customHeight="1" x14ac:dyDescent="0.25">
      <c r="A44" s="315">
        <v>21499</v>
      </c>
      <c r="B44" s="353" t="s">
        <v>64</v>
      </c>
      <c r="C44" s="397">
        <f>F44+I44+L44</f>
        <v>0</v>
      </c>
      <c r="D44" s="310"/>
      <c r="E44" s="311"/>
      <c r="F44" s="398">
        <f>D44+E44</f>
        <v>0</v>
      </c>
      <c r="G44" s="310"/>
      <c r="H44" s="311"/>
      <c r="I44" s="398">
        <f>G44+H44</f>
        <v>0</v>
      </c>
      <c r="J44" s="310"/>
      <c r="K44" s="311"/>
      <c r="L44" s="312">
        <f>K44+J44</f>
        <v>0</v>
      </c>
      <c r="M44" s="351" t="s">
        <v>44</v>
      </c>
      <c r="N44" s="352" t="s">
        <v>44</v>
      </c>
      <c r="O44" s="312" t="s">
        <v>44</v>
      </c>
      <c r="P44" s="313"/>
    </row>
    <row r="45" spans="1:16" ht="12.75" hidden="1" customHeight="1" x14ac:dyDescent="0.25">
      <c r="A45" s="399">
        <v>23000</v>
      </c>
      <c r="B45" s="400" t="s">
        <v>65</v>
      </c>
      <c r="C45" s="396">
        <f>O45</f>
        <v>0</v>
      </c>
      <c r="D45" s="375" t="s">
        <v>44</v>
      </c>
      <c r="E45" s="376" t="s">
        <v>44</v>
      </c>
      <c r="F45" s="377" t="s">
        <v>44</v>
      </c>
      <c r="G45" s="375" t="s">
        <v>44</v>
      </c>
      <c r="H45" s="376" t="s">
        <v>44</v>
      </c>
      <c r="I45" s="377" t="s">
        <v>44</v>
      </c>
      <c r="J45" s="381" t="s">
        <v>44</v>
      </c>
      <c r="K45" s="382" t="s">
        <v>44</v>
      </c>
      <c r="L45" s="380" t="s">
        <v>44</v>
      </c>
      <c r="M45" s="381">
        <f>SUM(M46:M47)</f>
        <v>0</v>
      </c>
      <c r="N45" s="382">
        <f t="shared" ref="N45:O45" si="23">SUM(N46:N47)</f>
        <v>0</v>
      </c>
      <c r="O45" s="380">
        <f t="shared" si="23"/>
        <v>0</v>
      </c>
      <c r="P45" s="383"/>
    </row>
    <row r="46" spans="1:16" ht="24" hidden="1" customHeight="1" x14ac:dyDescent="0.25">
      <c r="A46" s="401">
        <v>23410</v>
      </c>
      <c r="B46" s="402" t="s">
        <v>66</v>
      </c>
      <c r="C46" s="386">
        <f t="shared" ref="C46:C47" si="24">O46</f>
        <v>0</v>
      </c>
      <c r="D46" s="390" t="s">
        <v>44</v>
      </c>
      <c r="E46" s="391" t="s">
        <v>44</v>
      </c>
      <c r="F46" s="392" t="s">
        <v>44</v>
      </c>
      <c r="G46" s="390" t="s">
        <v>44</v>
      </c>
      <c r="H46" s="391" t="s">
        <v>44</v>
      </c>
      <c r="I46" s="392" t="s">
        <v>44</v>
      </c>
      <c r="J46" s="390" t="s">
        <v>44</v>
      </c>
      <c r="K46" s="391" t="s">
        <v>44</v>
      </c>
      <c r="L46" s="392" t="s">
        <v>44</v>
      </c>
      <c r="M46" s="403"/>
      <c r="N46" s="404"/>
      <c r="O46" s="405">
        <f t="shared" ref="O46:O47" si="25">N46+M46</f>
        <v>0</v>
      </c>
      <c r="P46" s="393"/>
    </row>
    <row r="47" spans="1:16" ht="24" hidden="1" customHeight="1" x14ac:dyDescent="0.25">
      <c r="A47" s="401">
        <v>23510</v>
      </c>
      <c r="B47" s="402" t="s">
        <v>67</v>
      </c>
      <c r="C47" s="386">
        <f t="shared" si="24"/>
        <v>0</v>
      </c>
      <c r="D47" s="390" t="s">
        <v>44</v>
      </c>
      <c r="E47" s="391" t="s">
        <v>44</v>
      </c>
      <c r="F47" s="392" t="s">
        <v>44</v>
      </c>
      <c r="G47" s="390" t="s">
        <v>44</v>
      </c>
      <c r="H47" s="391" t="s">
        <v>44</v>
      </c>
      <c r="I47" s="392" t="s">
        <v>44</v>
      </c>
      <c r="J47" s="390" t="s">
        <v>44</v>
      </c>
      <c r="K47" s="391" t="s">
        <v>44</v>
      </c>
      <c r="L47" s="392" t="s">
        <v>44</v>
      </c>
      <c r="M47" s="403"/>
      <c r="N47" s="404"/>
      <c r="O47" s="405">
        <f t="shared" si="25"/>
        <v>0</v>
      </c>
      <c r="P47" s="393"/>
    </row>
    <row r="48" spans="1:16" ht="12" hidden="1" customHeight="1" x14ac:dyDescent="0.25">
      <c r="A48" s="406"/>
      <c r="B48" s="402"/>
      <c r="C48" s="407"/>
      <c r="D48" s="408"/>
      <c r="E48" s="409"/>
      <c r="F48" s="405"/>
      <c r="G48" s="408"/>
      <c r="H48" s="409"/>
      <c r="I48" s="405"/>
      <c r="J48" s="408"/>
      <c r="K48" s="409"/>
      <c r="L48" s="389"/>
      <c r="M48" s="408"/>
      <c r="N48" s="409"/>
      <c r="O48" s="405"/>
      <c r="P48" s="393"/>
    </row>
    <row r="49" spans="1:16" s="292" customFormat="1" ht="12" hidden="1" customHeight="1" x14ac:dyDescent="0.25">
      <c r="A49" s="410"/>
      <c r="B49" s="411" t="s">
        <v>68</v>
      </c>
      <c r="C49" s="412"/>
      <c r="D49" s="137"/>
      <c r="E49" s="138"/>
      <c r="F49" s="413"/>
      <c r="G49" s="46"/>
      <c r="H49" s="47"/>
      <c r="I49" s="414"/>
      <c r="J49" s="46"/>
      <c r="K49" s="47"/>
      <c r="L49" s="415"/>
      <c r="M49" s="46"/>
      <c r="N49" s="47"/>
      <c r="O49" s="414"/>
      <c r="P49" s="49"/>
    </row>
    <row r="50" spans="1:16" s="292" customFormat="1" ht="12.75" thickBot="1" x14ac:dyDescent="0.3">
      <c r="A50" s="416"/>
      <c r="B50" s="293" t="s">
        <v>69</v>
      </c>
      <c r="C50" s="417">
        <f t="shared" si="0"/>
        <v>49140</v>
      </c>
      <c r="D50" s="418">
        <f>SUM(D51,D286)</f>
        <v>0</v>
      </c>
      <c r="E50" s="419">
        <f t="shared" ref="E50:F50" si="26">SUM(E51,E286)</f>
        <v>49140</v>
      </c>
      <c r="F50" s="420">
        <f t="shared" si="26"/>
        <v>49140</v>
      </c>
      <c r="G50" s="418">
        <f>SUM(G51,G286)</f>
        <v>0</v>
      </c>
      <c r="H50" s="419">
        <f>SUM(H51,H286)</f>
        <v>0</v>
      </c>
      <c r="I50" s="420">
        <f t="shared" ref="I50" si="27">SUM(I51,I286)</f>
        <v>0</v>
      </c>
      <c r="J50" s="296">
        <f>SUM(J51,J286)</f>
        <v>0</v>
      </c>
      <c r="K50" s="297">
        <f t="shared" ref="K50:L50" si="28">SUM(K51,K286)</f>
        <v>0</v>
      </c>
      <c r="L50" s="298">
        <f t="shared" si="28"/>
        <v>0</v>
      </c>
      <c r="M50" s="296">
        <f>SUM(M51,M286)</f>
        <v>0</v>
      </c>
      <c r="N50" s="297">
        <f t="shared" ref="N50:O50" si="29">SUM(N51,N286)</f>
        <v>0</v>
      </c>
      <c r="O50" s="298">
        <f t="shared" si="29"/>
        <v>0</v>
      </c>
      <c r="P50" s="299"/>
    </row>
    <row r="51" spans="1:16" s="292" customFormat="1" ht="36.75" thickTop="1" x14ac:dyDescent="0.25">
      <c r="A51" s="421"/>
      <c r="B51" s="422" t="s">
        <v>70</v>
      </c>
      <c r="C51" s="423">
        <f t="shared" si="0"/>
        <v>31500</v>
      </c>
      <c r="D51" s="424">
        <f>SUM(D52,D194)</f>
        <v>0</v>
      </c>
      <c r="E51" s="425">
        <f t="shared" ref="E51:F51" si="30">SUM(E52,E194)</f>
        <v>31500</v>
      </c>
      <c r="F51" s="426">
        <f t="shared" si="30"/>
        <v>31500</v>
      </c>
      <c r="G51" s="424">
        <f>SUM(G52,G194)</f>
        <v>0</v>
      </c>
      <c r="H51" s="425">
        <f t="shared" ref="H51:I51" si="31">SUM(H52,H194)</f>
        <v>0</v>
      </c>
      <c r="I51" s="426">
        <f t="shared" si="31"/>
        <v>0</v>
      </c>
      <c r="J51" s="427">
        <f>SUM(J52,J194)</f>
        <v>0</v>
      </c>
      <c r="K51" s="428">
        <f t="shared" ref="K51:L51" si="32">SUM(K52,K194)</f>
        <v>0</v>
      </c>
      <c r="L51" s="429">
        <f t="shared" si="32"/>
        <v>0</v>
      </c>
      <c r="M51" s="427">
        <f>SUM(M52,M194)</f>
        <v>0</v>
      </c>
      <c r="N51" s="428">
        <f t="shared" ref="N51:O51" si="33">SUM(N52,N194)</f>
        <v>0</v>
      </c>
      <c r="O51" s="429">
        <f t="shared" si="33"/>
        <v>0</v>
      </c>
      <c r="P51" s="430"/>
    </row>
    <row r="52" spans="1:16" s="292" customFormat="1" ht="24" x14ac:dyDescent="0.25">
      <c r="A52" s="288"/>
      <c r="B52" s="286" t="s">
        <v>71</v>
      </c>
      <c r="C52" s="431">
        <f t="shared" si="0"/>
        <v>31500</v>
      </c>
      <c r="D52" s="432">
        <f>SUM(D53,D75,D173,D187)</f>
        <v>0</v>
      </c>
      <c r="E52" s="433">
        <f t="shared" ref="E52:F52" si="34">SUM(E53,E75,E173,E187)</f>
        <v>31500</v>
      </c>
      <c r="F52" s="434">
        <f t="shared" si="34"/>
        <v>31500</v>
      </c>
      <c r="G52" s="432">
        <f>SUM(G53,G75,G173,G187)</f>
        <v>0</v>
      </c>
      <c r="H52" s="433">
        <f t="shared" ref="H52:I52" si="35">SUM(H53,H75,H173,H187)</f>
        <v>0</v>
      </c>
      <c r="I52" s="434">
        <f t="shared" si="35"/>
        <v>0</v>
      </c>
      <c r="J52" s="432">
        <f>SUM(J53,J75,J173,J187)</f>
        <v>0</v>
      </c>
      <c r="K52" s="433">
        <f t="shared" ref="K52:L52" si="36">SUM(K53,K75,K173,K187)</f>
        <v>0</v>
      </c>
      <c r="L52" s="434">
        <f t="shared" si="36"/>
        <v>0</v>
      </c>
      <c r="M52" s="432">
        <f>SUM(M53,M75,M173,M187)</f>
        <v>0</v>
      </c>
      <c r="N52" s="433">
        <f t="shared" ref="N52:O52" si="37">SUM(N53,N75,N173,N187)</f>
        <v>0</v>
      </c>
      <c r="O52" s="434">
        <f t="shared" si="37"/>
        <v>0</v>
      </c>
      <c r="P52" s="435"/>
    </row>
    <row r="53" spans="1:16" s="292" customFormat="1" hidden="1" x14ac:dyDescent="0.25">
      <c r="A53" s="436">
        <v>1000</v>
      </c>
      <c r="B53" s="436" t="s">
        <v>72</v>
      </c>
      <c r="C53" s="437">
        <f t="shared" si="0"/>
        <v>0</v>
      </c>
      <c r="D53" s="438">
        <f>SUM(D54,D67)</f>
        <v>0</v>
      </c>
      <c r="E53" s="439">
        <f t="shared" ref="E53:F53" si="38">SUM(E54,E67)</f>
        <v>0</v>
      </c>
      <c r="F53" s="440">
        <f t="shared" si="38"/>
        <v>0</v>
      </c>
      <c r="G53" s="438">
        <f>SUM(G54,G67)</f>
        <v>0</v>
      </c>
      <c r="H53" s="439">
        <f t="shared" ref="H53:I53" si="39">SUM(H54,H67)</f>
        <v>0</v>
      </c>
      <c r="I53" s="440">
        <f t="shared" si="39"/>
        <v>0</v>
      </c>
      <c r="J53" s="438">
        <f>SUM(J54,J67)</f>
        <v>0</v>
      </c>
      <c r="K53" s="439">
        <f t="shared" ref="K53:L53" si="40">SUM(K54,K67)</f>
        <v>0</v>
      </c>
      <c r="L53" s="440">
        <f t="shared" si="40"/>
        <v>0</v>
      </c>
      <c r="M53" s="438">
        <f>SUM(M54,M67)</f>
        <v>0</v>
      </c>
      <c r="N53" s="439">
        <f t="shared" ref="N53:O53" si="41">SUM(N54,N67)</f>
        <v>0</v>
      </c>
      <c r="O53" s="440">
        <f t="shared" si="41"/>
        <v>0</v>
      </c>
      <c r="P53" s="163"/>
    </row>
    <row r="54" spans="1:16" hidden="1" x14ac:dyDescent="0.25">
      <c r="A54" s="333">
        <v>1100</v>
      </c>
      <c r="B54" s="441" t="s">
        <v>73</v>
      </c>
      <c r="C54" s="334">
        <f t="shared" si="0"/>
        <v>0</v>
      </c>
      <c r="D54" s="442">
        <f>SUM(D55,D58,D66)</f>
        <v>0</v>
      </c>
      <c r="E54" s="443">
        <f t="shared" ref="E54:F54" si="42">SUM(E55,E58,E66)</f>
        <v>0</v>
      </c>
      <c r="F54" s="337">
        <f t="shared" si="42"/>
        <v>0</v>
      </c>
      <c r="G54" s="442">
        <f>SUM(G55,G58,G66)</f>
        <v>0</v>
      </c>
      <c r="H54" s="443">
        <f t="shared" ref="H54:I54" si="43">SUM(H55,H58,H66)</f>
        <v>0</v>
      </c>
      <c r="I54" s="337">
        <f t="shared" si="43"/>
        <v>0</v>
      </c>
      <c r="J54" s="442">
        <f>SUM(J55,J58,J66)</f>
        <v>0</v>
      </c>
      <c r="K54" s="443">
        <f t="shared" ref="K54:L54" si="44">SUM(K55,K58,K66)</f>
        <v>0</v>
      </c>
      <c r="L54" s="337">
        <f t="shared" si="44"/>
        <v>0</v>
      </c>
      <c r="M54" s="442">
        <f>SUM(M55,M58,M66)</f>
        <v>0</v>
      </c>
      <c r="N54" s="443">
        <f t="shared" ref="N54:O54" si="45">SUM(N55,N58,N66)</f>
        <v>0</v>
      </c>
      <c r="O54" s="337">
        <f t="shared" si="45"/>
        <v>0</v>
      </c>
      <c r="P54" s="341"/>
    </row>
    <row r="55" spans="1:16" hidden="1" x14ac:dyDescent="0.25">
      <c r="A55" s="444">
        <v>1110</v>
      </c>
      <c r="B55" s="402" t="s">
        <v>74</v>
      </c>
      <c r="C55" s="407">
        <f t="shared" si="0"/>
        <v>0</v>
      </c>
      <c r="D55" s="445">
        <f>SUM(D56:D57)</f>
        <v>0</v>
      </c>
      <c r="E55" s="446">
        <f t="shared" ref="E55:F55" si="46">SUM(E56:E57)</f>
        <v>0</v>
      </c>
      <c r="F55" s="405">
        <f t="shared" si="46"/>
        <v>0</v>
      </c>
      <c r="G55" s="445">
        <f>SUM(G56:G57)</f>
        <v>0</v>
      </c>
      <c r="H55" s="446">
        <f t="shared" ref="H55:I55" si="47">SUM(H56:H57)</f>
        <v>0</v>
      </c>
      <c r="I55" s="405">
        <f t="shared" si="47"/>
        <v>0</v>
      </c>
      <c r="J55" s="445">
        <f>SUM(J56:J57)</f>
        <v>0</v>
      </c>
      <c r="K55" s="446">
        <f t="shared" ref="K55:L55" si="48">SUM(K56:K57)</f>
        <v>0</v>
      </c>
      <c r="L55" s="405">
        <f t="shared" si="48"/>
        <v>0</v>
      </c>
      <c r="M55" s="445">
        <f>SUM(M56:M57)</f>
        <v>0</v>
      </c>
      <c r="N55" s="446">
        <f t="shared" ref="N55:O55" si="49">SUM(N56:N57)</f>
        <v>0</v>
      </c>
      <c r="O55" s="405">
        <f t="shared" si="49"/>
        <v>0</v>
      </c>
      <c r="P55" s="393"/>
    </row>
    <row r="56" spans="1:16" ht="12" hidden="1" customHeight="1" x14ac:dyDescent="0.25">
      <c r="A56" s="308">
        <v>1111</v>
      </c>
      <c r="B56" s="346" t="s">
        <v>75</v>
      </c>
      <c r="C56" s="347">
        <f t="shared" si="0"/>
        <v>0</v>
      </c>
      <c r="D56" s="310"/>
      <c r="E56" s="311"/>
      <c r="F56" s="398">
        <f t="shared" ref="F56:F57" si="50">D56+E56</f>
        <v>0</v>
      </c>
      <c r="G56" s="310"/>
      <c r="H56" s="311"/>
      <c r="I56" s="398">
        <f t="shared" ref="I56:I57" si="51">G56+H56</f>
        <v>0</v>
      </c>
      <c r="J56" s="310"/>
      <c r="K56" s="311"/>
      <c r="L56" s="398">
        <f t="shared" ref="L56:L57" si="52">K56+J56</f>
        <v>0</v>
      </c>
      <c r="M56" s="310"/>
      <c r="N56" s="311"/>
      <c r="O56" s="398">
        <f t="shared" ref="O56:O57" si="53">N56+M56</f>
        <v>0</v>
      </c>
      <c r="P56" s="313"/>
    </row>
    <row r="57" spans="1:16" ht="24" hidden="1" customHeight="1" x14ac:dyDescent="0.25">
      <c r="A57" s="315">
        <v>1119</v>
      </c>
      <c r="B57" s="353" t="s">
        <v>76</v>
      </c>
      <c r="C57" s="354">
        <f t="shared" si="0"/>
        <v>0</v>
      </c>
      <c r="D57" s="317"/>
      <c r="E57" s="320"/>
      <c r="F57" s="319">
        <f t="shared" si="50"/>
        <v>0</v>
      </c>
      <c r="G57" s="317"/>
      <c r="H57" s="320"/>
      <c r="I57" s="319">
        <f t="shared" si="51"/>
        <v>0</v>
      </c>
      <c r="J57" s="317"/>
      <c r="K57" s="320"/>
      <c r="L57" s="319">
        <f t="shared" si="52"/>
        <v>0</v>
      </c>
      <c r="M57" s="317"/>
      <c r="N57" s="320"/>
      <c r="O57" s="319">
        <f t="shared" si="53"/>
        <v>0</v>
      </c>
      <c r="P57" s="322"/>
    </row>
    <row r="58" spans="1:16" hidden="1" x14ac:dyDescent="0.25">
      <c r="A58" s="447">
        <v>1140</v>
      </c>
      <c r="B58" s="353" t="s">
        <v>77</v>
      </c>
      <c r="C58" s="354">
        <f t="shared" si="0"/>
        <v>0</v>
      </c>
      <c r="D58" s="448">
        <f>SUM(D59:D65)</f>
        <v>0</v>
      </c>
      <c r="E58" s="449">
        <f>SUM(E59:E65)</f>
        <v>0</v>
      </c>
      <c r="F58" s="319">
        <f t="shared" ref="F58" si="54">SUM(F59:F65)</f>
        <v>0</v>
      </c>
      <c r="G58" s="448">
        <f>SUM(G59:G65)</f>
        <v>0</v>
      </c>
      <c r="H58" s="449">
        <f t="shared" ref="H58:I58" si="55">SUM(H59:H65)</f>
        <v>0</v>
      </c>
      <c r="I58" s="319">
        <f t="shared" si="55"/>
        <v>0</v>
      </c>
      <c r="J58" s="448">
        <f>SUM(J59:J65)</f>
        <v>0</v>
      </c>
      <c r="K58" s="449">
        <f t="shared" ref="K58:L58" si="56">SUM(K59:K65)</f>
        <v>0</v>
      </c>
      <c r="L58" s="319">
        <f t="shared" si="56"/>
        <v>0</v>
      </c>
      <c r="M58" s="448">
        <f>SUM(M59:M65)</f>
        <v>0</v>
      </c>
      <c r="N58" s="449">
        <f t="shared" ref="N58:O58" si="57">SUM(N59:N65)</f>
        <v>0</v>
      </c>
      <c r="O58" s="319">
        <f t="shared" si="57"/>
        <v>0</v>
      </c>
      <c r="P58" s="322"/>
    </row>
    <row r="59" spans="1:16" ht="12" hidden="1" customHeight="1" x14ac:dyDescent="0.25">
      <c r="A59" s="315">
        <v>1141</v>
      </c>
      <c r="B59" s="353" t="s">
        <v>78</v>
      </c>
      <c r="C59" s="354">
        <f t="shared" si="0"/>
        <v>0</v>
      </c>
      <c r="D59" s="317"/>
      <c r="E59" s="320"/>
      <c r="F59" s="319">
        <f t="shared" ref="F59:F66" si="58">D59+E59</f>
        <v>0</v>
      </c>
      <c r="G59" s="317"/>
      <c r="H59" s="320"/>
      <c r="I59" s="319">
        <f t="shared" ref="I59:I66" si="59">G59+H59</f>
        <v>0</v>
      </c>
      <c r="J59" s="317"/>
      <c r="K59" s="320"/>
      <c r="L59" s="319">
        <f t="shared" ref="L59:L66" si="60">K59+J59</f>
        <v>0</v>
      </c>
      <c r="M59" s="317"/>
      <c r="N59" s="320"/>
      <c r="O59" s="319">
        <f t="shared" ref="O59:O66" si="61">N59+M59</f>
        <v>0</v>
      </c>
      <c r="P59" s="322"/>
    </row>
    <row r="60" spans="1:16" ht="24.75" hidden="1" customHeight="1" x14ac:dyDescent="0.25">
      <c r="A60" s="315">
        <v>1142</v>
      </c>
      <c r="B60" s="353" t="s">
        <v>79</v>
      </c>
      <c r="C60" s="354">
        <f t="shared" si="0"/>
        <v>0</v>
      </c>
      <c r="D60" s="317"/>
      <c r="E60" s="320"/>
      <c r="F60" s="319">
        <f t="shared" si="58"/>
        <v>0</v>
      </c>
      <c r="G60" s="317"/>
      <c r="H60" s="320"/>
      <c r="I60" s="319">
        <f t="shared" si="59"/>
        <v>0</v>
      </c>
      <c r="J60" s="317"/>
      <c r="K60" s="320"/>
      <c r="L60" s="319">
        <f t="shared" si="60"/>
        <v>0</v>
      </c>
      <c r="M60" s="317"/>
      <c r="N60" s="320"/>
      <c r="O60" s="319">
        <f t="shared" si="61"/>
        <v>0</v>
      </c>
      <c r="P60" s="322"/>
    </row>
    <row r="61" spans="1:16" ht="24" hidden="1" customHeight="1" x14ac:dyDescent="0.25">
      <c r="A61" s="315">
        <v>1145</v>
      </c>
      <c r="B61" s="353" t="s">
        <v>80</v>
      </c>
      <c r="C61" s="354">
        <f t="shared" si="0"/>
        <v>0</v>
      </c>
      <c r="D61" s="317"/>
      <c r="E61" s="320"/>
      <c r="F61" s="319">
        <f t="shared" si="58"/>
        <v>0</v>
      </c>
      <c r="G61" s="317"/>
      <c r="H61" s="320"/>
      <c r="I61" s="319">
        <f t="shared" si="59"/>
        <v>0</v>
      </c>
      <c r="J61" s="317"/>
      <c r="K61" s="320"/>
      <c r="L61" s="319">
        <f t="shared" si="60"/>
        <v>0</v>
      </c>
      <c r="M61" s="317"/>
      <c r="N61" s="320"/>
      <c r="O61" s="319">
        <f t="shared" si="61"/>
        <v>0</v>
      </c>
      <c r="P61" s="322"/>
    </row>
    <row r="62" spans="1:16" ht="27.75" hidden="1" customHeight="1" x14ac:dyDescent="0.25">
      <c r="A62" s="315">
        <v>1146</v>
      </c>
      <c r="B62" s="353" t="s">
        <v>81</v>
      </c>
      <c r="C62" s="354">
        <f t="shared" si="0"/>
        <v>0</v>
      </c>
      <c r="D62" s="317"/>
      <c r="E62" s="320"/>
      <c r="F62" s="319">
        <f t="shared" si="58"/>
        <v>0</v>
      </c>
      <c r="G62" s="317"/>
      <c r="H62" s="320"/>
      <c r="I62" s="319">
        <f t="shared" si="59"/>
        <v>0</v>
      </c>
      <c r="J62" s="317"/>
      <c r="K62" s="320"/>
      <c r="L62" s="319">
        <f t="shared" si="60"/>
        <v>0</v>
      </c>
      <c r="M62" s="317"/>
      <c r="N62" s="320"/>
      <c r="O62" s="319">
        <f t="shared" si="61"/>
        <v>0</v>
      </c>
      <c r="P62" s="322"/>
    </row>
    <row r="63" spans="1:16" ht="12" hidden="1" customHeight="1" x14ac:dyDescent="0.25">
      <c r="A63" s="315">
        <v>1147</v>
      </c>
      <c r="B63" s="353" t="s">
        <v>82</v>
      </c>
      <c r="C63" s="354">
        <f t="shared" si="0"/>
        <v>0</v>
      </c>
      <c r="D63" s="317"/>
      <c r="E63" s="320"/>
      <c r="F63" s="319">
        <f t="shared" si="58"/>
        <v>0</v>
      </c>
      <c r="G63" s="317"/>
      <c r="H63" s="320"/>
      <c r="I63" s="319">
        <f t="shared" si="59"/>
        <v>0</v>
      </c>
      <c r="J63" s="317"/>
      <c r="K63" s="320"/>
      <c r="L63" s="319">
        <f t="shared" si="60"/>
        <v>0</v>
      </c>
      <c r="M63" s="317"/>
      <c r="N63" s="320"/>
      <c r="O63" s="319">
        <f t="shared" si="61"/>
        <v>0</v>
      </c>
      <c r="P63" s="322"/>
    </row>
    <row r="64" spans="1:16" ht="12" hidden="1" customHeight="1" x14ac:dyDescent="0.25">
      <c r="A64" s="315">
        <v>1148</v>
      </c>
      <c r="B64" s="353" t="s">
        <v>83</v>
      </c>
      <c r="C64" s="354">
        <f t="shared" si="0"/>
        <v>0</v>
      </c>
      <c r="D64" s="317"/>
      <c r="E64" s="320"/>
      <c r="F64" s="319">
        <f t="shared" si="58"/>
        <v>0</v>
      </c>
      <c r="G64" s="317"/>
      <c r="H64" s="320"/>
      <c r="I64" s="319">
        <f t="shared" si="59"/>
        <v>0</v>
      </c>
      <c r="J64" s="317"/>
      <c r="K64" s="320"/>
      <c r="L64" s="319">
        <f t="shared" si="60"/>
        <v>0</v>
      </c>
      <c r="M64" s="317"/>
      <c r="N64" s="320"/>
      <c r="O64" s="319">
        <f t="shared" si="61"/>
        <v>0</v>
      </c>
      <c r="P64" s="322"/>
    </row>
    <row r="65" spans="1:16" ht="24" hidden="1" customHeight="1" x14ac:dyDescent="0.25">
      <c r="A65" s="315">
        <v>1149</v>
      </c>
      <c r="B65" s="353" t="s">
        <v>84</v>
      </c>
      <c r="C65" s="354">
        <f t="shared" si="0"/>
        <v>0</v>
      </c>
      <c r="D65" s="317"/>
      <c r="E65" s="320"/>
      <c r="F65" s="319">
        <f t="shared" si="58"/>
        <v>0</v>
      </c>
      <c r="G65" s="317"/>
      <c r="H65" s="320"/>
      <c r="I65" s="319">
        <f t="shared" si="59"/>
        <v>0</v>
      </c>
      <c r="J65" s="317"/>
      <c r="K65" s="320"/>
      <c r="L65" s="319">
        <f t="shared" si="60"/>
        <v>0</v>
      </c>
      <c r="M65" s="317"/>
      <c r="N65" s="320"/>
      <c r="O65" s="319">
        <f t="shared" si="61"/>
        <v>0</v>
      </c>
      <c r="P65" s="322"/>
    </row>
    <row r="66" spans="1:16" ht="36" hidden="1" customHeight="1" x14ac:dyDescent="0.25">
      <c r="A66" s="444">
        <v>1150</v>
      </c>
      <c r="B66" s="402" t="s">
        <v>85</v>
      </c>
      <c r="C66" s="407">
        <f t="shared" si="0"/>
        <v>0</v>
      </c>
      <c r="D66" s="408"/>
      <c r="E66" s="409"/>
      <c r="F66" s="405">
        <f t="shared" si="58"/>
        <v>0</v>
      </c>
      <c r="G66" s="408"/>
      <c r="H66" s="409"/>
      <c r="I66" s="405">
        <f t="shared" si="59"/>
        <v>0</v>
      </c>
      <c r="J66" s="408"/>
      <c r="K66" s="409"/>
      <c r="L66" s="405">
        <f t="shared" si="60"/>
        <v>0</v>
      </c>
      <c r="M66" s="408"/>
      <c r="N66" s="409"/>
      <c r="O66" s="405">
        <f t="shared" si="61"/>
        <v>0</v>
      </c>
      <c r="P66" s="393"/>
    </row>
    <row r="67" spans="1:16" ht="24" hidden="1" x14ac:dyDescent="0.25">
      <c r="A67" s="333">
        <v>1200</v>
      </c>
      <c r="B67" s="441" t="s">
        <v>86</v>
      </c>
      <c r="C67" s="334">
        <f t="shared" si="0"/>
        <v>0</v>
      </c>
      <c r="D67" s="442">
        <f>SUM(D68:D69)</f>
        <v>0</v>
      </c>
      <c r="E67" s="443">
        <f t="shared" ref="E67:F67" si="62">SUM(E68:E69)</f>
        <v>0</v>
      </c>
      <c r="F67" s="337">
        <f t="shared" si="62"/>
        <v>0</v>
      </c>
      <c r="G67" s="442">
        <f>SUM(G68:G69)</f>
        <v>0</v>
      </c>
      <c r="H67" s="443">
        <f t="shared" ref="H67:I67" si="63">SUM(H68:H69)</f>
        <v>0</v>
      </c>
      <c r="I67" s="337">
        <f t="shared" si="63"/>
        <v>0</v>
      </c>
      <c r="J67" s="442">
        <f>SUM(J68:J69)</f>
        <v>0</v>
      </c>
      <c r="K67" s="443">
        <f t="shared" ref="K67:L67" si="64">SUM(K68:K69)</f>
        <v>0</v>
      </c>
      <c r="L67" s="337">
        <f t="shared" si="64"/>
        <v>0</v>
      </c>
      <c r="M67" s="442">
        <f>SUM(M68:M69)</f>
        <v>0</v>
      </c>
      <c r="N67" s="443">
        <f t="shared" ref="N67:O67" si="65">SUM(N68:N69)</f>
        <v>0</v>
      </c>
      <c r="O67" s="337">
        <f t="shared" si="65"/>
        <v>0</v>
      </c>
      <c r="P67" s="341"/>
    </row>
    <row r="68" spans="1:16" ht="24" hidden="1" customHeight="1" x14ac:dyDescent="0.25">
      <c r="A68" s="541">
        <v>1210</v>
      </c>
      <c r="B68" s="346" t="s">
        <v>87</v>
      </c>
      <c r="C68" s="347">
        <f t="shared" si="0"/>
        <v>0</v>
      </c>
      <c r="D68" s="310"/>
      <c r="E68" s="311"/>
      <c r="F68" s="398">
        <f>D68+E68</f>
        <v>0</v>
      </c>
      <c r="G68" s="310"/>
      <c r="H68" s="311"/>
      <c r="I68" s="398">
        <f>G68+H68</f>
        <v>0</v>
      </c>
      <c r="J68" s="310"/>
      <c r="K68" s="311"/>
      <c r="L68" s="398">
        <f>K68+J68</f>
        <v>0</v>
      </c>
      <c r="M68" s="310"/>
      <c r="N68" s="311"/>
      <c r="O68" s="398">
        <f>N68+M68</f>
        <v>0</v>
      </c>
      <c r="P68" s="313"/>
    </row>
    <row r="69" spans="1:16" ht="24" hidden="1" x14ac:dyDescent="0.25">
      <c r="A69" s="447">
        <v>1220</v>
      </c>
      <c r="B69" s="353" t="s">
        <v>88</v>
      </c>
      <c r="C69" s="354">
        <f t="shared" si="0"/>
        <v>0</v>
      </c>
      <c r="D69" s="448">
        <f>SUM(D70:D74)</f>
        <v>0</v>
      </c>
      <c r="E69" s="449">
        <f t="shared" ref="E69:F69" si="66">SUM(E70:E74)</f>
        <v>0</v>
      </c>
      <c r="F69" s="319">
        <f t="shared" si="66"/>
        <v>0</v>
      </c>
      <c r="G69" s="448">
        <f>SUM(G70:G74)</f>
        <v>0</v>
      </c>
      <c r="H69" s="449">
        <f t="shared" ref="H69:I69" si="67">SUM(H70:H74)</f>
        <v>0</v>
      </c>
      <c r="I69" s="319">
        <f t="shared" si="67"/>
        <v>0</v>
      </c>
      <c r="J69" s="448">
        <f>SUM(J70:J74)</f>
        <v>0</v>
      </c>
      <c r="K69" s="449">
        <f t="shared" ref="K69:L69" si="68">SUM(K70:K74)</f>
        <v>0</v>
      </c>
      <c r="L69" s="319">
        <f t="shared" si="68"/>
        <v>0</v>
      </c>
      <c r="M69" s="448">
        <f>SUM(M70:M74)</f>
        <v>0</v>
      </c>
      <c r="N69" s="449">
        <f t="shared" ref="N69:O69" si="69">SUM(N70:N74)</f>
        <v>0</v>
      </c>
      <c r="O69" s="319">
        <f t="shared" si="69"/>
        <v>0</v>
      </c>
      <c r="P69" s="322"/>
    </row>
    <row r="70" spans="1:16" ht="48" hidden="1" customHeight="1" x14ac:dyDescent="0.25">
      <c r="A70" s="315">
        <v>1221</v>
      </c>
      <c r="B70" s="353" t="s">
        <v>89</v>
      </c>
      <c r="C70" s="354">
        <f t="shared" si="0"/>
        <v>0</v>
      </c>
      <c r="D70" s="317"/>
      <c r="E70" s="320"/>
      <c r="F70" s="319">
        <f t="shared" ref="F70:F74" si="70">D70+E70</f>
        <v>0</v>
      </c>
      <c r="G70" s="317"/>
      <c r="H70" s="320"/>
      <c r="I70" s="319">
        <f t="shared" ref="I70:I74" si="71">G70+H70</f>
        <v>0</v>
      </c>
      <c r="J70" s="317"/>
      <c r="K70" s="320"/>
      <c r="L70" s="319">
        <f t="shared" ref="L70:L74" si="72">K70+J70</f>
        <v>0</v>
      </c>
      <c r="M70" s="317"/>
      <c r="N70" s="320"/>
      <c r="O70" s="319">
        <f t="shared" ref="O70:O74" si="73">N70+M70</f>
        <v>0</v>
      </c>
      <c r="P70" s="322"/>
    </row>
    <row r="71" spans="1:16" ht="12" hidden="1" customHeight="1" x14ac:dyDescent="0.25">
      <c r="A71" s="315">
        <v>1223</v>
      </c>
      <c r="B71" s="353" t="s">
        <v>90</v>
      </c>
      <c r="C71" s="354">
        <f t="shared" si="0"/>
        <v>0</v>
      </c>
      <c r="D71" s="317"/>
      <c r="E71" s="320"/>
      <c r="F71" s="319">
        <f t="shared" si="70"/>
        <v>0</v>
      </c>
      <c r="G71" s="317"/>
      <c r="H71" s="320"/>
      <c r="I71" s="319">
        <f t="shared" si="71"/>
        <v>0</v>
      </c>
      <c r="J71" s="317"/>
      <c r="K71" s="320"/>
      <c r="L71" s="319">
        <f t="shared" si="72"/>
        <v>0</v>
      </c>
      <c r="M71" s="317"/>
      <c r="N71" s="320"/>
      <c r="O71" s="319">
        <f t="shared" si="73"/>
        <v>0</v>
      </c>
      <c r="P71" s="322"/>
    </row>
    <row r="72" spans="1:16" ht="24" hidden="1" customHeight="1" x14ac:dyDescent="0.25">
      <c r="A72" s="315">
        <v>1225</v>
      </c>
      <c r="B72" s="353" t="s">
        <v>91</v>
      </c>
      <c r="C72" s="354">
        <f t="shared" si="0"/>
        <v>0</v>
      </c>
      <c r="D72" s="317"/>
      <c r="E72" s="320"/>
      <c r="F72" s="319">
        <f t="shared" si="70"/>
        <v>0</v>
      </c>
      <c r="G72" s="317"/>
      <c r="H72" s="320"/>
      <c r="I72" s="319">
        <f t="shared" si="71"/>
        <v>0</v>
      </c>
      <c r="J72" s="317"/>
      <c r="K72" s="320"/>
      <c r="L72" s="319">
        <f t="shared" si="72"/>
        <v>0</v>
      </c>
      <c r="M72" s="317"/>
      <c r="N72" s="320"/>
      <c r="O72" s="319">
        <f t="shared" si="73"/>
        <v>0</v>
      </c>
      <c r="P72" s="322"/>
    </row>
    <row r="73" spans="1:16" ht="36" hidden="1" customHeight="1" x14ac:dyDescent="0.25">
      <c r="A73" s="315">
        <v>1227</v>
      </c>
      <c r="B73" s="353" t="s">
        <v>92</v>
      </c>
      <c r="C73" s="354">
        <f t="shared" si="0"/>
        <v>0</v>
      </c>
      <c r="D73" s="317"/>
      <c r="E73" s="320"/>
      <c r="F73" s="319">
        <f t="shared" si="70"/>
        <v>0</v>
      </c>
      <c r="G73" s="317"/>
      <c r="H73" s="320"/>
      <c r="I73" s="319">
        <f t="shared" si="71"/>
        <v>0</v>
      </c>
      <c r="J73" s="317"/>
      <c r="K73" s="320"/>
      <c r="L73" s="319">
        <f t="shared" si="72"/>
        <v>0</v>
      </c>
      <c r="M73" s="317"/>
      <c r="N73" s="320"/>
      <c r="O73" s="319">
        <f t="shared" si="73"/>
        <v>0</v>
      </c>
      <c r="P73" s="322"/>
    </row>
    <row r="74" spans="1:16" ht="48" hidden="1" customHeight="1" x14ac:dyDescent="0.25">
      <c r="A74" s="315">
        <v>1228</v>
      </c>
      <c r="B74" s="353" t="s">
        <v>93</v>
      </c>
      <c r="C74" s="354">
        <f t="shared" si="0"/>
        <v>0</v>
      </c>
      <c r="D74" s="317"/>
      <c r="E74" s="320"/>
      <c r="F74" s="319">
        <f t="shared" si="70"/>
        <v>0</v>
      </c>
      <c r="G74" s="317"/>
      <c r="H74" s="320"/>
      <c r="I74" s="319">
        <f t="shared" si="71"/>
        <v>0</v>
      </c>
      <c r="J74" s="317"/>
      <c r="K74" s="320"/>
      <c r="L74" s="319">
        <f t="shared" si="72"/>
        <v>0</v>
      </c>
      <c r="M74" s="317"/>
      <c r="N74" s="320"/>
      <c r="O74" s="319">
        <f t="shared" si="73"/>
        <v>0</v>
      </c>
      <c r="P74" s="322"/>
    </row>
    <row r="75" spans="1:16" x14ac:dyDescent="0.25">
      <c r="A75" s="436">
        <v>2000</v>
      </c>
      <c r="B75" s="436" t="s">
        <v>94</v>
      </c>
      <c r="C75" s="437">
        <f t="shared" si="0"/>
        <v>31500</v>
      </c>
      <c r="D75" s="438">
        <f>SUM(D76,D83,D130,D164,D165,D172)</f>
        <v>0</v>
      </c>
      <c r="E75" s="439">
        <f t="shared" ref="E75:F75" si="74">SUM(E76,E83,E130,E164,E165,E172)</f>
        <v>31500</v>
      </c>
      <c r="F75" s="440">
        <f t="shared" si="74"/>
        <v>31500</v>
      </c>
      <c r="G75" s="438">
        <f>SUM(G76,G83,G130,G164,G165,G172)</f>
        <v>0</v>
      </c>
      <c r="H75" s="439">
        <f t="shared" ref="H75:I75" si="75">SUM(H76,H83,H130,H164,H165,H172)</f>
        <v>0</v>
      </c>
      <c r="I75" s="440">
        <f t="shared" si="75"/>
        <v>0</v>
      </c>
      <c r="J75" s="438">
        <f>SUM(J76,J83,J130,J164,J165,J172)</f>
        <v>0</v>
      </c>
      <c r="K75" s="439">
        <f t="shared" ref="K75:L75" si="76">SUM(K76,K83,K130,K164,K165,K172)</f>
        <v>0</v>
      </c>
      <c r="L75" s="440">
        <f t="shared" si="76"/>
        <v>0</v>
      </c>
      <c r="M75" s="438">
        <f>SUM(M76,M83,M130,M164,M165,M172)</f>
        <v>0</v>
      </c>
      <c r="N75" s="439">
        <f t="shared" ref="N75:O75" si="77">SUM(N76,N83,N130,N164,N165,N172)</f>
        <v>0</v>
      </c>
      <c r="O75" s="440">
        <f t="shared" si="77"/>
        <v>0</v>
      </c>
      <c r="P75" s="163"/>
    </row>
    <row r="76" spans="1:16" ht="24" hidden="1" x14ac:dyDescent="0.25">
      <c r="A76" s="333">
        <v>2100</v>
      </c>
      <c r="B76" s="441" t="s">
        <v>95</v>
      </c>
      <c r="C76" s="334">
        <f t="shared" si="0"/>
        <v>0</v>
      </c>
      <c r="D76" s="442">
        <f>SUM(D77,D80)</f>
        <v>0</v>
      </c>
      <c r="E76" s="443">
        <f t="shared" ref="E76:F76" si="78">SUM(E77,E80)</f>
        <v>0</v>
      </c>
      <c r="F76" s="337">
        <f t="shared" si="78"/>
        <v>0</v>
      </c>
      <c r="G76" s="442">
        <f>SUM(G77,G80)</f>
        <v>0</v>
      </c>
      <c r="H76" s="443">
        <f t="shared" ref="H76:I76" si="79">SUM(H77,H80)</f>
        <v>0</v>
      </c>
      <c r="I76" s="337">
        <f t="shared" si="79"/>
        <v>0</v>
      </c>
      <c r="J76" s="442">
        <f>SUM(J77,J80)</f>
        <v>0</v>
      </c>
      <c r="K76" s="443">
        <f t="shared" ref="K76:L76" si="80">SUM(K77,K80)</f>
        <v>0</v>
      </c>
      <c r="L76" s="337">
        <f t="shared" si="80"/>
        <v>0</v>
      </c>
      <c r="M76" s="442">
        <f>SUM(M77,M80)</f>
        <v>0</v>
      </c>
      <c r="N76" s="443">
        <f t="shared" ref="N76:O76" si="81">SUM(N77,N80)</f>
        <v>0</v>
      </c>
      <c r="O76" s="337">
        <f t="shared" si="81"/>
        <v>0</v>
      </c>
      <c r="P76" s="341"/>
    </row>
    <row r="77" spans="1:16" ht="24" hidden="1" x14ac:dyDescent="0.25">
      <c r="A77" s="541">
        <v>2110</v>
      </c>
      <c r="B77" s="346" t="s">
        <v>96</v>
      </c>
      <c r="C77" s="347">
        <f t="shared" si="0"/>
        <v>0</v>
      </c>
      <c r="D77" s="451">
        <f>SUM(D78:D79)</f>
        <v>0</v>
      </c>
      <c r="E77" s="452">
        <f t="shared" ref="E77:F77" si="82">SUM(E78:E79)</f>
        <v>0</v>
      </c>
      <c r="F77" s="398">
        <f t="shared" si="82"/>
        <v>0</v>
      </c>
      <c r="G77" s="451">
        <f>SUM(G78:G79)</f>
        <v>0</v>
      </c>
      <c r="H77" s="452">
        <f t="shared" ref="H77:I77" si="83">SUM(H78:H79)</f>
        <v>0</v>
      </c>
      <c r="I77" s="398">
        <f t="shared" si="83"/>
        <v>0</v>
      </c>
      <c r="J77" s="451">
        <f>SUM(J78:J79)</f>
        <v>0</v>
      </c>
      <c r="K77" s="452">
        <f t="shared" ref="K77:L77" si="84">SUM(K78:K79)</f>
        <v>0</v>
      </c>
      <c r="L77" s="398">
        <f t="shared" si="84"/>
        <v>0</v>
      </c>
      <c r="M77" s="451">
        <f>SUM(M78:M79)</f>
        <v>0</v>
      </c>
      <c r="N77" s="452">
        <f t="shared" ref="N77:O77" si="85">SUM(N78:N79)</f>
        <v>0</v>
      </c>
      <c r="O77" s="398">
        <f t="shared" si="85"/>
        <v>0</v>
      </c>
      <c r="P77" s="313"/>
    </row>
    <row r="78" spans="1:16" ht="12" hidden="1" customHeight="1" x14ac:dyDescent="0.25">
      <c r="A78" s="315">
        <v>2111</v>
      </c>
      <c r="B78" s="353" t="s">
        <v>97</v>
      </c>
      <c r="C78" s="354">
        <f t="shared" si="0"/>
        <v>0</v>
      </c>
      <c r="D78" s="453"/>
      <c r="E78" s="454"/>
      <c r="F78" s="319">
        <f t="shared" ref="F78:F79" si="86">D78+E78</f>
        <v>0</v>
      </c>
      <c r="G78" s="317"/>
      <c r="H78" s="320"/>
      <c r="I78" s="319">
        <f t="shared" ref="I78:I79" si="87">G78+H78</f>
        <v>0</v>
      </c>
      <c r="J78" s="317"/>
      <c r="K78" s="320"/>
      <c r="L78" s="319">
        <f t="shared" ref="L78:L79" si="88">K78+J78</f>
        <v>0</v>
      </c>
      <c r="M78" s="317"/>
      <c r="N78" s="320"/>
      <c r="O78" s="319">
        <f t="shared" ref="O78:O79" si="89">N78+M78</f>
        <v>0</v>
      </c>
      <c r="P78" s="322"/>
    </row>
    <row r="79" spans="1:16" ht="24" hidden="1" customHeight="1" x14ac:dyDescent="0.25">
      <c r="A79" s="315">
        <v>2112</v>
      </c>
      <c r="B79" s="353" t="s">
        <v>98</v>
      </c>
      <c r="C79" s="354">
        <f t="shared" si="0"/>
        <v>0</v>
      </c>
      <c r="D79" s="453"/>
      <c r="E79" s="454"/>
      <c r="F79" s="319">
        <f t="shared" si="86"/>
        <v>0</v>
      </c>
      <c r="G79" s="317"/>
      <c r="H79" s="320"/>
      <c r="I79" s="319">
        <f t="shared" si="87"/>
        <v>0</v>
      </c>
      <c r="J79" s="317"/>
      <c r="K79" s="320"/>
      <c r="L79" s="319">
        <f t="shared" si="88"/>
        <v>0</v>
      </c>
      <c r="M79" s="317"/>
      <c r="N79" s="320"/>
      <c r="O79" s="319">
        <f t="shared" si="89"/>
        <v>0</v>
      </c>
      <c r="P79" s="322"/>
    </row>
    <row r="80" spans="1:16" ht="24" hidden="1" x14ac:dyDescent="0.25">
      <c r="A80" s="447">
        <v>2120</v>
      </c>
      <c r="B80" s="353" t="s">
        <v>99</v>
      </c>
      <c r="C80" s="354">
        <f t="shared" si="0"/>
        <v>0</v>
      </c>
      <c r="D80" s="448">
        <f>SUM(D81:D82)</f>
        <v>0</v>
      </c>
      <c r="E80" s="449">
        <f t="shared" ref="E80:F80" si="90">SUM(E81:E82)</f>
        <v>0</v>
      </c>
      <c r="F80" s="319">
        <f t="shared" si="90"/>
        <v>0</v>
      </c>
      <c r="G80" s="448">
        <f>SUM(G81:G82)</f>
        <v>0</v>
      </c>
      <c r="H80" s="449">
        <f t="shared" ref="H80:I80" si="91">SUM(H81:H82)</f>
        <v>0</v>
      </c>
      <c r="I80" s="319">
        <f t="shared" si="91"/>
        <v>0</v>
      </c>
      <c r="J80" s="448">
        <f>SUM(J81:J82)</f>
        <v>0</v>
      </c>
      <c r="K80" s="449">
        <f t="shared" ref="K80:L80" si="92">SUM(K81:K82)</f>
        <v>0</v>
      </c>
      <c r="L80" s="319">
        <f t="shared" si="92"/>
        <v>0</v>
      </c>
      <c r="M80" s="448">
        <f>SUM(M81:M82)</f>
        <v>0</v>
      </c>
      <c r="N80" s="449">
        <f t="shared" ref="N80:O80" si="93">SUM(N81:N82)</f>
        <v>0</v>
      </c>
      <c r="O80" s="319">
        <f t="shared" si="93"/>
        <v>0</v>
      </c>
      <c r="P80" s="322"/>
    </row>
    <row r="81" spans="1:16" ht="12" hidden="1" customHeight="1" x14ac:dyDescent="0.25">
      <c r="A81" s="315">
        <v>2121</v>
      </c>
      <c r="B81" s="353" t="s">
        <v>97</v>
      </c>
      <c r="C81" s="354">
        <f t="shared" si="0"/>
        <v>0</v>
      </c>
      <c r="D81" s="453"/>
      <c r="E81" s="454"/>
      <c r="F81" s="319">
        <f t="shared" ref="F81:F82" si="94">D81+E81</f>
        <v>0</v>
      </c>
      <c r="G81" s="317"/>
      <c r="H81" s="320"/>
      <c r="I81" s="319">
        <f t="shared" ref="I81:I82" si="95">G81+H81</f>
        <v>0</v>
      </c>
      <c r="J81" s="317"/>
      <c r="K81" s="320"/>
      <c r="L81" s="319">
        <f t="shared" ref="L81:L82" si="96">K81+J81</f>
        <v>0</v>
      </c>
      <c r="M81" s="317"/>
      <c r="N81" s="320"/>
      <c r="O81" s="319">
        <f t="shared" ref="O81:O82" si="97">N81+M81</f>
        <v>0</v>
      </c>
      <c r="P81" s="322"/>
    </row>
    <row r="82" spans="1:16" ht="24" hidden="1" customHeight="1" x14ac:dyDescent="0.25">
      <c r="A82" s="315">
        <v>2122</v>
      </c>
      <c r="B82" s="353" t="s">
        <v>98</v>
      </c>
      <c r="C82" s="354">
        <f t="shared" si="0"/>
        <v>0</v>
      </c>
      <c r="D82" s="453"/>
      <c r="E82" s="454"/>
      <c r="F82" s="319">
        <f t="shared" si="94"/>
        <v>0</v>
      </c>
      <c r="G82" s="317"/>
      <c r="H82" s="320"/>
      <c r="I82" s="319">
        <f t="shared" si="95"/>
        <v>0</v>
      </c>
      <c r="J82" s="317"/>
      <c r="K82" s="320"/>
      <c r="L82" s="319">
        <f t="shared" si="96"/>
        <v>0</v>
      </c>
      <c r="M82" s="317"/>
      <c r="N82" s="320"/>
      <c r="O82" s="319">
        <f t="shared" si="97"/>
        <v>0</v>
      </c>
      <c r="P82" s="322"/>
    </row>
    <row r="83" spans="1:16" hidden="1" x14ac:dyDescent="0.25">
      <c r="A83" s="333">
        <v>2200</v>
      </c>
      <c r="B83" s="441" t="s">
        <v>100</v>
      </c>
      <c r="C83" s="334">
        <f t="shared" si="0"/>
        <v>0</v>
      </c>
      <c r="D83" s="442">
        <f>SUM(D84,D89,D95,D103,D112,D116,D122,D128)</f>
        <v>0</v>
      </c>
      <c r="E83" s="443">
        <f t="shared" ref="E83:F83" si="98">SUM(E84,E89,E95,E103,E112,E116,E122,E128)</f>
        <v>0</v>
      </c>
      <c r="F83" s="337">
        <f t="shared" si="98"/>
        <v>0</v>
      </c>
      <c r="G83" s="442">
        <f>SUM(G84,G89,G95,G103,G112,G116,G122,G128)</f>
        <v>0</v>
      </c>
      <c r="H83" s="443">
        <f t="shared" ref="H83:I83" si="99">SUM(H84,H89,H95,H103,H112,H116,H122,H128)</f>
        <v>0</v>
      </c>
      <c r="I83" s="337">
        <f t="shared" si="99"/>
        <v>0</v>
      </c>
      <c r="J83" s="442">
        <f>SUM(J84,J89,J95,J103,J112,J116,J122,J128)</f>
        <v>0</v>
      </c>
      <c r="K83" s="443">
        <f t="shared" ref="K83:L83" si="100">SUM(K84,K89,K95,K103,K112,K116,K122,K128)</f>
        <v>0</v>
      </c>
      <c r="L83" s="337">
        <f t="shared" si="100"/>
        <v>0</v>
      </c>
      <c r="M83" s="442">
        <f>SUM(M84,M89,M95,M103,M112,M116,M122,M128)</f>
        <v>0</v>
      </c>
      <c r="N83" s="443">
        <f t="shared" ref="N83:O83" si="101">SUM(N84,N89,N95,N103,N112,N116,N122,N128)</f>
        <v>0</v>
      </c>
      <c r="O83" s="337">
        <f t="shared" si="101"/>
        <v>0</v>
      </c>
      <c r="P83" s="341"/>
    </row>
    <row r="84" spans="1:16" hidden="1" x14ac:dyDescent="0.25">
      <c r="A84" s="444">
        <v>2210</v>
      </c>
      <c r="B84" s="402" t="s">
        <v>101</v>
      </c>
      <c r="C84" s="407">
        <f t="shared" ref="C84:C147" si="102">F84+I84+L84+O84</f>
        <v>0</v>
      </c>
      <c r="D84" s="445">
        <f>SUM(D85:D88)</f>
        <v>0</v>
      </c>
      <c r="E84" s="446">
        <f t="shared" ref="E84:F84" si="103">SUM(E85:E88)</f>
        <v>0</v>
      </c>
      <c r="F84" s="405">
        <f t="shared" si="103"/>
        <v>0</v>
      </c>
      <c r="G84" s="445">
        <f>SUM(G85:G88)</f>
        <v>0</v>
      </c>
      <c r="H84" s="446">
        <f t="shared" ref="H84:I84" si="104">SUM(H85:H88)</f>
        <v>0</v>
      </c>
      <c r="I84" s="405">
        <f t="shared" si="104"/>
        <v>0</v>
      </c>
      <c r="J84" s="445">
        <f>SUM(J85:J88)</f>
        <v>0</v>
      </c>
      <c r="K84" s="446">
        <f t="shared" ref="K84:L84" si="105">SUM(K85:K88)</f>
        <v>0</v>
      </c>
      <c r="L84" s="405">
        <f t="shared" si="105"/>
        <v>0</v>
      </c>
      <c r="M84" s="445">
        <f>SUM(M85:M88)</f>
        <v>0</v>
      </c>
      <c r="N84" s="446">
        <f t="shared" ref="N84:O84" si="106">SUM(N85:N88)</f>
        <v>0</v>
      </c>
      <c r="O84" s="405">
        <f t="shared" si="106"/>
        <v>0</v>
      </c>
      <c r="P84" s="393"/>
    </row>
    <row r="85" spans="1:16" ht="24" hidden="1" customHeight="1" x14ac:dyDescent="0.25">
      <c r="A85" s="308">
        <v>2211</v>
      </c>
      <c r="B85" s="346" t="s">
        <v>102</v>
      </c>
      <c r="C85" s="347">
        <f t="shared" si="102"/>
        <v>0</v>
      </c>
      <c r="D85" s="455"/>
      <c r="E85" s="456"/>
      <c r="F85" s="398">
        <f t="shared" ref="F85:F88" si="107">D85+E85</f>
        <v>0</v>
      </c>
      <c r="G85" s="310"/>
      <c r="H85" s="311"/>
      <c r="I85" s="398">
        <f t="shared" ref="I85:I88" si="108">G85+H85</f>
        <v>0</v>
      </c>
      <c r="J85" s="310"/>
      <c r="K85" s="311"/>
      <c r="L85" s="398">
        <f t="shared" ref="L85:L88" si="109">K85+J85</f>
        <v>0</v>
      </c>
      <c r="M85" s="310"/>
      <c r="N85" s="311"/>
      <c r="O85" s="398">
        <f t="shared" ref="O85:O88" si="110">N85+M85</f>
        <v>0</v>
      </c>
      <c r="P85" s="313"/>
    </row>
    <row r="86" spans="1:16" ht="36" hidden="1" customHeight="1" x14ac:dyDescent="0.25">
      <c r="A86" s="315">
        <v>2212</v>
      </c>
      <c r="B86" s="353" t="s">
        <v>103</v>
      </c>
      <c r="C86" s="354">
        <f t="shared" si="102"/>
        <v>0</v>
      </c>
      <c r="D86" s="453"/>
      <c r="E86" s="454"/>
      <c r="F86" s="319">
        <f t="shared" si="107"/>
        <v>0</v>
      </c>
      <c r="G86" s="317"/>
      <c r="H86" s="320"/>
      <c r="I86" s="319">
        <f t="shared" si="108"/>
        <v>0</v>
      </c>
      <c r="J86" s="317"/>
      <c r="K86" s="320"/>
      <c r="L86" s="319">
        <f t="shared" si="109"/>
        <v>0</v>
      </c>
      <c r="M86" s="317"/>
      <c r="N86" s="320"/>
      <c r="O86" s="319">
        <f t="shared" si="110"/>
        <v>0</v>
      </c>
      <c r="P86" s="322"/>
    </row>
    <row r="87" spans="1:16" ht="24" hidden="1" customHeight="1" x14ac:dyDescent="0.25">
      <c r="A87" s="315">
        <v>2214</v>
      </c>
      <c r="B87" s="353" t="s">
        <v>104</v>
      </c>
      <c r="C87" s="354">
        <f t="shared" si="102"/>
        <v>0</v>
      </c>
      <c r="D87" s="453"/>
      <c r="E87" s="454"/>
      <c r="F87" s="319">
        <f t="shared" si="107"/>
        <v>0</v>
      </c>
      <c r="G87" s="317"/>
      <c r="H87" s="320"/>
      <c r="I87" s="319">
        <f t="shared" si="108"/>
        <v>0</v>
      </c>
      <c r="J87" s="317"/>
      <c r="K87" s="320"/>
      <c r="L87" s="319">
        <f t="shared" si="109"/>
        <v>0</v>
      </c>
      <c r="M87" s="317"/>
      <c r="N87" s="320"/>
      <c r="O87" s="319">
        <f t="shared" si="110"/>
        <v>0</v>
      </c>
      <c r="P87" s="322"/>
    </row>
    <row r="88" spans="1:16" ht="12" hidden="1" customHeight="1" x14ac:dyDescent="0.25">
      <c r="A88" s="315">
        <v>2219</v>
      </c>
      <c r="B88" s="353" t="s">
        <v>105</v>
      </c>
      <c r="C88" s="354">
        <f t="shared" si="102"/>
        <v>0</v>
      </c>
      <c r="D88" s="453"/>
      <c r="E88" s="454"/>
      <c r="F88" s="319">
        <f t="shared" si="107"/>
        <v>0</v>
      </c>
      <c r="G88" s="317"/>
      <c r="H88" s="320"/>
      <c r="I88" s="319">
        <f t="shared" si="108"/>
        <v>0</v>
      </c>
      <c r="J88" s="317"/>
      <c r="K88" s="320"/>
      <c r="L88" s="319">
        <f t="shared" si="109"/>
        <v>0</v>
      </c>
      <c r="M88" s="317"/>
      <c r="N88" s="320"/>
      <c r="O88" s="319">
        <f t="shared" si="110"/>
        <v>0</v>
      </c>
      <c r="P88" s="322"/>
    </row>
    <row r="89" spans="1:16" ht="24" hidden="1" x14ac:dyDescent="0.25">
      <c r="A89" s="447">
        <v>2220</v>
      </c>
      <c r="B89" s="353" t="s">
        <v>106</v>
      </c>
      <c r="C89" s="354">
        <f t="shared" si="102"/>
        <v>0</v>
      </c>
      <c r="D89" s="448">
        <f>SUM(D90:D94)</f>
        <v>0</v>
      </c>
      <c r="E89" s="449">
        <f t="shared" ref="E89:F89" si="111">SUM(E90:E94)</f>
        <v>0</v>
      </c>
      <c r="F89" s="319">
        <f t="shared" si="111"/>
        <v>0</v>
      </c>
      <c r="G89" s="448">
        <f>SUM(G90:G94)</f>
        <v>0</v>
      </c>
      <c r="H89" s="449">
        <f t="shared" ref="H89:I89" si="112">SUM(H90:H94)</f>
        <v>0</v>
      </c>
      <c r="I89" s="319">
        <f t="shared" si="112"/>
        <v>0</v>
      </c>
      <c r="J89" s="448">
        <f>SUM(J90:J94)</f>
        <v>0</v>
      </c>
      <c r="K89" s="449">
        <f t="shared" ref="K89:L89" si="113">SUM(K90:K94)</f>
        <v>0</v>
      </c>
      <c r="L89" s="319">
        <f t="shared" si="113"/>
        <v>0</v>
      </c>
      <c r="M89" s="448">
        <f>SUM(M90:M94)</f>
        <v>0</v>
      </c>
      <c r="N89" s="449">
        <f t="shared" ref="N89:O89" si="114">SUM(N90:N94)</f>
        <v>0</v>
      </c>
      <c r="O89" s="319">
        <f t="shared" si="114"/>
        <v>0</v>
      </c>
      <c r="P89" s="322"/>
    </row>
    <row r="90" spans="1:16" ht="24" hidden="1" customHeight="1" x14ac:dyDescent="0.25">
      <c r="A90" s="315">
        <v>2221</v>
      </c>
      <c r="B90" s="353" t="s">
        <v>107</v>
      </c>
      <c r="C90" s="354">
        <f t="shared" si="102"/>
        <v>0</v>
      </c>
      <c r="D90" s="453"/>
      <c r="E90" s="454"/>
      <c r="F90" s="319">
        <f t="shared" ref="F90:F94" si="115">D90+E90</f>
        <v>0</v>
      </c>
      <c r="G90" s="317"/>
      <c r="H90" s="320"/>
      <c r="I90" s="319">
        <f t="shared" ref="I90:I94" si="116">G90+H90</f>
        <v>0</v>
      </c>
      <c r="J90" s="317"/>
      <c r="K90" s="320"/>
      <c r="L90" s="319">
        <f t="shared" ref="L90:L94" si="117">K90+J90</f>
        <v>0</v>
      </c>
      <c r="M90" s="317"/>
      <c r="N90" s="320"/>
      <c r="O90" s="319">
        <f t="shared" ref="O90:O94" si="118">N90+M90</f>
        <v>0</v>
      </c>
      <c r="P90" s="322"/>
    </row>
    <row r="91" spans="1:16" ht="12" hidden="1" customHeight="1" x14ac:dyDescent="0.25">
      <c r="A91" s="315">
        <v>2222</v>
      </c>
      <c r="B91" s="353" t="s">
        <v>108</v>
      </c>
      <c r="C91" s="354">
        <f t="shared" si="102"/>
        <v>0</v>
      </c>
      <c r="D91" s="453"/>
      <c r="E91" s="454"/>
      <c r="F91" s="319">
        <f t="shared" si="115"/>
        <v>0</v>
      </c>
      <c r="G91" s="317"/>
      <c r="H91" s="320"/>
      <c r="I91" s="319">
        <f t="shared" si="116"/>
        <v>0</v>
      </c>
      <c r="J91" s="317"/>
      <c r="K91" s="320"/>
      <c r="L91" s="319">
        <f t="shared" si="117"/>
        <v>0</v>
      </c>
      <c r="M91" s="317"/>
      <c r="N91" s="320"/>
      <c r="O91" s="319">
        <f t="shared" si="118"/>
        <v>0</v>
      </c>
      <c r="P91" s="322"/>
    </row>
    <row r="92" spans="1:16" ht="12" hidden="1" customHeight="1" x14ac:dyDescent="0.25">
      <c r="A92" s="315">
        <v>2223</v>
      </c>
      <c r="B92" s="353" t="s">
        <v>109</v>
      </c>
      <c r="C92" s="354">
        <f t="shared" si="102"/>
        <v>0</v>
      </c>
      <c r="D92" s="453"/>
      <c r="E92" s="454"/>
      <c r="F92" s="319">
        <f t="shared" si="115"/>
        <v>0</v>
      </c>
      <c r="G92" s="317"/>
      <c r="H92" s="320"/>
      <c r="I92" s="319">
        <f t="shared" si="116"/>
        <v>0</v>
      </c>
      <c r="J92" s="317"/>
      <c r="K92" s="320"/>
      <c r="L92" s="319">
        <f t="shared" si="117"/>
        <v>0</v>
      </c>
      <c r="M92" s="317"/>
      <c r="N92" s="320"/>
      <c r="O92" s="319">
        <f t="shared" si="118"/>
        <v>0</v>
      </c>
      <c r="P92" s="322"/>
    </row>
    <row r="93" spans="1:16" ht="48" hidden="1" customHeight="1" x14ac:dyDescent="0.25">
      <c r="A93" s="315">
        <v>2224</v>
      </c>
      <c r="B93" s="353" t="s">
        <v>110</v>
      </c>
      <c r="C93" s="354">
        <f t="shared" si="102"/>
        <v>0</v>
      </c>
      <c r="D93" s="453"/>
      <c r="E93" s="454"/>
      <c r="F93" s="319">
        <f t="shared" si="115"/>
        <v>0</v>
      </c>
      <c r="G93" s="317"/>
      <c r="H93" s="320"/>
      <c r="I93" s="319">
        <f t="shared" si="116"/>
        <v>0</v>
      </c>
      <c r="J93" s="317"/>
      <c r="K93" s="320"/>
      <c r="L93" s="319">
        <f t="shared" si="117"/>
        <v>0</v>
      </c>
      <c r="M93" s="317"/>
      <c r="N93" s="320"/>
      <c r="O93" s="319">
        <f t="shared" si="118"/>
        <v>0</v>
      </c>
      <c r="P93" s="322"/>
    </row>
    <row r="94" spans="1:16" ht="24" hidden="1" customHeight="1" x14ac:dyDescent="0.25">
      <c r="A94" s="315">
        <v>2229</v>
      </c>
      <c r="B94" s="353" t="s">
        <v>111</v>
      </c>
      <c r="C94" s="354">
        <f t="shared" si="102"/>
        <v>0</v>
      </c>
      <c r="D94" s="453"/>
      <c r="E94" s="454"/>
      <c r="F94" s="319">
        <f t="shared" si="115"/>
        <v>0</v>
      </c>
      <c r="G94" s="317"/>
      <c r="H94" s="320"/>
      <c r="I94" s="319">
        <f t="shared" si="116"/>
        <v>0</v>
      </c>
      <c r="J94" s="317"/>
      <c r="K94" s="320"/>
      <c r="L94" s="319">
        <f t="shared" si="117"/>
        <v>0</v>
      </c>
      <c r="M94" s="317"/>
      <c r="N94" s="320"/>
      <c r="O94" s="319">
        <f t="shared" si="118"/>
        <v>0</v>
      </c>
      <c r="P94" s="322"/>
    </row>
    <row r="95" spans="1:16" ht="36" hidden="1" x14ac:dyDescent="0.25">
      <c r="A95" s="447">
        <v>2230</v>
      </c>
      <c r="B95" s="353" t="s">
        <v>112</v>
      </c>
      <c r="C95" s="354">
        <f t="shared" si="102"/>
        <v>0</v>
      </c>
      <c r="D95" s="448">
        <f>SUM(D96:D102)</f>
        <v>0</v>
      </c>
      <c r="E95" s="449">
        <f t="shared" ref="E95:F95" si="119">SUM(E96:E102)</f>
        <v>0</v>
      </c>
      <c r="F95" s="319">
        <f t="shared" si="119"/>
        <v>0</v>
      </c>
      <c r="G95" s="448">
        <f>SUM(G96:G102)</f>
        <v>0</v>
      </c>
      <c r="H95" s="449">
        <f t="shared" ref="H95:I95" si="120">SUM(H96:H102)</f>
        <v>0</v>
      </c>
      <c r="I95" s="319">
        <f t="shared" si="120"/>
        <v>0</v>
      </c>
      <c r="J95" s="448">
        <f>SUM(J96:J102)</f>
        <v>0</v>
      </c>
      <c r="K95" s="449">
        <f t="shared" ref="K95:L95" si="121">SUM(K96:K102)</f>
        <v>0</v>
      </c>
      <c r="L95" s="319">
        <f t="shared" si="121"/>
        <v>0</v>
      </c>
      <c r="M95" s="448">
        <f>SUM(M96:M102)</f>
        <v>0</v>
      </c>
      <c r="N95" s="449">
        <f t="shared" ref="N95:O95" si="122">SUM(N96:N102)</f>
        <v>0</v>
      </c>
      <c r="O95" s="319">
        <f t="shared" si="122"/>
        <v>0</v>
      </c>
      <c r="P95" s="322"/>
    </row>
    <row r="96" spans="1:16" ht="24" hidden="1" customHeight="1" x14ac:dyDescent="0.25">
      <c r="A96" s="315">
        <v>2231</v>
      </c>
      <c r="B96" s="353" t="s">
        <v>113</v>
      </c>
      <c r="C96" s="354">
        <f t="shared" si="102"/>
        <v>0</v>
      </c>
      <c r="D96" s="453"/>
      <c r="E96" s="454"/>
      <c r="F96" s="319">
        <f t="shared" ref="F96:F102" si="123">D96+E96</f>
        <v>0</v>
      </c>
      <c r="G96" s="317"/>
      <c r="H96" s="320"/>
      <c r="I96" s="319">
        <f t="shared" ref="I96:I102" si="124">G96+H96</f>
        <v>0</v>
      </c>
      <c r="J96" s="317"/>
      <c r="K96" s="320"/>
      <c r="L96" s="319">
        <f t="shared" ref="L96:L102" si="125">K96+J96</f>
        <v>0</v>
      </c>
      <c r="M96" s="317"/>
      <c r="N96" s="320"/>
      <c r="O96" s="319">
        <f t="shared" ref="O96:O102" si="126">N96+M96</f>
        <v>0</v>
      </c>
      <c r="P96" s="322"/>
    </row>
    <row r="97" spans="1:16" ht="24.75" hidden="1" customHeight="1" x14ac:dyDescent="0.25">
      <c r="A97" s="315">
        <v>2232</v>
      </c>
      <c r="B97" s="353" t="s">
        <v>114</v>
      </c>
      <c r="C97" s="354">
        <f t="shared" si="102"/>
        <v>0</v>
      </c>
      <c r="D97" s="453"/>
      <c r="E97" s="454"/>
      <c r="F97" s="319">
        <f t="shared" si="123"/>
        <v>0</v>
      </c>
      <c r="G97" s="317"/>
      <c r="H97" s="320"/>
      <c r="I97" s="319">
        <f t="shared" si="124"/>
        <v>0</v>
      </c>
      <c r="J97" s="317"/>
      <c r="K97" s="320"/>
      <c r="L97" s="319">
        <f t="shared" si="125"/>
        <v>0</v>
      </c>
      <c r="M97" s="317"/>
      <c r="N97" s="320"/>
      <c r="O97" s="319">
        <f t="shared" si="126"/>
        <v>0</v>
      </c>
      <c r="P97" s="322"/>
    </row>
    <row r="98" spans="1:16" ht="24" hidden="1" customHeight="1" x14ac:dyDescent="0.25">
      <c r="A98" s="308">
        <v>2233</v>
      </c>
      <c r="B98" s="346" t="s">
        <v>115</v>
      </c>
      <c r="C98" s="347">
        <f t="shared" si="102"/>
        <v>0</v>
      </c>
      <c r="D98" s="455"/>
      <c r="E98" s="456"/>
      <c r="F98" s="398">
        <f t="shared" si="123"/>
        <v>0</v>
      </c>
      <c r="G98" s="310"/>
      <c r="H98" s="311"/>
      <c r="I98" s="398">
        <f t="shared" si="124"/>
        <v>0</v>
      </c>
      <c r="J98" s="310"/>
      <c r="K98" s="311"/>
      <c r="L98" s="398">
        <f t="shared" si="125"/>
        <v>0</v>
      </c>
      <c r="M98" s="310"/>
      <c r="N98" s="311"/>
      <c r="O98" s="398">
        <f t="shared" si="126"/>
        <v>0</v>
      </c>
      <c r="P98" s="313"/>
    </row>
    <row r="99" spans="1:16" ht="36" hidden="1" customHeight="1" x14ac:dyDescent="0.25">
      <c r="A99" s="315">
        <v>2234</v>
      </c>
      <c r="B99" s="353" t="s">
        <v>116</v>
      </c>
      <c r="C99" s="354">
        <f t="shared" si="102"/>
        <v>0</v>
      </c>
      <c r="D99" s="453"/>
      <c r="E99" s="454"/>
      <c r="F99" s="319">
        <f t="shared" si="123"/>
        <v>0</v>
      </c>
      <c r="G99" s="317"/>
      <c r="H99" s="320"/>
      <c r="I99" s="319">
        <f t="shared" si="124"/>
        <v>0</v>
      </c>
      <c r="J99" s="317"/>
      <c r="K99" s="320"/>
      <c r="L99" s="319">
        <f t="shared" si="125"/>
        <v>0</v>
      </c>
      <c r="M99" s="317"/>
      <c r="N99" s="320"/>
      <c r="O99" s="319">
        <f t="shared" si="126"/>
        <v>0</v>
      </c>
      <c r="P99" s="322"/>
    </row>
    <row r="100" spans="1:16" ht="24" hidden="1" customHeight="1" x14ac:dyDescent="0.25">
      <c r="A100" s="315">
        <v>2235</v>
      </c>
      <c r="B100" s="353" t="s">
        <v>117</v>
      </c>
      <c r="C100" s="354">
        <f t="shared" si="102"/>
        <v>0</v>
      </c>
      <c r="D100" s="453"/>
      <c r="E100" s="454"/>
      <c r="F100" s="319">
        <f t="shared" si="123"/>
        <v>0</v>
      </c>
      <c r="G100" s="317"/>
      <c r="H100" s="320"/>
      <c r="I100" s="319">
        <f t="shared" si="124"/>
        <v>0</v>
      </c>
      <c r="J100" s="317"/>
      <c r="K100" s="320"/>
      <c r="L100" s="319">
        <f t="shared" si="125"/>
        <v>0</v>
      </c>
      <c r="M100" s="317"/>
      <c r="N100" s="320"/>
      <c r="O100" s="319">
        <f t="shared" si="126"/>
        <v>0</v>
      </c>
      <c r="P100" s="322"/>
    </row>
    <row r="101" spans="1:16" ht="12" hidden="1" customHeight="1" x14ac:dyDescent="0.25">
      <c r="A101" s="315">
        <v>2236</v>
      </c>
      <c r="B101" s="353" t="s">
        <v>118</v>
      </c>
      <c r="C101" s="354">
        <f t="shared" si="102"/>
        <v>0</v>
      </c>
      <c r="D101" s="453"/>
      <c r="E101" s="454"/>
      <c r="F101" s="319">
        <f t="shared" si="123"/>
        <v>0</v>
      </c>
      <c r="G101" s="317"/>
      <c r="H101" s="320"/>
      <c r="I101" s="319">
        <f t="shared" si="124"/>
        <v>0</v>
      </c>
      <c r="J101" s="317"/>
      <c r="K101" s="320"/>
      <c r="L101" s="319">
        <f t="shared" si="125"/>
        <v>0</v>
      </c>
      <c r="M101" s="317"/>
      <c r="N101" s="320"/>
      <c r="O101" s="319">
        <f t="shared" si="126"/>
        <v>0</v>
      </c>
      <c r="P101" s="322"/>
    </row>
    <row r="102" spans="1:16" ht="24" hidden="1" customHeight="1" x14ac:dyDescent="0.25">
      <c r="A102" s="315">
        <v>2239</v>
      </c>
      <c r="B102" s="353" t="s">
        <v>119</v>
      </c>
      <c r="C102" s="354">
        <f t="shared" si="102"/>
        <v>0</v>
      </c>
      <c r="D102" s="453"/>
      <c r="E102" s="454"/>
      <c r="F102" s="319">
        <f t="shared" si="123"/>
        <v>0</v>
      </c>
      <c r="G102" s="317"/>
      <c r="H102" s="320"/>
      <c r="I102" s="319">
        <f t="shared" si="124"/>
        <v>0</v>
      </c>
      <c r="J102" s="317"/>
      <c r="K102" s="320"/>
      <c r="L102" s="319">
        <f t="shared" si="125"/>
        <v>0</v>
      </c>
      <c r="M102" s="317"/>
      <c r="N102" s="320"/>
      <c r="O102" s="319">
        <f t="shared" si="126"/>
        <v>0</v>
      </c>
      <c r="P102" s="322"/>
    </row>
    <row r="103" spans="1:16" ht="36" hidden="1" x14ac:dyDescent="0.25">
      <c r="A103" s="447">
        <v>2240</v>
      </c>
      <c r="B103" s="353" t="s">
        <v>121</v>
      </c>
      <c r="C103" s="354">
        <f t="shared" si="102"/>
        <v>0</v>
      </c>
      <c r="D103" s="448">
        <f>SUM(D104:D111)</f>
        <v>0</v>
      </c>
      <c r="E103" s="449">
        <f t="shared" ref="E103:F103" si="127">SUM(E104:E111)</f>
        <v>0</v>
      </c>
      <c r="F103" s="319">
        <f t="shared" si="127"/>
        <v>0</v>
      </c>
      <c r="G103" s="448">
        <f>SUM(G104:G111)</f>
        <v>0</v>
      </c>
      <c r="H103" s="449">
        <f t="shared" ref="H103:I103" si="128">SUM(H104:H111)</f>
        <v>0</v>
      </c>
      <c r="I103" s="319">
        <f t="shared" si="128"/>
        <v>0</v>
      </c>
      <c r="J103" s="448">
        <f>SUM(J104:J111)</f>
        <v>0</v>
      </c>
      <c r="K103" s="449">
        <f t="shared" ref="K103:L103" si="129">SUM(K104:K111)</f>
        <v>0</v>
      </c>
      <c r="L103" s="319">
        <f t="shared" si="129"/>
        <v>0</v>
      </c>
      <c r="M103" s="448">
        <f>SUM(M104:M111)</f>
        <v>0</v>
      </c>
      <c r="N103" s="449">
        <f t="shared" ref="N103:O103" si="130">SUM(N104:N111)</f>
        <v>0</v>
      </c>
      <c r="O103" s="319">
        <f t="shared" si="130"/>
        <v>0</v>
      </c>
      <c r="P103" s="322"/>
    </row>
    <row r="104" spans="1:16" ht="12" hidden="1" customHeight="1" x14ac:dyDescent="0.25">
      <c r="A104" s="315">
        <v>2241</v>
      </c>
      <c r="B104" s="353" t="s">
        <v>122</v>
      </c>
      <c r="C104" s="354">
        <f t="shared" si="102"/>
        <v>0</v>
      </c>
      <c r="D104" s="453"/>
      <c r="E104" s="454"/>
      <c r="F104" s="319">
        <f t="shared" ref="F104:F111" si="131">D104+E104</f>
        <v>0</v>
      </c>
      <c r="G104" s="317"/>
      <c r="H104" s="320"/>
      <c r="I104" s="319">
        <f t="shared" ref="I104:I111" si="132">G104+H104</f>
        <v>0</v>
      </c>
      <c r="J104" s="317"/>
      <c r="K104" s="320"/>
      <c r="L104" s="319">
        <f t="shared" ref="L104:L111" si="133">K104+J104</f>
        <v>0</v>
      </c>
      <c r="M104" s="317"/>
      <c r="N104" s="320"/>
      <c r="O104" s="319">
        <f t="shared" ref="O104:O111" si="134">N104+M104</f>
        <v>0</v>
      </c>
      <c r="P104" s="322"/>
    </row>
    <row r="105" spans="1:16" ht="24" hidden="1" customHeight="1" x14ac:dyDescent="0.25">
      <c r="A105" s="315">
        <v>2242</v>
      </c>
      <c r="B105" s="353" t="s">
        <v>124</v>
      </c>
      <c r="C105" s="354">
        <f t="shared" si="102"/>
        <v>0</v>
      </c>
      <c r="D105" s="453"/>
      <c r="E105" s="454"/>
      <c r="F105" s="319">
        <f t="shared" si="131"/>
        <v>0</v>
      </c>
      <c r="G105" s="317"/>
      <c r="H105" s="320"/>
      <c r="I105" s="319">
        <f t="shared" si="132"/>
        <v>0</v>
      </c>
      <c r="J105" s="317"/>
      <c r="K105" s="320"/>
      <c r="L105" s="319">
        <f t="shared" si="133"/>
        <v>0</v>
      </c>
      <c r="M105" s="317"/>
      <c r="N105" s="320"/>
      <c r="O105" s="319">
        <f t="shared" si="134"/>
        <v>0</v>
      </c>
      <c r="P105" s="322"/>
    </row>
    <row r="106" spans="1:16" ht="24" hidden="1" customHeight="1" x14ac:dyDescent="0.25">
      <c r="A106" s="315">
        <v>2243</v>
      </c>
      <c r="B106" s="353" t="s">
        <v>125</v>
      </c>
      <c r="C106" s="354">
        <f t="shared" si="102"/>
        <v>0</v>
      </c>
      <c r="D106" s="453"/>
      <c r="E106" s="454"/>
      <c r="F106" s="319">
        <f t="shared" si="131"/>
        <v>0</v>
      </c>
      <c r="G106" s="317"/>
      <c r="H106" s="320"/>
      <c r="I106" s="319">
        <f t="shared" si="132"/>
        <v>0</v>
      </c>
      <c r="J106" s="317"/>
      <c r="K106" s="320"/>
      <c r="L106" s="319">
        <f t="shared" si="133"/>
        <v>0</v>
      </c>
      <c r="M106" s="317"/>
      <c r="N106" s="320"/>
      <c r="O106" s="319">
        <f t="shared" si="134"/>
        <v>0</v>
      </c>
      <c r="P106" s="322"/>
    </row>
    <row r="107" spans="1:16" ht="12" hidden="1" customHeight="1" x14ac:dyDescent="0.25">
      <c r="A107" s="315">
        <v>2244</v>
      </c>
      <c r="B107" s="353" t="s">
        <v>126</v>
      </c>
      <c r="C107" s="354">
        <f t="shared" si="102"/>
        <v>0</v>
      </c>
      <c r="D107" s="453"/>
      <c r="E107" s="454"/>
      <c r="F107" s="319">
        <f t="shared" si="131"/>
        <v>0</v>
      </c>
      <c r="G107" s="317"/>
      <c r="H107" s="320"/>
      <c r="I107" s="319">
        <f t="shared" si="132"/>
        <v>0</v>
      </c>
      <c r="J107" s="317"/>
      <c r="K107" s="320"/>
      <c r="L107" s="319">
        <f t="shared" si="133"/>
        <v>0</v>
      </c>
      <c r="M107" s="317"/>
      <c r="N107" s="320"/>
      <c r="O107" s="319">
        <f t="shared" si="134"/>
        <v>0</v>
      </c>
      <c r="P107" s="322"/>
    </row>
    <row r="108" spans="1:16" ht="24" hidden="1" customHeight="1" x14ac:dyDescent="0.25">
      <c r="A108" s="315">
        <v>2246</v>
      </c>
      <c r="B108" s="353" t="s">
        <v>127</v>
      </c>
      <c r="C108" s="354">
        <f t="shared" si="102"/>
        <v>0</v>
      </c>
      <c r="D108" s="453"/>
      <c r="E108" s="454"/>
      <c r="F108" s="319">
        <f t="shared" si="131"/>
        <v>0</v>
      </c>
      <c r="G108" s="317"/>
      <c r="H108" s="320"/>
      <c r="I108" s="319">
        <f t="shared" si="132"/>
        <v>0</v>
      </c>
      <c r="J108" s="317"/>
      <c r="K108" s="320"/>
      <c r="L108" s="319">
        <f t="shared" si="133"/>
        <v>0</v>
      </c>
      <c r="M108" s="317"/>
      <c r="N108" s="320"/>
      <c r="O108" s="319">
        <f t="shared" si="134"/>
        <v>0</v>
      </c>
      <c r="P108" s="322"/>
    </row>
    <row r="109" spans="1:16" ht="12" hidden="1" customHeight="1" x14ac:dyDescent="0.25">
      <c r="A109" s="315">
        <v>2247</v>
      </c>
      <c r="B109" s="353" t="s">
        <v>128</v>
      </c>
      <c r="C109" s="354">
        <f t="shared" si="102"/>
        <v>0</v>
      </c>
      <c r="D109" s="453"/>
      <c r="E109" s="454"/>
      <c r="F109" s="319">
        <f t="shared" si="131"/>
        <v>0</v>
      </c>
      <c r="G109" s="317"/>
      <c r="H109" s="320"/>
      <c r="I109" s="319">
        <f t="shared" si="132"/>
        <v>0</v>
      </c>
      <c r="J109" s="317"/>
      <c r="K109" s="320"/>
      <c r="L109" s="319">
        <f t="shared" si="133"/>
        <v>0</v>
      </c>
      <c r="M109" s="317"/>
      <c r="N109" s="320"/>
      <c r="O109" s="319">
        <f t="shared" si="134"/>
        <v>0</v>
      </c>
      <c r="P109" s="322"/>
    </row>
    <row r="110" spans="1:16" ht="24" hidden="1" customHeight="1" x14ac:dyDescent="0.25">
      <c r="A110" s="315">
        <v>2248</v>
      </c>
      <c r="B110" s="353" t="s">
        <v>129</v>
      </c>
      <c r="C110" s="354">
        <f t="shared" si="102"/>
        <v>0</v>
      </c>
      <c r="D110" s="453"/>
      <c r="E110" s="454"/>
      <c r="F110" s="319">
        <f t="shared" si="131"/>
        <v>0</v>
      </c>
      <c r="G110" s="317"/>
      <c r="H110" s="320"/>
      <c r="I110" s="319">
        <f t="shared" si="132"/>
        <v>0</v>
      </c>
      <c r="J110" s="317"/>
      <c r="K110" s="320"/>
      <c r="L110" s="319">
        <f t="shared" si="133"/>
        <v>0</v>
      </c>
      <c r="M110" s="317"/>
      <c r="N110" s="320"/>
      <c r="O110" s="319">
        <f t="shared" si="134"/>
        <v>0</v>
      </c>
      <c r="P110" s="322"/>
    </row>
    <row r="111" spans="1:16" ht="24" hidden="1" customHeight="1" x14ac:dyDescent="0.25">
      <c r="A111" s="315">
        <v>2249</v>
      </c>
      <c r="B111" s="353" t="s">
        <v>130</v>
      </c>
      <c r="C111" s="354">
        <f t="shared" si="102"/>
        <v>0</v>
      </c>
      <c r="D111" s="453"/>
      <c r="E111" s="454"/>
      <c r="F111" s="319">
        <f t="shared" si="131"/>
        <v>0</v>
      </c>
      <c r="G111" s="317"/>
      <c r="H111" s="320"/>
      <c r="I111" s="319">
        <f t="shared" si="132"/>
        <v>0</v>
      </c>
      <c r="J111" s="317"/>
      <c r="K111" s="320"/>
      <c r="L111" s="319">
        <f t="shared" si="133"/>
        <v>0</v>
      </c>
      <c r="M111" s="317"/>
      <c r="N111" s="320"/>
      <c r="O111" s="319">
        <f t="shared" si="134"/>
        <v>0</v>
      </c>
      <c r="P111" s="322"/>
    </row>
    <row r="112" spans="1:16" hidden="1" x14ac:dyDescent="0.25">
      <c r="A112" s="447">
        <v>2250</v>
      </c>
      <c r="B112" s="353" t="s">
        <v>131</v>
      </c>
      <c r="C112" s="354">
        <f t="shared" si="102"/>
        <v>0</v>
      </c>
      <c r="D112" s="448">
        <f>SUM(D113:D115)</f>
        <v>0</v>
      </c>
      <c r="E112" s="449">
        <f t="shared" ref="E112:F112" si="135">SUM(E113:E115)</f>
        <v>0</v>
      </c>
      <c r="F112" s="319">
        <f t="shared" si="135"/>
        <v>0</v>
      </c>
      <c r="G112" s="448">
        <f>SUM(G113:G115)</f>
        <v>0</v>
      </c>
      <c r="H112" s="449">
        <f t="shared" ref="H112:I112" si="136">SUM(H113:H115)</f>
        <v>0</v>
      </c>
      <c r="I112" s="319">
        <f t="shared" si="136"/>
        <v>0</v>
      </c>
      <c r="J112" s="448">
        <f>SUM(J113:J115)</f>
        <v>0</v>
      </c>
      <c r="K112" s="449">
        <f t="shared" ref="K112:L112" si="137">SUM(K113:K115)</f>
        <v>0</v>
      </c>
      <c r="L112" s="319">
        <f t="shared" si="137"/>
        <v>0</v>
      </c>
      <c r="M112" s="448">
        <f>SUM(M113:M115)</f>
        <v>0</v>
      </c>
      <c r="N112" s="449">
        <f t="shared" ref="N112:O112" si="138">SUM(N113:N115)</f>
        <v>0</v>
      </c>
      <c r="O112" s="319">
        <f t="shared" si="138"/>
        <v>0</v>
      </c>
      <c r="P112" s="322"/>
    </row>
    <row r="113" spans="1:16" ht="12" hidden="1" customHeight="1" x14ac:dyDescent="0.25">
      <c r="A113" s="315">
        <v>2251</v>
      </c>
      <c r="B113" s="353" t="s">
        <v>132</v>
      </c>
      <c r="C113" s="354">
        <f t="shared" si="102"/>
        <v>0</v>
      </c>
      <c r="D113" s="453"/>
      <c r="E113" s="454"/>
      <c r="F113" s="319">
        <f t="shared" ref="F113:F115" si="139">D113+E113</f>
        <v>0</v>
      </c>
      <c r="G113" s="317"/>
      <c r="H113" s="320"/>
      <c r="I113" s="319">
        <f t="shared" ref="I113:I115" si="140">G113+H113</f>
        <v>0</v>
      </c>
      <c r="J113" s="317"/>
      <c r="K113" s="320"/>
      <c r="L113" s="319">
        <f t="shared" ref="L113:L115" si="141">K113+J113</f>
        <v>0</v>
      </c>
      <c r="M113" s="317"/>
      <c r="N113" s="320"/>
      <c r="O113" s="319">
        <f t="shared" ref="O113:O115" si="142">N113+M113</f>
        <v>0</v>
      </c>
      <c r="P113" s="322"/>
    </row>
    <row r="114" spans="1:16" ht="24" hidden="1" customHeight="1" x14ac:dyDescent="0.25">
      <c r="A114" s="315">
        <v>2252</v>
      </c>
      <c r="B114" s="353" t="s">
        <v>133</v>
      </c>
      <c r="C114" s="354">
        <f t="shared" si="102"/>
        <v>0</v>
      </c>
      <c r="D114" s="453"/>
      <c r="E114" s="454"/>
      <c r="F114" s="319">
        <f t="shared" si="139"/>
        <v>0</v>
      </c>
      <c r="G114" s="317"/>
      <c r="H114" s="320"/>
      <c r="I114" s="319">
        <f t="shared" si="140"/>
        <v>0</v>
      </c>
      <c r="J114" s="317"/>
      <c r="K114" s="320"/>
      <c r="L114" s="319">
        <f t="shared" si="141"/>
        <v>0</v>
      </c>
      <c r="M114" s="317"/>
      <c r="N114" s="320"/>
      <c r="O114" s="319">
        <f t="shared" si="142"/>
        <v>0</v>
      </c>
      <c r="P114" s="322"/>
    </row>
    <row r="115" spans="1:16" ht="24" hidden="1" customHeight="1" x14ac:dyDescent="0.25">
      <c r="A115" s="315">
        <v>2259</v>
      </c>
      <c r="B115" s="353" t="s">
        <v>134</v>
      </c>
      <c r="C115" s="354">
        <f t="shared" si="102"/>
        <v>0</v>
      </c>
      <c r="D115" s="453"/>
      <c r="E115" s="454"/>
      <c r="F115" s="319">
        <f t="shared" si="139"/>
        <v>0</v>
      </c>
      <c r="G115" s="317"/>
      <c r="H115" s="320"/>
      <c r="I115" s="319">
        <f t="shared" si="140"/>
        <v>0</v>
      </c>
      <c r="J115" s="317"/>
      <c r="K115" s="320"/>
      <c r="L115" s="319">
        <f t="shared" si="141"/>
        <v>0</v>
      </c>
      <c r="M115" s="317"/>
      <c r="N115" s="320"/>
      <c r="O115" s="319">
        <f t="shared" si="142"/>
        <v>0</v>
      </c>
      <c r="P115" s="322"/>
    </row>
    <row r="116" spans="1:16" hidden="1" x14ac:dyDescent="0.25">
      <c r="A116" s="447">
        <v>2260</v>
      </c>
      <c r="B116" s="353" t="s">
        <v>135</v>
      </c>
      <c r="C116" s="354">
        <f t="shared" si="102"/>
        <v>0</v>
      </c>
      <c r="D116" s="448">
        <f>SUM(D117:D121)</f>
        <v>0</v>
      </c>
      <c r="E116" s="449">
        <f t="shared" ref="E116:F116" si="143">SUM(E117:E121)</f>
        <v>0</v>
      </c>
      <c r="F116" s="319">
        <f t="shared" si="143"/>
        <v>0</v>
      </c>
      <c r="G116" s="448">
        <f>SUM(G117:G121)</f>
        <v>0</v>
      </c>
      <c r="H116" s="449">
        <f t="shared" ref="H116:I116" si="144">SUM(H117:H121)</f>
        <v>0</v>
      </c>
      <c r="I116" s="319">
        <f t="shared" si="144"/>
        <v>0</v>
      </c>
      <c r="J116" s="448">
        <f>SUM(J117:J121)</f>
        <v>0</v>
      </c>
      <c r="K116" s="449">
        <f t="shared" ref="K116:L116" si="145">SUM(K117:K121)</f>
        <v>0</v>
      </c>
      <c r="L116" s="319">
        <f t="shared" si="145"/>
        <v>0</v>
      </c>
      <c r="M116" s="448">
        <f>SUM(M117:M121)</f>
        <v>0</v>
      </c>
      <c r="N116" s="449">
        <f t="shared" ref="N116:O116" si="146">SUM(N117:N121)</f>
        <v>0</v>
      </c>
      <c r="O116" s="319">
        <f t="shared" si="146"/>
        <v>0</v>
      </c>
      <c r="P116" s="322"/>
    </row>
    <row r="117" spans="1:16" ht="12" hidden="1" customHeight="1" x14ac:dyDescent="0.25">
      <c r="A117" s="315">
        <v>2261</v>
      </c>
      <c r="B117" s="353" t="s">
        <v>136</v>
      </c>
      <c r="C117" s="354">
        <f t="shared" si="102"/>
        <v>0</v>
      </c>
      <c r="D117" s="453"/>
      <c r="E117" s="454"/>
      <c r="F117" s="319">
        <f t="shared" ref="F117:F121" si="147">D117+E117</f>
        <v>0</v>
      </c>
      <c r="G117" s="317"/>
      <c r="H117" s="320"/>
      <c r="I117" s="319">
        <f t="shared" ref="I117:I121" si="148">G117+H117</f>
        <v>0</v>
      </c>
      <c r="J117" s="317"/>
      <c r="K117" s="320"/>
      <c r="L117" s="319">
        <f t="shared" ref="L117:L121" si="149">K117+J117</f>
        <v>0</v>
      </c>
      <c r="M117" s="317"/>
      <c r="N117" s="320"/>
      <c r="O117" s="319">
        <f t="shared" ref="O117:O121" si="150">N117+M117</f>
        <v>0</v>
      </c>
      <c r="P117" s="322"/>
    </row>
    <row r="118" spans="1:16" ht="12" hidden="1" customHeight="1" x14ac:dyDescent="0.25">
      <c r="A118" s="315">
        <v>2262</v>
      </c>
      <c r="B118" s="353" t="s">
        <v>137</v>
      </c>
      <c r="C118" s="354">
        <f t="shared" si="102"/>
        <v>0</v>
      </c>
      <c r="D118" s="453"/>
      <c r="E118" s="454"/>
      <c r="F118" s="319">
        <f t="shared" si="147"/>
        <v>0</v>
      </c>
      <c r="G118" s="317"/>
      <c r="H118" s="320"/>
      <c r="I118" s="319">
        <f t="shared" si="148"/>
        <v>0</v>
      </c>
      <c r="J118" s="317"/>
      <c r="K118" s="320"/>
      <c r="L118" s="319">
        <f t="shared" si="149"/>
        <v>0</v>
      </c>
      <c r="M118" s="317"/>
      <c r="N118" s="320"/>
      <c r="O118" s="319">
        <f t="shared" si="150"/>
        <v>0</v>
      </c>
      <c r="P118" s="322"/>
    </row>
    <row r="119" spans="1:16" ht="12" hidden="1" customHeight="1" x14ac:dyDescent="0.25">
      <c r="A119" s="315">
        <v>2263</v>
      </c>
      <c r="B119" s="353" t="s">
        <v>138</v>
      </c>
      <c r="C119" s="354">
        <f t="shared" si="102"/>
        <v>0</v>
      </c>
      <c r="D119" s="453"/>
      <c r="E119" s="454"/>
      <c r="F119" s="319">
        <f t="shared" si="147"/>
        <v>0</v>
      </c>
      <c r="G119" s="317"/>
      <c r="H119" s="320"/>
      <c r="I119" s="319">
        <f t="shared" si="148"/>
        <v>0</v>
      </c>
      <c r="J119" s="317"/>
      <c r="K119" s="320"/>
      <c r="L119" s="319">
        <f t="shared" si="149"/>
        <v>0</v>
      </c>
      <c r="M119" s="317"/>
      <c r="N119" s="320"/>
      <c r="O119" s="319">
        <f t="shared" si="150"/>
        <v>0</v>
      </c>
      <c r="P119" s="322"/>
    </row>
    <row r="120" spans="1:16" ht="24" hidden="1" customHeight="1" x14ac:dyDescent="0.25">
      <c r="A120" s="315">
        <v>2264</v>
      </c>
      <c r="B120" s="353" t="s">
        <v>139</v>
      </c>
      <c r="C120" s="354">
        <f t="shared" si="102"/>
        <v>0</v>
      </c>
      <c r="D120" s="453"/>
      <c r="E120" s="454"/>
      <c r="F120" s="319">
        <f t="shared" si="147"/>
        <v>0</v>
      </c>
      <c r="G120" s="317"/>
      <c r="H120" s="320"/>
      <c r="I120" s="319">
        <f t="shared" si="148"/>
        <v>0</v>
      </c>
      <c r="J120" s="317"/>
      <c r="K120" s="320"/>
      <c r="L120" s="319">
        <f t="shared" si="149"/>
        <v>0</v>
      </c>
      <c r="M120" s="317"/>
      <c r="N120" s="320"/>
      <c r="O120" s="319">
        <f t="shared" si="150"/>
        <v>0</v>
      </c>
      <c r="P120" s="322"/>
    </row>
    <row r="121" spans="1:16" ht="12" hidden="1" customHeight="1" x14ac:dyDescent="0.25">
      <c r="A121" s="315">
        <v>2269</v>
      </c>
      <c r="B121" s="353" t="s">
        <v>140</v>
      </c>
      <c r="C121" s="354">
        <f t="shared" si="102"/>
        <v>0</v>
      </c>
      <c r="D121" s="453"/>
      <c r="E121" s="454"/>
      <c r="F121" s="319">
        <f t="shared" si="147"/>
        <v>0</v>
      </c>
      <c r="G121" s="317"/>
      <c r="H121" s="320"/>
      <c r="I121" s="319">
        <f t="shared" si="148"/>
        <v>0</v>
      </c>
      <c r="J121" s="317"/>
      <c r="K121" s="320"/>
      <c r="L121" s="319">
        <f t="shared" si="149"/>
        <v>0</v>
      </c>
      <c r="M121" s="317"/>
      <c r="N121" s="320"/>
      <c r="O121" s="319">
        <f t="shared" si="150"/>
        <v>0</v>
      </c>
      <c r="P121" s="322"/>
    </row>
    <row r="122" spans="1:16" hidden="1" x14ac:dyDescent="0.25">
      <c r="A122" s="447">
        <v>2270</v>
      </c>
      <c r="B122" s="353" t="s">
        <v>141</v>
      </c>
      <c r="C122" s="354">
        <f t="shared" si="102"/>
        <v>0</v>
      </c>
      <c r="D122" s="448">
        <f>SUM(D123:D127)</f>
        <v>0</v>
      </c>
      <c r="E122" s="449">
        <f t="shared" ref="E122:F122" si="151">SUM(E123:E127)</f>
        <v>0</v>
      </c>
      <c r="F122" s="319">
        <f t="shared" si="151"/>
        <v>0</v>
      </c>
      <c r="G122" s="448">
        <f>SUM(G123:G127)</f>
        <v>0</v>
      </c>
      <c r="H122" s="449">
        <f t="shared" ref="H122:I122" si="152">SUM(H123:H127)</f>
        <v>0</v>
      </c>
      <c r="I122" s="319">
        <f t="shared" si="152"/>
        <v>0</v>
      </c>
      <c r="J122" s="448">
        <f>SUM(J123:J127)</f>
        <v>0</v>
      </c>
      <c r="K122" s="449">
        <f t="shared" ref="K122:L122" si="153">SUM(K123:K127)</f>
        <v>0</v>
      </c>
      <c r="L122" s="319">
        <f t="shared" si="153"/>
        <v>0</v>
      </c>
      <c r="M122" s="448">
        <f>SUM(M123:M127)</f>
        <v>0</v>
      </c>
      <c r="N122" s="449">
        <f t="shared" ref="N122:O122" si="154">SUM(N123:N127)</f>
        <v>0</v>
      </c>
      <c r="O122" s="319">
        <f t="shared" si="154"/>
        <v>0</v>
      </c>
      <c r="P122" s="322"/>
    </row>
    <row r="123" spans="1:16" ht="12" hidden="1" customHeight="1" x14ac:dyDescent="0.25">
      <c r="A123" s="315">
        <v>2272</v>
      </c>
      <c r="B123" s="458" t="s">
        <v>142</v>
      </c>
      <c r="C123" s="354">
        <f t="shared" si="102"/>
        <v>0</v>
      </c>
      <c r="D123" s="453"/>
      <c r="E123" s="454"/>
      <c r="F123" s="319">
        <f t="shared" ref="F123:F127" si="155">D123+E123</f>
        <v>0</v>
      </c>
      <c r="G123" s="317"/>
      <c r="H123" s="320"/>
      <c r="I123" s="319">
        <f t="shared" ref="I123:I127" si="156">G123+H123</f>
        <v>0</v>
      </c>
      <c r="J123" s="317"/>
      <c r="K123" s="320"/>
      <c r="L123" s="319">
        <f t="shared" ref="L123:L127" si="157">K123+J123</f>
        <v>0</v>
      </c>
      <c r="M123" s="317"/>
      <c r="N123" s="320"/>
      <c r="O123" s="319">
        <f t="shared" ref="O123:O127" si="158">N123+M123</f>
        <v>0</v>
      </c>
      <c r="P123" s="322"/>
    </row>
    <row r="124" spans="1:16" ht="24" hidden="1" customHeight="1" x14ac:dyDescent="0.25">
      <c r="A124" s="315">
        <v>2274</v>
      </c>
      <c r="B124" s="459" t="s">
        <v>143</v>
      </c>
      <c r="C124" s="354">
        <f t="shared" si="102"/>
        <v>0</v>
      </c>
      <c r="D124" s="453"/>
      <c r="E124" s="454"/>
      <c r="F124" s="319">
        <f t="shared" si="155"/>
        <v>0</v>
      </c>
      <c r="G124" s="317"/>
      <c r="H124" s="320"/>
      <c r="I124" s="319">
        <f t="shared" si="156"/>
        <v>0</v>
      </c>
      <c r="J124" s="317"/>
      <c r="K124" s="320"/>
      <c r="L124" s="319">
        <f t="shared" si="157"/>
        <v>0</v>
      </c>
      <c r="M124" s="317"/>
      <c r="N124" s="320"/>
      <c r="O124" s="319">
        <f t="shared" si="158"/>
        <v>0</v>
      </c>
      <c r="P124" s="322"/>
    </row>
    <row r="125" spans="1:16" ht="24" hidden="1" customHeight="1" x14ac:dyDescent="0.25">
      <c r="A125" s="315">
        <v>2275</v>
      </c>
      <c r="B125" s="353" t="s">
        <v>144</v>
      </c>
      <c r="C125" s="354">
        <f t="shared" si="102"/>
        <v>0</v>
      </c>
      <c r="D125" s="453"/>
      <c r="E125" s="454"/>
      <c r="F125" s="319">
        <f t="shared" si="155"/>
        <v>0</v>
      </c>
      <c r="G125" s="317"/>
      <c r="H125" s="320"/>
      <c r="I125" s="319">
        <f t="shared" si="156"/>
        <v>0</v>
      </c>
      <c r="J125" s="317"/>
      <c r="K125" s="320"/>
      <c r="L125" s="319">
        <f t="shared" si="157"/>
        <v>0</v>
      </c>
      <c r="M125" s="317"/>
      <c r="N125" s="320"/>
      <c r="O125" s="319">
        <f t="shared" si="158"/>
        <v>0</v>
      </c>
      <c r="P125" s="322"/>
    </row>
    <row r="126" spans="1:16" ht="36" hidden="1" customHeight="1" x14ac:dyDescent="0.25">
      <c r="A126" s="315">
        <v>2276</v>
      </c>
      <c r="B126" s="353" t="s">
        <v>145</v>
      </c>
      <c r="C126" s="354">
        <f t="shared" si="102"/>
        <v>0</v>
      </c>
      <c r="D126" s="453"/>
      <c r="E126" s="454"/>
      <c r="F126" s="319">
        <f t="shared" si="155"/>
        <v>0</v>
      </c>
      <c r="G126" s="317"/>
      <c r="H126" s="320"/>
      <c r="I126" s="319">
        <f t="shared" si="156"/>
        <v>0</v>
      </c>
      <c r="J126" s="317"/>
      <c r="K126" s="320"/>
      <c r="L126" s="319">
        <f t="shared" si="157"/>
        <v>0</v>
      </c>
      <c r="M126" s="317"/>
      <c r="N126" s="320"/>
      <c r="O126" s="319">
        <f t="shared" si="158"/>
        <v>0</v>
      </c>
      <c r="P126" s="322"/>
    </row>
    <row r="127" spans="1:16" ht="24" hidden="1" customHeight="1" x14ac:dyDescent="0.25">
      <c r="A127" s="315">
        <v>2279</v>
      </c>
      <c r="B127" s="353" t="s">
        <v>146</v>
      </c>
      <c r="C127" s="354">
        <f t="shared" si="102"/>
        <v>0</v>
      </c>
      <c r="D127" s="453"/>
      <c r="E127" s="454"/>
      <c r="F127" s="319">
        <f t="shared" si="155"/>
        <v>0</v>
      </c>
      <c r="G127" s="317"/>
      <c r="H127" s="320"/>
      <c r="I127" s="319">
        <f t="shared" si="156"/>
        <v>0</v>
      </c>
      <c r="J127" s="317"/>
      <c r="K127" s="320"/>
      <c r="L127" s="319">
        <f t="shared" si="157"/>
        <v>0</v>
      </c>
      <c r="M127" s="317"/>
      <c r="N127" s="320"/>
      <c r="O127" s="319">
        <f t="shared" si="158"/>
        <v>0</v>
      </c>
      <c r="P127" s="322"/>
    </row>
    <row r="128" spans="1:16" ht="48" hidden="1" x14ac:dyDescent="0.25">
      <c r="A128" s="541">
        <v>2280</v>
      </c>
      <c r="B128" s="346" t="s">
        <v>147</v>
      </c>
      <c r="C128" s="347">
        <f t="shared" si="102"/>
        <v>0</v>
      </c>
      <c r="D128" s="451">
        <f t="shared" ref="D128:O128" si="159">SUM(D129)</f>
        <v>0</v>
      </c>
      <c r="E128" s="452">
        <f t="shared" si="159"/>
        <v>0</v>
      </c>
      <c r="F128" s="398">
        <f t="shared" si="159"/>
        <v>0</v>
      </c>
      <c r="G128" s="451">
        <f t="shared" si="159"/>
        <v>0</v>
      </c>
      <c r="H128" s="452">
        <f t="shared" si="159"/>
        <v>0</v>
      </c>
      <c r="I128" s="398">
        <f t="shared" si="159"/>
        <v>0</v>
      </c>
      <c r="J128" s="451">
        <f t="shared" si="159"/>
        <v>0</v>
      </c>
      <c r="K128" s="452">
        <f t="shared" si="159"/>
        <v>0</v>
      </c>
      <c r="L128" s="398">
        <f t="shared" si="159"/>
        <v>0</v>
      </c>
      <c r="M128" s="451">
        <f t="shared" si="159"/>
        <v>0</v>
      </c>
      <c r="N128" s="452">
        <f t="shared" si="159"/>
        <v>0</v>
      </c>
      <c r="O128" s="398">
        <f t="shared" si="159"/>
        <v>0</v>
      </c>
      <c r="P128" s="313"/>
    </row>
    <row r="129" spans="1:16" ht="24" hidden="1" customHeight="1" x14ac:dyDescent="0.25">
      <c r="A129" s="315">
        <v>2283</v>
      </c>
      <c r="B129" s="353" t="s">
        <v>148</v>
      </c>
      <c r="C129" s="354">
        <f t="shared" si="102"/>
        <v>0</v>
      </c>
      <c r="D129" s="453"/>
      <c r="E129" s="454"/>
      <c r="F129" s="319">
        <f>D129+E129</f>
        <v>0</v>
      </c>
      <c r="G129" s="317"/>
      <c r="H129" s="320"/>
      <c r="I129" s="319">
        <f>G129+H129</f>
        <v>0</v>
      </c>
      <c r="J129" s="317"/>
      <c r="K129" s="320"/>
      <c r="L129" s="319">
        <f>K129+J129</f>
        <v>0</v>
      </c>
      <c r="M129" s="317"/>
      <c r="N129" s="320"/>
      <c r="O129" s="319">
        <f>N129+M129</f>
        <v>0</v>
      </c>
      <c r="P129" s="322"/>
    </row>
    <row r="130" spans="1:16" ht="38.25" customHeight="1" x14ac:dyDescent="0.25">
      <c r="A130" s="333">
        <v>2300</v>
      </c>
      <c r="B130" s="441" t="s">
        <v>149</v>
      </c>
      <c r="C130" s="334">
        <f t="shared" si="102"/>
        <v>31500</v>
      </c>
      <c r="D130" s="442">
        <f>SUM(D131,D136,D140,D141,D144,D151,D159,D160,D163)</f>
        <v>0</v>
      </c>
      <c r="E130" s="443">
        <f t="shared" ref="E130:F130" si="160">SUM(E131,E136,E140,E141,E144,E151,E159,E160,E163)</f>
        <v>31500</v>
      </c>
      <c r="F130" s="337">
        <f t="shared" si="160"/>
        <v>31500</v>
      </c>
      <c r="G130" s="442">
        <f>SUM(G131,G136,G140,G141,G144,G151,G159,G160,G163)</f>
        <v>0</v>
      </c>
      <c r="H130" s="443">
        <f t="shared" ref="H130:I130" si="161">SUM(H131,H136,H140,H141,H144,H151,H159,H160,H163)</f>
        <v>0</v>
      </c>
      <c r="I130" s="337">
        <f t="shared" si="161"/>
        <v>0</v>
      </c>
      <c r="J130" s="442">
        <f>SUM(J131,J136,J140,J141,J144,J151,J159,J160,J163)</f>
        <v>0</v>
      </c>
      <c r="K130" s="443">
        <f t="shared" ref="K130:L130" si="162">SUM(K131,K136,K140,K141,K144,K151,K159,K160,K163)</f>
        <v>0</v>
      </c>
      <c r="L130" s="337">
        <f t="shared" si="162"/>
        <v>0</v>
      </c>
      <c r="M130" s="442">
        <f>SUM(M131,M136,M140,M141,M144,M151,M159,M160,M163)</f>
        <v>0</v>
      </c>
      <c r="N130" s="443">
        <f t="shared" ref="N130:O130" si="163">SUM(N131,N136,N140,N141,N144,N151,N159,N160,N163)</f>
        <v>0</v>
      </c>
      <c r="O130" s="337">
        <f t="shared" si="163"/>
        <v>0</v>
      </c>
      <c r="P130" s="341"/>
    </row>
    <row r="131" spans="1:16" ht="24" x14ac:dyDescent="0.25">
      <c r="A131" s="541">
        <v>2310</v>
      </c>
      <c r="B131" s="346" t="s">
        <v>150</v>
      </c>
      <c r="C131" s="347">
        <f t="shared" si="102"/>
        <v>31500</v>
      </c>
      <c r="D131" s="451">
        <f t="shared" ref="D131:O131" si="164">SUM(D132:D135)</f>
        <v>0</v>
      </c>
      <c r="E131" s="452">
        <f t="shared" si="164"/>
        <v>31500</v>
      </c>
      <c r="F131" s="398">
        <f t="shared" si="164"/>
        <v>31500</v>
      </c>
      <c r="G131" s="451">
        <f t="shared" si="164"/>
        <v>0</v>
      </c>
      <c r="H131" s="452">
        <f t="shared" si="164"/>
        <v>0</v>
      </c>
      <c r="I131" s="398">
        <f t="shared" si="164"/>
        <v>0</v>
      </c>
      <c r="J131" s="451">
        <f t="shared" si="164"/>
        <v>0</v>
      </c>
      <c r="K131" s="452">
        <f t="shared" si="164"/>
        <v>0</v>
      </c>
      <c r="L131" s="398">
        <f t="shared" si="164"/>
        <v>0</v>
      </c>
      <c r="M131" s="451">
        <f t="shared" si="164"/>
        <v>0</v>
      </c>
      <c r="N131" s="452">
        <f t="shared" si="164"/>
        <v>0</v>
      </c>
      <c r="O131" s="398">
        <f t="shared" si="164"/>
        <v>0</v>
      </c>
      <c r="P131" s="313"/>
    </row>
    <row r="132" spans="1:16" ht="12" hidden="1" customHeight="1" x14ac:dyDescent="0.25">
      <c r="A132" s="315">
        <v>2311</v>
      </c>
      <c r="B132" s="353" t="s">
        <v>151</v>
      </c>
      <c r="C132" s="354">
        <f t="shared" si="102"/>
        <v>0</v>
      </c>
      <c r="D132" s="453"/>
      <c r="E132" s="454"/>
      <c r="F132" s="319">
        <f t="shared" ref="F132:F135" si="165">D132+E132</f>
        <v>0</v>
      </c>
      <c r="G132" s="317"/>
      <c r="H132" s="320"/>
      <c r="I132" s="319">
        <f t="shared" ref="I132:I135" si="166">G132+H132</f>
        <v>0</v>
      </c>
      <c r="J132" s="317"/>
      <c r="K132" s="320"/>
      <c r="L132" s="319">
        <f t="shared" ref="L132:L135" si="167">K132+J132</f>
        <v>0</v>
      </c>
      <c r="M132" s="317"/>
      <c r="N132" s="320"/>
      <c r="O132" s="319">
        <f t="shared" ref="O132:O135" si="168">N132+M132</f>
        <v>0</v>
      </c>
      <c r="P132" s="322"/>
    </row>
    <row r="133" spans="1:16" ht="54.75" customHeight="1" x14ac:dyDescent="0.25">
      <c r="A133" s="315">
        <v>2312</v>
      </c>
      <c r="B133" s="353" t="s">
        <v>152</v>
      </c>
      <c r="C133" s="354">
        <f t="shared" si="102"/>
        <v>31500</v>
      </c>
      <c r="D133" s="453"/>
      <c r="E133" s="454">
        <v>31500</v>
      </c>
      <c r="F133" s="319">
        <f t="shared" si="165"/>
        <v>31500</v>
      </c>
      <c r="G133" s="317"/>
      <c r="H133" s="320"/>
      <c r="I133" s="319">
        <f t="shared" si="166"/>
        <v>0</v>
      </c>
      <c r="J133" s="317"/>
      <c r="K133" s="320"/>
      <c r="L133" s="319">
        <f t="shared" si="167"/>
        <v>0</v>
      </c>
      <c r="M133" s="317"/>
      <c r="N133" s="320"/>
      <c r="O133" s="319">
        <f t="shared" si="168"/>
        <v>0</v>
      </c>
      <c r="P133" s="322" t="s">
        <v>483</v>
      </c>
    </row>
    <row r="134" spans="1:16" ht="12" hidden="1" customHeight="1" x14ac:dyDescent="0.25">
      <c r="A134" s="315">
        <v>2313</v>
      </c>
      <c r="B134" s="353" t="s">
        <v>153</v>
      </c>
      <c r="C134" s="354">
        <f t="shared" si="102"/>
        <v>0</v>
      </c>
      <c r="D134" s="453"/>
      <c r="E134" s="454"/>
      <c r="F134" s="319">
        <f t="shared" si="165"/>
        <v>0</v>
      </c>
      <c r="G134" s="317"/>
      <c r="H134" s="320"/>
      <c r="I134" s="319">
        <f t="shared" si="166"/>
        <v>0</v>
      </c>
      <c r="J134" s="317"/>
      <c r="K134" s="320"/>
      <c r="L134" s="319">
        <f t="shared" si="167"/>
        <v>0</v>
      </c>
      <c r="M134" s="317"/>
      <c r="N134" s="320"/>
      <c r="O134" s="319">
        <f t="shared" si="168"/>
        <v>0</v>
      </c>
      <c r="P134" s="322"/>
    </row>
    <row r="135" spans="1:16" ht="36" hidden="1" customHeight="1" x14ac:dyDescent="0.25">
      <c r="A135" s="315">
        <v>2314</v>
      </c>
      <c r="B135" s="353" t="s">
        <v>154</v>
      </c>
      <c r="C135" s="354">
        <f t="shared" si="102"/>
        <v>0</v>
      </c>
      <c r="D135" s="453"/>
      <c r="E135" s="454"/>
      <c r="F135" s="319">
        <f t="shared" si="165"/>
        <v>0</v>
      </c>
      <c r="G135" s="317"/>
      <c r="H135" s="320"/>
      <c r="I135" s="319">
        <f t="shared" si="166"/>
        <v>0</v>
      </c>
      <c r="J135" s="317"/>
      <c r="K135" s="320"/>
      <c r="L135" s="319">
        <f t="shared" si="167"/>
        <v>0</v>
      </c>
      <c r="M135" s="317"/>
      <c r="N135" s="320"/>
      <c r="O135" s="319">
        <f t="shared" si="168"/>
        <v>0</v>
      </c>
      <c r="P135" s="322"/>
    </row>
    <row r="136" spans="1:16" hidden="1" x14ac:dyDescent="0.25">
      <c r="A136" s="447">
        <v>2320</v>
      </c>
      <c r="B136" s="353" t="s">
        <v>155</v>
      </c>
      <c r="C136" s="354">
        <f t="shared" si="102"/>
        <v>0</v>
      </c>
      <c r="D136" s="448">
        <f>SUM(D137:D139)</f>
        <v>0</v>
      </c>
      <c r="E136" s="449">
        <f t="shared" ref="E136:F136" si="169">SUM(E137:E139)</f>
        <v>0</v>
      </c>
      <c r="F136" s="319">
        <f t="shared" si="169"/>
        <v>0</v>
      </c>
      <c r="G136" s="448">
        <f>SUM(G137:G139)</f>
        <v>0</v>
      </c>
      <c r="H136" s="449">
        <f t="shared" ref="H136:I136" si="170">SUM(H137:H139)</f>
        <v>0</v>
      </c>
      <c r="I136" s="319">
        <f t="shared" si="170"/>
        <v>0</v>
      </c>
      <c r="J136" s="448">
        <f>SUM(J137:J139)</f>
        <v>0</v>
      </c>
      <c r="K136" s="449">
        <f t="shared" ref="K136:L136" si="171">SUM(K137:K139)</f>
        <v>0</v>
      </c>
      <c r="L136" s="319">
        <f t="shared" si="171"/>
        <v>0</v>
      </c>
      <c r="M136" s="448">
        <f>SUM(M137:M139)</f>
        <v>0</v>
      </c>
      <c r="N136" s="449">
        <f t="shared" ref="N136:O136" si="172">SUM(N137:N139)</f>
        <v>0</v>
      </c>
      <c r="O136" s="319">
        <f t="shared" si="172"/>
        <v>0</v>
      </c>
      <c r="P136" s="322"/>
    </row>
    <row r="137" spans="1:16" ht="12" hidden="1" customHeight="1" x14ac:dyDescent="0.25">
      <c r="A137" s="315">
        <v>2321</v>
      </c>
      <c r="B137" s="353" t="s">
        <v>156</v>
      </c>
      <c r="C137" s="354">
        <f t="shared" si="102"/>
        <v>0</v>
      </c>
      <c r="D137" s="453"/>
      <c r="E137" s="454"/>
      <c r="F137" s="319">
        <f t="shared" ref="F137:F140" si="173">D137+E137</f>
        <v>0</v>
      </c>
      <c r="G137" s="317"/>
      <c r="H137" s="320"/>
      <c r="I137" s="319">
        <f t="shared" ref="I137:I140" si="174">G137+H137</f>
        <v>0</v>
      </c>
      <c r="J137" s="317"/>
      <c r="K137" s="320"/>
      <c r="L137" s="319">
        <f t="shared" ref="L137:L140" si="175">K137+J137</f>
        <v>0</v>
      </c>
      <c r="M137" s="317"/>
      <c r="N137" s="320"/>
      <c r="O137" s="319">
        <f t="shared" ref="O137:O140" si="176">N137+M137</f>
        <v>0</v>
      </c>
      <c r="P137" s="322"/>
    </row>
    <row r="138" spans="1:16" ht="12" hidden="1" customHeight="1" x14ac:dyDescent="0.25">
      <c r="A138" s="315">
        <v>2322</v>
      </c>
      <c r="B138" s="353" t="s">
        <v>157</v>
      </c>
      <c r="C138" s="354">
        <f t="shared" si="102"/>
        <v>0</v>
      </c>
      <c r="D138" s="453"/>
      <c r="E138" s="454"/>
      <c r="F138" s="319">
        <f t="shared" si="173"/>
        <v>0</v>
      </c>
      <c r="G138" s="317"/>
      <c r="H138" s="320"/>
      <c r="I138" s="319">
        <f t="shared" si="174"/>
        <v>0</v>
      </c>
      <c r="J138" s="317"/>
      <c r="K138" s="320"/>
      <c r="L138" s="319">
        <f t="shared" si="175"/>
        <v>0</v>
      </c>
      <c r="M138" s="317"/>
      <c r="N138" s="320"/>
      <c r="O138" s="319">
        <f t="shared" si="176"/>
        <v>0</v>
      </c>
      <c r="P138" s="322"/>
    </row>
    <row r="139" spans="1:16" ht="10.5" hidden="1" customHeight="1" x14ac:dyDescent="0.25">
      <c r="A139" s="315">
        <v>2329</v>
      </c>
      <c r="B139" s="353" t="s">
        <v>158</v>
      </c>
      <c r="C139" s="354">
        <f t="shared" si="102"/>
        <v>0</v>
      </c>
      <c r="D139" s="453"/>
      <c r="E139" s="454"/>
      <c r="F139" s="319">
        <f t="shared" si="173"/>
        <v>0</v>
      </c>
      <c r="G139" s="317"/>
      <c r="H139" s="320"/>
      <c r="I139" s="319">
        <f t="shared" si="174"/>
        <v>0</v>
      </c>
      <c r="J139" s="317"/>
      <c r="K139" s="320"/>
      <c r="L139" s="319">
        <f t="shared" si="175"/>
        <v>0</v>
      </c>
      <c r="M139" s="317"/>
      <c r="N139" s="320"/>
      <c r="O139" s="319">
        <f t="shared" si="176"/>
        <v>0</v>
      </c>
      <c r="P139" s="322"/>
    </row>
    <row r="140" spans="1:16" ht="12" hidden="1" customHeight="1" x14ac:dyDescent="0.25">
      <c r="A140" s="447">
        <v>2330</v>
      </c>
      <c r="B140" s="353" t="s">
        <v>159</v>
      </c>
      <c r="C140" s="354">
        <f t="shared" si="102"/>
        <v>0</v>
      </c>
      <c r="D140" s="453"/>
      <c r="E140" s="454"/>
      <c r="F140" s="319">
        <f t="shared" si="173"/>
        <v>0</v>
      </c>
      <c r="G140" s="317"/>
      <c r="H140" s="320"/>
      <c r="I140" s="319">
        <f t="shared" si="174"/>
        <v>0</v>
      </c>
      <c r="J140" s="317"/>
      <c r="K140" s="320"/>
      <c r="L140" s="319">
        <f t="shared" si="175"/>
        <v>0</v>
      </c>
      <c r="M140" s="317"/>
      <c r="N140" s="320"/>
      <c r="O140" s="319">
        <f t="shared" si="176"/>
        <v>0</v>
      </c>
      <c r="P140" s="322"/>
    </row>
    <row r="141" spans="1:16" ht="48" hidden="1" x14ac:dyDescent="0.25">
      <c r="A141" s="447">
        <v>2340</v>
      </c>
      <c r="B141" s="353" t="s">
        <v>160</v>
      </c>
      <c r="C141" s="354">
        <f t="shared" si="102"/>
        <v>0</v>
      </c>
      <c r="D141" s="448">
        <f>SUM(D142:D143)</f>
        <v>0</v>
      </c>
      <c r="E141" s="449">
        <f t="shared" ref="E141:F141" si="177">SUM(E142:E143)</f>
        <v>0</v>
      </c>
      <c r="F141" s="319">
        <f t="shared" si="177"/>
        <v>0</v>
      </c>
      <c r="G141" s="448">
        <f>SUM(G142:G143)</f>
        <v>0</v>
      </c>
      <c r="H141" s="449">
        <f t="shared" ref="H141:I141" si="178">SUM(H142:H143)</f>
        <v>0</v>
      </c>
      <c r="I141" s="319">
        <f t="shared" si="178"/>
        <v>0</v>
      </c>
      <c r="J141" s="448">
        <f>SUM(J142:J143)</f>
        <v>0</v>
      </c>
      <c r="K141" s="449">
        <f t="shared" ref="K141:L141" si="179">SUM(K142:K143)</f>
        <v>0</v>
      </c>
      <c r="L141" s="319">
        <f t="shared" si="179"/>
        <v>0</v>
      </c>
      <c r="M141" s="448">
        <f>SUM(M142:M143)</f>
        <v>0</v>
      </c>
      <c r="N141" s="449">
        <f t="shared" ref="N141:O141" si="180">SUM(N142:N143)</f>
        <v>0</v>
      </c>
      <c r="O141" s="319">
        <f t="shared" si="180"/>
        <v>0</v>
      </c>
      <c r="P141" s="322"/>
    </row>
    <row r="142" spans="1:16" ht="12" hidden="1" customHeight="1" x14ac:dyDescent="0.25">
      <c r="A142" s="315">
        <v>2341</v>
      </c>
      <c r="B142" s="353" t="s">
        <v>161</v>
      </c>
      <c r="C142" s="354">
        <f t="shared" si="102"/>
        <v>0</v>
      </c>
      <c r="D142" s="453"/>
      <c r="E142" s="454"/>
      <c r="F142" s="319">
        <f t="shared" ref="F142:F143" si="181">D142+E142</f>
        <v>0</v>
      </c>
      <c r="G142" s="317"/>
      <c r="H142" s="320"/>
      <c r="I142" s="319">
        <f t="shared" ref="I142:I143" si="182">G142+H142</f>
        <v>0</v>
      </c>
      <c r="J142" s="317"/>
      <c r="K142" s="320"/>
      <c r="L142" s="319">
        <f t="shared" ref="L142:L143" si="183">K142+J142</f>
        <v>0</v>
      </c>
      <c r="M142" s="317"/>
      <c r="N142" s="320"/>
      <c r="O142" s="319">
        <f t="shared" ref="O142:O143" si="184">N142+M142</f>
        <v>0</v>
      </c>
      <c r="P142" s="322"/>
    </row>
    <row r="143" spans="1:16" ht="24" hidden="1" customHeight="1" x14ac:dyDescent="0.25">
      <c r="A143" s="315">
        <v>2344</v>
      </c>
      <c r="B143" s="353" t="s">
        <v>162</v>
      </c>
      <c r="C143" s="354">
        <f t="shared" si="102"/>
        <v>0</v>
      </c>
      <c r="D143" s="453"/>
      <c r="E143" s="454"/>
      <c r="F143" s="319">
        <f t="shared" si="181"/>
        <v>0</v>
      </c>
      <c r="G143" s="317"/>
      <c r="H143" s="320"/>
      <c r="I143" s="319">
        <f t="shared" si="182"/>
        <v>0</v>
      </c>
      <c r="J143" s="317"/>
      <c r="K143" s="320"/>
      <c r="L143" s="319">
        <f t="shared" si="183"/>
        <v>0</v>
      </c>
      <c r="M143" s="317"/>
      <c r="N143" s="320"/>
      <c r="O143" s="319">
        <f t="shared" si="184"/>
        <v>0</v>
      </c>
      <c r="P143" s="322"/>
    </row>
    <row r="144" spans="1:16" ht="24" hidden="1" x14ac:dyDescent="0.25">
      <c r="A144" s="444">
        <v>2350</v>
      </c>
      <c r="B144" s="402" t="s">
        <v>163</v>
      </c>
      <c r="C144" s="407">
        <f t="shared" si="102"/>
        <v>0</v>
      </c>
      <c r="D144" s="445">
        <f>SUM(D145:D150)</f>
        <v>0</v>
      </c>
      <c r="E144" s="446">
        <f t="shared" ref="E144:F144" si="185">SUM(E145:E150)</f>
        <v>0</v>
      </c>
      <c r="F144" s="405">
        <f t="shared" si="185"/>
        <v>0</v>
      </c>
      <c r="G144" s="445">
        <f>SUM(G145:G150)</f>
        <v>0</v>
      </c>
      <c r="H144" s="446">
        <f t="shared" ref="H144:I144" si="186">SUM(H145:H150)</f>
        <v>0</v>
      </c>
      <c r="I144" s="405">
        <f t="shared" si="186"/>
        <v>0</v>
      </c>
      <c r="J144" s="445">
        <f>SUM(J145:J150)</f>
        <v>0</v>
      </c>
      <c r="K144" s="446">
        <f t="shared" ref="K144:L144" si="187">SUM(K145:K150)</f>
        <v>0</v>
      </c>
      <c r="L144" s="405">
        <f t="shared" si="187"/>
        <v>0</v>
      </c>
      <c r="M144" s="445">
        <f>SUM(M145:M150)</f>
        <v>0</v>
      </c>
      <c r="N144" s="446">
        <f t="shared" ref="N144:O144" si="188">SUM(N145:N150)</f>
        <v>0</v>
      </c>
      <c r="O144" s="405">
        <f t="shared" si="188"/>
        <v>0</v>
      </c>
      <c r="P144" s="393"/>
    </row>
    <row r="145" spans="1:16" ht="12" hidden="1" customHeight="1" x14ac:dyDescent="0.25">
      <c r="A145" s="308">
        <v>2351</v>
      </c>
      <c r="B145" s="346" t="s">
        <v>164</v>
      </c>
      <c r="C145" s="347">
        <f t="shared" si="102"/>
        <v>0</v>
      </c>
      <c r="D145" s="455"/>
      <c r="E145" s="456"/>
      <c r="F145" s="398">
        <f t="shared" ref="F145:F150" si="189">D145+E145</f>
        <v>0</v>
      </c>
      <c r="G145" s="310"/>
      <c r="H145" s="311"/>
      <c r="I145" s="398">
        <f t="shared" ref="I145:I150" si="190">G145+H145</f>
        <v>0</v>
      </c>
      <c r="J145" s="310"/>
      <c r="K145" s="311"/>
      <c r="L145" s="398">
        <f t="shared" ref="L145:L150" si="191">K145+J145</f>
        <v>0</v>
      </c>
      <c r="M145" s="310"/>
      <c r="N145" s="311"/>
      <c r="O145" s="398">
        <f t="shared" ref="O145:O150" si="192">N145+M145</f>
        <v>0</v>
      </c>
      <c r="P145" s="313"/>
    </row>
    <row r="146" spans="1:16" ht="12" hidden="1" customHeight="1" x14ac:dyDescent="0.25">
      <c r="A146" s="315">
        <v>2352</v>
      </c>
      <c r="B146" s="353" t="s">
        <v>166</v>
      </c>
      <c r="C146" s="354">
        <f t="shared" si="102"/>
        <v>0</v>
      </c>
      <c r="D146" s="453"/>
      <c r="E146" s="454"/>
      <c r="F146" s="319">
        <f t="shared" si="189"/>
        <v>0</v>
      </c>
      <c r="G146" s="317"/>
      <c r="H146" s="320"/>
      <c r="I146" s="319">
        <f t="shared" si="190"/>
        <v>0</v>
      </c>
      <c r="J146" s="317"/>
      <c r="K146" s="320"/>
      <c r="L146" s="319">
        <f t="shared" si="191"/>
        <v>0</v>
      </c>
      <c r="M146" s="317"/>
      <c r="N146" s="320"/>
      <c r="O146" s="319">
        <f t="shared" si="192"/>
        <v>0</v>
      </c>
      <c r="P146" s="322"/>
    </row>
    <row r="147" spans="1:16" ht="24" hidden="1" customHeight="1" x14ac:dyDescent="0.25">
      <c r="A147" s="315">
        <v>2353</v>
      </c>
      <c r="B147" s="353" t="s">
        <v>167</v>
      </c>
      <c r="C147" s="354">
        <f t="shared" si="102"/>
        <v>0</v>
      </c>
      <c r="D147" s="453"/>
      <c r="E147" s="454"/>
      <c r="F147" s="319">
        <f t="shared" si="189"/>
        <v>0</v>
      </c>
      <c r="G147" s="317"/>
      <c r="H147" s="320"/>
      <c r="I147" s="319">
        <f t="shared" si="190"/>
        <v>0</v>
      </c>
      <c r="J147" s="317"/>
      <c r="K147" s="320"/>
      <c r="L147" s="319">
        <f t="shared" si="191"/>
        <v>0</v>
      </c>
      <c r="M147" s="317"/>
      <c r="N147" s="320"/>
      <c r="O147" s="319">
        <f t="shared" si="192"/>
        <v>0</v>
      </c>
      <c r="P147" s="322"/>
    </row>
    <row r="148" spans="1:16" ht="24" hidden="1" customHeight="1" x14ac:dyDescent="0.25">
      <c r="A148" s="315">
        <v>2354</v>
      </c>
      <c r="B148" s="353" t="s">
        <v>168</v>
      </c>
      <c r="C148" s="354">
        <f t="shared" ref="C148:C211" si="193">F148+I148+L148+O148</f>
        <v>0</v>
      </c>
      <c r="D148" s="453"/>
      <c r="E148" s="454"/>
      <c r="F148" s="319">
        <f t="shared" si="189"/>
        <v>0</v>
      </c>
      <c r="G148" s="317"/>
      <c r="H148" s="320"/>
      <c r="I148" s="319">
        <f t="shared" si="190"/>
        <v>0</v>
      </c>
      <c r="J148" s="317"/>
      <c r="K148" s="320"/>
      <c r="L148" s="319">
        <f t="shared" si="191"/>
        <v>0</v>
      </c>
      <c r="M148" s="317"/>
      <c r="N148" s="320"/>
      <c r="O148" s="319">
        <f t="shared" si="192"/>
        <v>0</v>
      </c>
      <c r="P148" s="322"/>
    </row>
    <row r="149" spans="1:16" ht="24" hidden="1" customHeight="1" x14ac:dyDescent="0.25">
      <c r="A149" s="315">
        <v>2355</v>
      </c>
      <c r="B149" s="353" t="s">
        <v>169</v>
      </c>
      <c r="C149" s="354">
        <f t="shared" si="193"/>
        <v>0</v>
      </c>
      <c r="D149" s="453"/>
      <c r="E149" s="454"/>
      <c r="F149" s="319">
        <f t="shared" si="189"/>
        <v>0</v>
      </c>
      <c r="G149" s="317"/>
      <c r="H149" s="320"/>
      <c r="I149" s="319">
        <f t="shared" si="190"/>
        <v>0</v>
      </c>
      <c r="J149" s="317"/>
      <c r="K149" s="320"/>
      <c r="L149" s="319">
        <f t="shared" si="191"/>
        <v>0</v>
      </c>
      <c r="M149" s="317"/>
      <c r="N149" s="320"/>
      <c r="O149" s="319">
        <f t="shared" si="192"/>
        <v>0</v>
      </c>
      <c r="P149" s="322"/>
    </row>
    <row r="150" spans="1:16" ht="24" hidden="1" customHeight="1" x14ac:dyDescent="0.25">
      <c r="A150" s="315">
        <v>2359</v>
      </c>
      <c r="B150" s="353" t="s">
        <v>170</v>
      </c>
      <c r="C150" s="354">
        <f t="shared" si="193"/>
        <v>0</v>
      </c>
      <c r="D150" s="453"/>
      <c r="E150" s="454"/>
      <c r="F150" s="319">
        <f t="shared" si="189"/>
        <v>0</v>
      </c>
      <c r="G150" s="317"/>
      <c r="H150" s="320"/>
      <c r="I150" s="319">
        <f t="shared" si="190"/>
        <v>0</v>
      </c>
      <c r="J150" s="317"/>
      <c r="K150" s="320"/>
      <c r="L150" s="319">
        <f t="shared" si="191"/>
        <v>0</v>
      </c>
      <c r="M150" s="317"/>
      <c r="N150" s="320"/>
      <c r="O150" s="319">
        <f t="shared" si="192"/>
        <v>0</v>
      </c>
      <c r="P150" s="322"/>
    </row>
    <row r="151" spans="1:16" ht="24.75" hidden="1" customHeight="1" x14ac:dyDescent="0.25">
      <c r="A151" s="447">
        <v>2360</v>
      </c>
      <c r="B151" s="353" t="s">
        <v>171</v>
      </c>
      <c r="C151" s="354">
        <f t="shared" si="193"/>
        <v>0</v>
      </c>
      <c r="D151" s="448">
        <f>SUM(D152:D158)</f>
        <v>0</v>
      </c>
      <c r="E151" s="449">
        <f t="shared" ref="E151:F151" si="194">SUM(E152:E158)</f>
        <v>0</v>
      </c>
      <c r="F151" s="319">
        <f t="shared" si="194"/>
        <v>0</v>
      </c>
      <c r="G151" s="448">
        <f>SUM(G152:G158)</f>
        <v>0</v>
      </c>
      <c r="H151" s="449">
        <f t="shared" ref="H151:I151" si="195">SUM(H152:H158)</f>
        <v>0</v>
      </c>
      <c r="I151" s="319">
        <f t="shared" si="195"/>
        <v>0</v>
      </c>
      <c r="J151" s="448">
        <f>SUM(J152:J158)</f>
        <v>0</v>
      </c>
      <c r="K151" s="449">
        <f t="shared" ref="K151:L151" si="196">SUM(K152:K158)</f>
        <v>0</v>
      </c>
      <c r="L151" s="319">
        <f t="shared" si="196"/>
        <v>0</v>
      </c>
      <c r="M151" s="448">
        <f>SUM(M152:M158)</f>
        <v>0</v>
      </c>
      <c r="N151" s="449">
        <f t="shared" ref="N151:O151" si="197">SUM(N152:N158)</f>
        <v>0</v>
      </c>
      <c r="O151" s="319">
        <f t="shared" si="197"/>
        <v>0</v>
      </c>
      <c r="P151" s="322"/>
    </row>
    <row r="152" spans="1:16" ht="12" hidden="1" customHeight="1" x14ac:dyDescent="0.25">
      <c r="A152" s="314">
        <v>2361</v>
      </c>
      <c r="B152" s="353" t="s">
        <v>172</v>
      </c>
      <c r="C152" s="354">
        <f t="shared" si="193"/>
        <v>0</v>
      </c>
      <c r="D152" s="453"/>
      <c r="E152" s="454"/>
      <c r="F152" s="319">
        <f t="shared" ref="F152:F159" si="198">D152+E152</f>
        <v>0</v>
      </c>
      <c r="G152" s="317"/>
      <c r="H152" s="320"/>
      <c r="I152" s="319">
        <f t="shared" ref="I152:I159" si="199">G152+H152</f>
        <v>0</v>
      </c>
      <c r="J152" s="317"/>
      <c r="K152" s="320"/>
      <c r="L152" s="319">
        <f t="shared" ref="L152:L159" si="200">K152+J152</f>
        <v>0</v>
      </c>
      <c r="M152" s="317"/>
      <c r="N152" s="320"/>
      <c r="O152" s="319">
        <f t="shared" ref="O152:O159" si="201">N152+M152</f>
        <v>0</v>
      </c>
      <c r="P152" s="322"/>
    </row>
    <row r="153" spans="1:16" ht="24" hidden="1" customHeight="1" x14ac:dyDescent="0.25">
      <c r="A153" s="314">
        <v>2362</v>
      </c>
      <c r="B153" s="353" t="s">
        <v>173</v>
      </c>
      <c r="C153" s="354">
        <f t="shared" si="193"/>
        <v>0</v>
      </c>
      <c r="D153" s="453"/>
      <c r="E153" s="454"/>
      <c r="F153" s="319">
        <f t="shared" si="198"/>
        <v>0</v>
      </c>
      <c r="G153" s="317"/>
      <c r="H153" s="320"/>
      <c r="I153" s="319">
        <f t="shared" si="199"/>
        <v>0</v>
      </c>
      <c r="J153" s="317"/>
      <c r="K153" s="320"/>
      <c r="L153" s="319">
        <f t="shared" si="200"/>
        <v>0</v>
      </c>
      <c r="M153" s="317"/>
      <c r="N153" s="320"/>
      <c r="O153" s="319">
        <f t="shared" si="201"/>
        <v>0</v>
      </c>
      <c r="P153" s="322"/>
    </row>
    <row r="154" spans="1:16" ht="12" hidden="1" customHeight="1" x14ac:dyDescent="0.25">
      <c r="A154" s="314">
        <v>2363</v>
      </c>
      <c r="B154" s="353" t="s">
        <v>174</v>
      </c>
      <c r="C154" s="354">
        <f t="shared" si="193"/>
        <v>0</v>
      </c>
      <c r="D154" s="453"/>
      <c r="E154" s="454"/>
      <c r="F154" s="319">
        <f t="shared" si="198"/>
        <v>0</v>
      </c>
      <c r="G154" s="317"/>
      <c r="H154" s="320"/>
      <c r="I154" s="319">
        <f t="shared" si="199"/>
        <v>0</v>
      </c>
      <c r="J154" s="317"/>
      <c r="K154" s="320"/>
      <c r="L154" s="319">
        <f t="shared" si="200"/>
        <v>0</v>
      </c>
      <c r="M154" s="317"/>
      <c r="N154" s="320"/>
      <c r="O154" s="319">
        <f t="shared" si="201"/>
        <v>0</v>
      </c>
      <c r="P154" s="322"/>
    </row>
    <row r="155" spans="1:16" ht="12" hidden="1" customHeight="1" x14ac:dyDescent="0.25">
      <c r="A155" s="314">
        <v>2364</v>
      </c>
      <c r="B155" s="353" t="s">
        <v>175</v>
      </c>
      <c r="C155" s="354">
        <f t="shared" si="193"/>
        <v>0</v>
      </c>
      <c r="D155" s="453"/>
      <c r="E155" s="454"/>
      <c r="F155" s="319">
        <f t="shared" si="198"/>
        <v>0</v>
      </c>
      <c r="G155" s="317"/>
      <c r="H155" s="320"/>
      <c r="I155" s="319">
        <f t="shared" si="199"/>
        <v>0</v>
      </c>
      <c r="J155" s="317"/>
      <c r="K155" s="320"/>
      <c r="L155" s="319">
        <f t="shared" si="200"/>
        <v>0</v>
      </c>
      <c r="M155" s="317"/>
      <c r="N155" s="320"/>
      <c r="O155" s="319">
        <f t="shared" si="201"/>
        <v>0</v>
      </c>
      <c r="P155" s="322"/>
    </row>
    <row r="156" spans="1:16" ht="12.75" hidden="1" customHeight="1" x14ac:dyDescent="0.25">
      <c r="A156" s="314">
        <v>2365</v>
      </c>
      <c r="B156" s="353" t="s">
        <v>176</v>
      </c>
      <c r="C156" s="354">
        <f t="shared" si="193"/>
        <v>0</v>
      </c>
      <c r="D156" s="453"/>
      <c r="E156" s="454"/>
      <c r="F156" s="319">
        <f t="shared" si="198"/>
        <v>0</v>
      </c>
      <c r="G156" s="317"/>
      <c r="H156" s="320"/>
      <c r="I156" s="319">
        <f t="shared" si="199"/>
        <v>0</v>
      </c>
      <c r="J156" s="317"/>
      <c r="K156" s="320"/>
      <c r="L156" s="319">
        <f t="shared" si="200"/>
        <v>0</v>
      </c>
      <c r="M156" s="317"/>
      <c r="N156" s="320"/>
      <c r="O156" s="319">
        <f t="shared" si="201"/>
        <v>0</v>
      </c>
      <c r="P156" s="322"/>
    </row>
    <row r="157" spans="1:16" ht="36" hidden="1" customHeight="1" x14ac:dyDescent="0.25">
      <c r="A157" s="314">
        <v>2366</v>
      </c>
      <c r="B157" s="353" t="s">
        <v>177</v>
      </c>
      <c r="C157" s="354">
        <f t="shared" si="193"/>
        <v>0</v>
      </c>
      <c r="D157" s="453"/>
      <c r="E157" s="454"/>
      <c r="F157" s="319">
        <f t="shared" si="198"/>
        <v>0</v>
      </c>
      <c r="G157" s="317"/>
      <c r="H157" s="320"/>
      <c r="I157" s="319">
        <f t="shared" si="199"/>
        <v>0</v>
      </c>
      <c r="J157" s="317"/>
      <c r="K157" s="320"/>
      <c r="L157" s="319">
        <f t="shared" si="200"/>
        <v>0</v>
      </c>
      <c r="M157" s="317"/>
      <c r="N157" s="320"/>
      <c r="O157" s="319">
        <f t="shared" si="201"/>
        <v>0</v>
      </c>
      <c r="P157" s="322"/>
    </row>
    <row r="158" spans="1:16" ht="48" hidden="1" customHeight="1" x14ac:dyDescent="0.25">
      <c r="A158" s="314">
        <v>2369</v>
      </c>
      <c r="B158" s="353" t="s">
        <v>178</v>
      </c>
      <c r="C158" s="354">
        <f t="shared" si="193"/>
        <v>0</v>
      </c>
      <c r="D158" s="453"/>
      <c r="E158" s="454"/>
      <c r="F158" s="319">
        <f t="shared" si="198"/>
        <v>0</v>
      </c>
      <c r="G158" s="317"/>
      <c r="H158" s="320"/>
      <c r="I158" s="319">
        <f t="shared" si="199"/>
        <v>0</v>
      </c>
      <c r="J158" s="317"/>
      <c r="K158" s="320"/>
      <c r="L158" s="319">
        <f t="shared" si="200"/>
        <v>0</v>
      </c>
      <c r="M158" s="317"/>
      <c r="N158" s="320"/>
      <c r="O158" s="319">
        <f t="shared" si="201"/>
        <v>0</v>
      </c>
      <c r="P158" s="322"/>
    </row>
    <row r="159" spans="1:16" ht="12" hidden="1" customHeight="1" x14ac:dyDescent="0.25">
      <c r="A159" s="444">
        <v>2370</v>
      </c>
      <c r="B159" s="402" t="s">
        <v>179</v>
      </c>
      <c r="C159" s="407">
        <f t="shared" si="193"/>
        <v>0</v>
      </c>
      <c r="D159" s="460"/>
      <c r="E159" s="461"/>
      <c r="F159" s="405">
        <f t="shared" si="198"/>
        <v>0</v>
      </c>
      <c r="G159" s="408"/>
      <c r="H159" s="409"/>
      <c r="I159" s="405">
        <f t="shared" si="199"/>
        <v>0</v>
      </c>
      <c r="J159" s="408"/>
      <c r="K159" s="409"/>
      <c r="L159" s="405">
        <f t="shared" si="200"/>
        <v>0</v>
      </c>
      <c r="M159" s="408"/>
      <c r="N159" s="409"/>
      <c r="O159" s="405">
        <f t="shared" si="201"/>
        <v>0</v>
      </c>
      <c r="P159" s="393"/>
    </row>
    <row r="160" spans="1:16" hidden="1" x14ac:dyDescent="0.25">
      <c r="A160" s="444">
        <v>2380</v>
      </c>
      <c r="B160" s="402" t="s">
        <v>180</v>
      </c>
      <c r="C160" s="407">
        <f t="shared" si="193"/>
        <v>0</v>
      </c>
      <c r="D160" s="445">
        <f>SUM(D161:D162)</f>
        <v>0</v>
      </c>
      <c r="E160" s="446">
        <f t="shared" ref="E160:F160" si="202">SUM(E161:E162)</f>
        <v>0</v>
      </c>
      <c r="F160" s="405">
        <f t="shared" si="202"/>
        <v>0</v>
      </c>
      <c r="G160" s="445">
        <f>SUM(G161:G162)</f>
        <v>0</v>
      </c>
      <c r="H160" s="446">
        <f t="shared" ref="H160:I160" si="203">SUM(H161:H162)</f>
        <v>0</v>
      </c>
      <c r="I160" s="405">
        <f t="shared" si="203"/>
        <v>0</v>
      </c>
      <c r="J160" s="445">
        <f>SUM(J161:J162)</f>
        <v>0</v>
      </c>
      <c r="K160" s="446">
        <f t="shared" ref="K160:L160" si="204">SUM(K161:K162)</f>
        <v>0</v>
      </c>
      <c r="L160" s="405">
        <f t="shared" si="204"/>
        <v>0</v>
      </c>
      <c r="M160" s="445">
        <f>SUM(M161:M162)</f>
        <v>0</v>
      </c>
      <c r="N160" s="446">
        <f t="shared" ref="N160:O160" si="205">SUM(N161:N162)</f>
        <v>0</v>
      </c>
      <c r="O160" s="405">
        <f t="shared" si="205"/>
        <v>0</v>
      </c>
      <c r="P160" s="393"/>
    </row>
    <row r="161" spans="1:16" ht="12" hidden="1" customHeight="1" x14ac:dyDescent="0.25">
      <c r="A161" s="307">
        <v>2381</v>
      </c>
      <c r="B161" s="346" t="s">
        <v>181</v>
      </c>
      <c r="C161" s="347">
        <f t="shared" si="193"/>
        <v>0</v>
      </c>
      <c r="D161" s="455"/>
      <c r="E161" s="456"/>
      <c r="F161" s="398">
        <f t="shared" ref="F161:F164" si="206">D161+E161</f>
        <v>0</v>
      </c>
      <c r="G161" s="310"/>
      <c r="H161" s="311"/>
      <c r="I161" s="398">
        <f t="shared" ref="I161:I164" si="207">G161+H161</f>
        <v>0</v>
      </c>
      <c r="J161" s="310"/>
      <c r="K161" s="311"/>
      <c r="L161" s="398">
        <f t="shared" ref="L161:L164" si="208">K161+J161</f>
        <v>0</v>
      </c>
      <c r="M161" s="310"/>
      <c r="N161" s="311"/>
      <c r="O161" s="398">
        <f t="shared" ref="O161:O164" si="209">N161+M161</f>
        <v>0</v>
      </c>
      <c r="P161" s="313"/>
    </row>
    <row r="162" spans="1:16" ht="24" hidden="1" customHeight="1" x14ac:dyDescent="0.25">
      <c r="A162" s="314">
        <v>2389</v>
      </c>
      <c r="B162" s="353" t="s">
        <v>182</v>
      </c>
      <c r="C162" s="354">
        <f t="shared" si="193"/>
        <v>0</v>
      </c>
      <c r="D162" s="453"/>
      <c r="E162" s="454"/>
      <c r="F162" s="319">
        <f t="shared" si="206"/>
        <v>0</v>
      </c>
      <c r="G162" s="317"/>
      <c r="H162" s="320"/>
      <c r="I162" s="319">
        <f t="shared" si="207"/>
        <v>0</v>
      </c>
      <c r="J162" s="317"/>
      <c r="K162" s="320"/>
      <c r="L162" s="319">
        <f t="shared" si="208"/>
        <v>0</v>
      </c>
      <c r="M162" s="317"/>
      <c r="N162" s="320"/>
      <c r="O162" s="319">
        <f t="shared" si="209"/>
        <v>0</v>
      </c>
      <c r="P162" s="322"/>
    </row>
    <row r="163" spans="1:16" ht="12" hidden="1" customHeight="1" x14ac:dyDescent="0.25">
      <c r="A163" s="444">
        <v>2390</v>
      </c>
      <c r="B163" s="402" t="s">
        <v>183</v>
      </c>
      <c r="C163" s="407">
        <f t="shared" si="193"/>
        <v>0</v>
      </c>
      <c r="D163" s="460"/>
      <c r="E163" s="461"/>
      <c r="F163" s="405">
        <f t="shared" si="206"/>
        <v>0</v>
      </c>
      <c r="G163" s="408"/>
      <c r="H163" s="409"/>
      <c r="I163" s="405">
        <f t="shared" si="207"/>
        <v>0</v>
      </c>
      <c r="J163" s="408"/>
      <c r="K163" s="409"/>
      <c r="L163" s="405">
        <f t="shared" si="208"/>
        <v>0</v>
      </c>
      <c r="M163" s="408"/>
      <c r="N163" s="409"/>
      <c r="O163" s="405">
        <f t="shared" si="209"/>
        <v>0</v>
      </c>
      <c r="P163" s="393"/>
    </row>
    <row r="164" spans="1:16" ht="12" hidden="1" customHeight="1" x14ac:dyDescent="0.25">
      <c r="A164" s="333">
        <v>2400</v>
      </c>
      <c r="B164" s="441" t="s">
        <v>184</v>
      </c>
      <c r="C164" s="334">
        <f t="shared" si="193"/>
        <v>0</v>
      </c>
      <c r="D164" s="462"/>
      <c r="E164" s="463"/>
      <c r="F164" s="337">
        <f t="shared" si="206"/>
        <v>0</v>
      </c>
      <c r="G164" s="335"/>
      <c r="H164" s="336"/>
      <c r="I164" s="337">
        <f t="shared" si="207"/>
        <v>0</v>
      </c>
      <c r="J164" s="335"/>
      <c r="K164" s="336"/>
      <c r="L164" s="337">
        <f t="shared" si="208"/>
        <v>0</v>
      </c>
      <c r="M164" s="335"/>
      <c r="N164" s="336"/>
      <c r="O164" s="337">
        <f t="shared" si="209"/>
        <v>0</v>
      </c>
      <c r="P164" s="341"/>
    </row>
    <row r="165" spans="1:16" ht="24" hidden="1" x14ac:dyDescent="0.25">
      <c r="A165" s="333">
        <v>2500</v>
      </c>
      <c r="B165" s="441" t="s">
        <v>185</v>
      </c>
      <c r="C165" s="334">
        <f t="shared" si="193"/>
        <v>0</v>
      </c>
      <c r="D165" s="442">
        <f>SUM(D166,D171)</f>
        <v>0</v>
      </c>
      <c r="E165" s="443">
        <f t="shared" ref="E165:O165" si="210">SUM(E166,E171)</f>
        <v>0</v>
      </c>
      <c r="F165" s="337">
        <f t="shared" si="210"/>
        <v>0</v>
      </c>
      <c r="G165" s="442">
        <f t="shared" si="210"/>
        <v>0</v>
      </c>
      <c r="H165" s="443">
        <f t="shared" si="210"/>
        <v>0</v>
      </c>
      <c r="I165" s="337">
        <f t="shared" si="210"/>
        <v>0</v>
      </c>
      <c r="J165" s="442">
        <f t="shared" si="210"/>
        <v>0</v>
      </c>
      <c r="K165" s="443">
        <f t="shared" si="210"/>
        <v>0</v>
      </c>
      <c r="L165" s="337">
        <f t="shared" si="210"/>
        <v>0</v>
      </c>
      <c r="M165" s="442">
        <f t="shared" si="210"/>
        <v>0</v>
      </c>
      <c r="N165" s="443">
        <f t="shared" si="210"/>
        <v>0</v>
      </c>
      <c r="O165" s="337">
        <f t="shared" si="210"/>
        <v>0</v>
      </c>
      <c r="P165" s="341"/>
    </row>
    <row r="166" spans="1:16" ht="16.5" hidden="1" customHeight="1" x14ac:dyDescent="0.25">
      <c r="A166" s="541">
        <v>2510</v>
      </c>
      <c r="B166" s="346" t="s">
        <v>186</v>
      </c>
      <c r="C166" s="347">
        <f t="shared" si="193"/>
        <v>0</v>
      </c>
      <c r="D166" s="451">
        <f>SUM(D167:D170)</f>
        <v>0</v>
      </c>
      <c r="E166" s="452">
        <f t="shared" ref="E166:O166" si="211">SUM(E167:E170)</f>
        <v>0</v>
      </c>
      <c r="F166" s="398">
        <f t="shared" si="211"/>
        <v>0</v>
      </c>
      <c r="G166" s="451">
        <f t="shared" si="211"/>
        <v>0</v>
      </c>
      <c r="H166" s="452">
        <f t="shared" si="211"/>
        <v>0</v>
      </c>
      <c r="I166" s="398">
        <f t="shared" si="211"/>
        <v>0</v>
      </c>
      <c r="J166" s="451">
        <f t="shared" si="211"/>
        <v>0</v>
      </c>
      <c r="K166" s="452">
        <f t="shared" si="211"/>
        <v>0</v>
      </c>
      <c r="L166" s="398">
        <f t="shared" si="211"/>
        <v>0</v>
      </c>
      <c r="M166" s="451">
        <f t="shared" si="211"/>
        <v>0</v>
      </c>
      <c r="N166" s="452">
        <f t="shared" si="211"/>
        <v>0</v>
      </c>
      <c r="O166" s="398">
        <f t="shared" si="211"/>
        <v>0</v>
      </c>
      <c r="P166" s="313"/>
    </row>
    <row r="167" spans="1:16" ht="24" hidden="1" customHeight="1" x14ac:dyDescent="0.25">
      <c r="A167" s="315">
        <v>2512</v>
      </c>
      <c r="B167" s="353" t="s">
        <v>187</v>
      </c>
      <c r="C167" s="354">
        <f t="shared" si="193"/>
        <v>0</v>
      </c>
      <c r="D167" s="453"/>
      <c r="E167" s="454"/>
      <c r="F167" s="319">
        <f t="shared" ref="F167:F172" si="212">D167+E167</f>
        <v>0</v>
      </c>
      <c r="G167" s="317"/>
      <c r="H167" s="320"/>
      <c r="I167" s="319">
        <f t="shared" ref="I167:I172" si="213">G167+H167</f>
        <v>0</v>
      </c>
      <c r="J167" s="317"/>
      <c r="K167" s="320"/>
      <c r="L167" s="319">
        <f t="shared" ref="L167:L172" si="214">K167+J167</f>
        <v>0</v>
      </c>
      <c r="M167" s="317"/>
      <c r="N167" s="320"/>
      <c r="O167" s="319">
        <f t="shared" ref="O167:O172" si="215">N167+M167</f>
        <v>0</v>
      </c>
      <c r="P167" s="322"/>
    </row>
    <row r="168" spans="1:16" ht="36" hidden="1" customHeight="1" x14ac:dyDescent="0.25">
      <c r="A168" s="315">
        <v>2513</v>
      </c>
      <c r="B168" s="353" t="s">
        <v>188</v>
      </c>
      <c r="C168" s="354">
        <f t="shared" si="193"/>
        <v>0</v>
      </c>
      <c r="D168" s="453"/>
      <c r="E168" s="454"/>
      <c r="F168" s="319">
        <f t="shared" si="212"/>
        <v>0</v>
      </c>
      <c r="G168" s="317"/>
      <c r="H168" s="320"/>
      <c r="I168" s="319">
        <f t="shared" si="213"/>
        <v>0</v>
      </c>
      <c r="J168" s="317"/>
      <c r="K168" s="320"/>
      <c r="L168" s="319">
        <f t="shared" si="214"/>
        <v>0</v>
      </c>
      <c r="M168" s="317"/>
      <c r="N168" s="320"/>
      <c r="O168" s="319">
        <f t="shared" si="215"/>
        <v>0</v>
      </c>
      <c r="P168" s="322"/>
    </row>
    <row r="169" spans="1:16" ht="24" hidden="1" customHeight="1" x14ac:dyDescent="0.25">
      <c r="A169" s="315">
        <v>2515</v>
      </c>
      <c r="B169" s="353" t="s">
        <v>189</v>
      </c>
      <c r="C169" s="354">
        <f t="shared" si="193"/>
        <v>0</v>
      </c>
      <c r="D169" s="453"/>
      <c r="E169" s="454"/>
      <c r="F169" s="319">
        <f t="shared" si="212"/>
        <v>0</v>
      </c>
      <c r="G169" s="317"/>
      <c r="H169" s="320"/>
      <c r="I169" s="319">
        <f t="shared" si="213"/>
        <v>0</v>
      </c>
      <c r="J169" s="317"/>
      <c r="K169" s="320"/>
      <c r="L169" s="319">
        <f t="shared" si="214"/>
        <v>0</v>
      </c>
      <c r="M169" s="317"/>
      <c r="N169" s="320"/>
      <c r="O169" s="319">
        <f t="shared" si="215"/>
        <v>0</v>
      </c>
      <c r="P169" s="322"/>
    </row>
    <row r="170" spans="1:16" ht="24" hidden="1" customHeight="1" x14ac:dyDescent="0.25">
      <c r="A170" s="315">
        <v>2519</v>
      </c>
      <c r="B170" s="353" t="s">
        <v>190</v>
      </c>
      <c r="C170" s="354">
        <f t="shared" si="193"/>
        <v>0</v>
      </c>
      <c r="D170" s="453"/>
      <c r="E170" s="454"/>
      <c r="F170" s="319">
        <f t="shared" si="212"/>
        <v>0</v>
      </c>
      <c r="G170" s="317"/>
      <c r="H170" s="320"/>
      <c r="I170" s="319">
        <f t="shared" si="213"/>
        <v>0</v>
      </c>
      <c r="J170" s="317"/>
      <c r="K170" s="320"/>
      <c r="L170" s="319">
        <f t="shared" si="214"/>
        <v>0</v>
      </c>
      <c r="M170" s="317"/>
      <c r="N170" s="320"/>
      <c r="O170" s="319">
        <f t="shared" si="215"/>
        <v>0</v>
      </c>
      <c r="P170" s="322"/>
    </row>
    <row r="171" spans="1:16" ht="24" hidden="1" customHeight="1" x14ac:dyDescent="0.25">
      <c r="A171" s="447">
        <v>2520</v>
      </c>
      <c r="B171" s="353" t="s">
        <v>191</v>
      </c>
      <c r="C171" s="354">
        <f t="shared" si="193"/>
        <v>0</v>
      </c>
      <c r="D171" s="453"/>
      <c r="E171" s="454"/>
      <c r="F171" s="319">
        <f t="shared" si="212"/>
        <v>0</v>
      </c>
      <c r="G171" s="317"/>
      <c r="H171" s="320"/>
      <c r="I171" s="319">
        <f t="shared" si="213"/>
        <v>0</v>
      </c>
      <c r="J171" s="317"/>
      <c r="K171" s="320"/>
      <c r="L171" s="319">
        <f t="shared" si="214"/>
        <v>0</v>
      </c>
      <c r="M171" s="317"/>
      <c r="N171" s="320"/>
      <c r="O171" s="319">
        <f t="shared" si="215"/>
        <v>0</v>
      </c>
      <c r="P171" s="322"/>
    </row>
    <row r="172" spans="1:16" s="464" customFormat="1" ht="36" hidden="1" customHeight="1" x14ac:dyDescent="0.25">
      <c r="A172" s="287">
        <v>2800</v>
      </c>
      <c r="B172" s="346" t="s">
        <v>192</v>
      </c>
      <c r="C172" s="347">
        <f t="shared" si="193"/>
        <v>0</v>
      </c>
      <c r="D172" s="310"/>
      <c r="E172" s="311"/>
      <c r="F172" s="398">
        <f t="shared" si="212"/>
        <v>0</v>
      </c>
      <c r="G172" s="310"/>
      <c r="H172" s="311"/>
      <c r="I172" s="398">
        <f t="shared" si="213"/>
        <v>0</v>
      </c>
      <c r="J172" s="310"/>
      <c r="K172" s="311"/>
      <c r="L172" s="398">
        <f t="shared" si="214"/>
        <v>0</v>
      </c>
      <c r="M172" s="310"/>
      <c r="N172" s="311"/>
      <c r="O172" s="398">
        <f t="shared" si="215"/>
        <v>0</v>
      </c>
      <c r="P172" s="313"/>
    </row>
    <row r="173" spans="1:16" hidden="1" x14ac:dyDescent="0.25">
      <c r="A173" s="436">
        <v>3000</v>
      </c>
      <c r="B173" s="436" t="s">
        <v>193</v>
      </c>
      <c r="C173" s="437">
        <f t="shared" si="193"/>
        <v>0</v>
      </c>
      <c r="D173" s="438">
        <f>SUM(D174,D184)</f>
        <v>0</v>
      </c>
      <c r="E173" s="439">
        <f t="shared" ref="E173:F173" si="216">SUM(E174,E184)</f>
        <v>0</v>
      </c>
      <c r="F173" s="440">
        <f t="shared" si="216"/>
        <v>0</v>
      </c>
      <c r="G173" s="438">
        <f>SUM(G174,G184)</f>
        <v>0</v>
      </c>
      <c r="H173" s="439">
        <f t="shared" ref="H173:I173" si="217">SUM(H174,H184)</f>
        <v>0</v>
      </c>
      <c r="I173" s="440">
        <f t="shared" si="217"/>
        <v>0</v>
      </c>
      <c r="J173" s="438">
        <f>SUM(J174,J184)</f>
        <v>0</v>
      </c>
      <c r="K173" s="439">
        <f t="shared" ref="K173:L173" si="218">SUM(K174,K184)</f>
        <v>0</v>
      </c>
      <c r="L173" s="440">
        <f t="shared" si="218"/>
        <v>0</v>
      </c>
      <c r="M173" s="438">
        <f>SUM(M174,M184)</f>
        <v>0</v>
      </c>
      <c r="N173" s="439">
        <f t="shared" ref="N173:O173" si="219">SUM(N174,N184)</f>
        <v>0</v>
      </c>
      <c r="O173" s="440">
        <f t="shared" si="219"/>
        <v>0</v>
      </c>
      <c r="P173" s="163"/>
    </row>
    <row r="174" spans="1:16" ht="24" hidden="1" x14ac:dyDescent="0.25">
      <c r="A174" s="333">
        <v>3200</v>
      </c>
      <c r="B174" s="465" t="s">
        <v>194</v>
      </c>
      <c r="C174" s="334">
        <f t="shared" si="193"/>
        <v>0</v>
      </c>
      <c r="D174" s="442">
        <f>SUM(D175,D179)</f>
        <v>0</v>
      </c>
      <c r="E174" s="443">
        <f t="shared" ref="E174:O174" si="220">SUM(E175,E179)</f>
        <v>0</v>
      </c>
      <c r="F174" s="337">
        <f t="shared" si="220"/>
        <v>0</v>
      </c>
      <c r="G174" s="442">
        <f t="shared" si="220"/>
        <v>0</v>
      </c>
      <c r="H174" s="443">
        <f t="shared" si="220"/>
        <v>0</v>
      </c>
      <c r="I174" s="337">
        <f t="shared" si="220"/>
        <v>0</v>
      </c>
      <c r="J174" s="442">
        <f t="shared" si="220"/>
        <v>0</v>
      </c>
      <c r="K174" s="443">
        <f t="shared" si="220"/>
        <v>0</v>
      </c>
      <c r="L174" s="337">
        <f t="shared" si="220"/>
        <v>0</v>
      </c>
      <c r="M174" s="442">
        <f t="shared" si="220"/>
        <v>0</v>
      </c>
      <c r="N174" s="443">
        <f t="shared" si="220"/>
        <v>0</v>
      </c>
      <c r="O174" s="337">
        <f t="shared" si="220"/>
        <v>0</v>
      </c>
      <c r="P174" s="341"/>
    </row>
    <row r="175" spans="1:16" ht="36" hidden="1" x14ac:dyDescent="0.25">
      <c r="A175" s="541">
        <v>3260</v>
      </c>
      <c r="B175" s="346" t="s">
        <v>195</v>
      </c>
      <c r="C175" s="347">
        <f t="shared" si="193"/>
        <v>0</v>
      </c>
      <c r="D175" s="451">
        <f>SUM(D176:D178)</f>
        <v>0</v>
      </c>
      <c r="E175" s="452">
        <f t="shared" ref="E175:F175" si="221">SUM(E176:E178)</f>
        <v>0</v>
      </c>
      <c r="F175" s="398">
        <f t="shared" si="221"/>
        <v>0</v>
      </c>
      <c r="G175" s="451">
        <f>SUM(G176:G178)</f>
        <v>0</v>
      </c>
      <c r="H175" s="452">
        <f t="shared" ref="H175:I175" si="222">SUM(H176:H178)</f>
        <v>0</v>
      </c>
      <c r="I175" s="398">
        <f t="shared" si="222"/>
        <v>0</v>
      </c>
      <c r="J175" s="451">
        <f>SUM(J176:J178)</f>
        <v>0</v>
      </c>
      <c r="K175" s="452">
        <f t="shared" ref="K175:L175" si="223">SUM(K176:K178)</f>
        <v>0</v>
      </c>
      <c r="L175" s="398">
        <f t="shared" si="223"/>
        <v>0</v>
      </c>
      <c r="M175" s="451">
        <f>SUM(M176:M178)</f>
        <v>0</v>
      </c>
      <c r="N175" s="452">
        <f t="shared" ref="N175:O175" si="224">SUM(N176:N178)</f>
        <v>0</v>
      </c>
      <c r="O175" s="398">
        <f t="shared" si="224"/>
        <v>0</v>
      </c>
      <c r="P175" s="313"/>
    </row>
    <row r="176" spans="1:16" ht="24" hidden="1" customHeight="1" x14ac:dyDescent="0.25">
      <c r="A176" s="315">
        <v>3261</v>
      </c>
      <c r="B176" s="353" t="s">
        <v>196</v>
      </c>
      <c r="C176" s="354">
        <f t="shared" si="193"/>
        <v>0</v>
      </c>
      <c r="D176" s="453"/>
      <c r="E176" s="454"/>
      <c r="F176" s="319">
        <f t="shared" ref="F176:F178" si="225">D176+E176</f>
        <v>0</v>
      </c>
      <c r="G176" s="317"/>
      <c r="H176" s="320"/>
      <c r="I176" s="319">
        <f t="shared" ref="I176:I178" si="226">G176+H176</f>
        <v>0</v>
      </c>
      <c r="J176" s="317"/>
      <c r="K176" s="320"/>
      <c r="L176" s="319">
        <f t="shared" ref="L176:L178" si="227">K176+J176</f>
        <v>0</v>
      </c>
      <c r="M176" s="317"/>
      <c r="N176" s="320"/>
      <c r="O176" s="319">
        <f t="shared" ref="O176:O178" si="228">N176+M176</f>
        <v>0</v>
      </c>
      <c r="P176" s="322"/>
    </row>
    <row r="177" spans="1:16" ht="36" hidden="1" customHeight="1" x14ac:dyDescent="0.25">
      <c r="A177" s="315">
        <v>3262</v>
      </c>
      <c r="B177" s="353" t="s">
        <v>197</v>
      </c>
      <c r="C177" s="354">
        <f t="shared" si="193"/>
        <v>0</v>
      </c>
      <c r="D177" s="453"/>
      <c r="E177" s="454"/>
      <c r="F177" s="319">
        <f t="shared" si="225"/>
        <v>0</v>
      </c>
      <c r="G177" s="317"/>
      <c r="H177" s="320"/>
      <c r="I177" s="319">
        <f t="shared" si="226"/>
        <v>0</v>
      </c>
      <c r="J177" s="317"/>
      <c r="K177" s="320"/>
      <c r="L177" s="319">
        <f t="shared" si="227"/>
        <v>0</v>
      </c>
      <c r="M177" s="317"/>
      <c r="N177" s="320"/>
      <c r="O177" s="319">
        <f t="shared" si="228"/>
        <v>0</v>
      </c>
      <c r="P177" s="322"/>
    </row>
    <row r="178" spans="1:16" ht="24" hidden="1" customHeight="1" x14ac:dyDescent="0.25">
      <c r="A178" s="315">
        <v>3263</v>
      </c>
      <c r="B178" s="353" t="s">
        <v>198</v>
      </c>
      <c r="C178" s="354">
        <f t="shared" si="193"/>
        <v>0</v>
      </c>
      <c r="D178" s="453"/>
      <c r="E178" s="454"/>
      <c r="F178" s="319">
        <f t="shared" si="225"/>
        <v>0</v>
      </c>
      <c r="G178" s="317"/>
      <c r="H178" s="320"/>
      <c r="I178" s="319">
        <f t="shared" si="226"/>
        <v>0</v>
      </c>
      <c r="J178" s="317"/>
      <c r="K178" s="320"/>
      <c r="L178" s="319">
        <f t="shared" si="227"/>
        <v>0</v>
      </c>
      <c r="M178" s="317"/>
      <c r="N178" s="320"/>
      <c r="O178" s="319">
        <f t="shared" si="228"/>
        <v>0</v>
      </c>
      <c r="P178" s="322"/>
    </row>
    <row r="179" spans="1:16" ht="84" hidden="1" x14ac:dyDescent="0.25">
      <c r="A179" s="541">
        <v>3290</v>
      </c>
      <c r="B179" s="346" t="s">
        <v>199</v>
      </c>
      <c r="C179" s="466">
        <f t="shared" si="193"/>
        <v>0</v>
      </c>
      <c r="D179" s="451">
        <f>SUM(D180:D183)</f>
        <v>0</v>
      </c>
      <c r="E179" s="452">
        <f t="shared" ref="E179:O179" si="229">SUM(E180:E183)</f>
        <v>0</v>
      </c>
      <c r="F179" s="398">
        <f t="shared" si="229"/>
        <v>0</v>
      </c>
      <c r="G179" s="451">
        <f t="shared" si="229"/>
        <v>0</v>
      </c>
      <c r="H179" s="452">
        <f t="shared" si="229"/>
        <v>0</v>
      </c>
      <c r="I179" s="398">
        <f t="shared" si="229"/>
        <v>0</v>
      </c>
      <c r="J179" s="451">
        <f t="shared" si="229"/>
        <v>0</v>
      </c>
      <c r="K179" s="452">
        <f t="shared" si="229"/>
        <v>0</v>
      </c>
      <c r="L179" s="398">
        <f t="shared" si="229"/>
        <v>0</v>
      </c>
      <c r="M179" s="451">
        <f t="shared" si="229"/>
        <v>0</v>
      </c>
      <c r="N179" s="452">
        <f t="shared" si="229"/>
        <v>0</v>
      </c>
      <c r="O179" s="398">
        <f t="shared" si="229"/>
        <v>0</v>
      </c>
      <c r="P179" s="313"/>
    </row>
    <row r="180" spans="1:16" ht="72" hidden="1" customHeight="1" x14ac:dyDescent="0.25">
      <c r="A180" s="315">
        <v>3291</v>
      </c>
      <c r="B180" s="353" t="s">
        <v>200</v>
      </c>
      <c r="C180" s="354">
        <f t="shared" si="193"/>
        <v>0</v>
      </c>
      <c r="D180" s="453"/>
      <c r="E180" s="454"/>
      <c r="F180" s="319">
        <f t="shared" ref="F180:F183" si="230">D180+E180</f>
        <v>0</v>
      </c>
      <c r="G180" s="317"/>
      <c r="H180" s="320"/>
      <c r="I180" s="319">
        <f t="shared" ref="I180:I183" si="231">G180+H180</f>
        <v>0</v>
      </c>
      <c r="J180" s="317"/>
      <c r="K180" s="320"/>
      <c r="L180" s="319">
        <f t="shared" ref="L180:L183" si="232">K180+J180</f>
        <v>0</v>
      </c>
      <c r="M180" s="317"/>
      <c r="N180" s="320"/>
      <c r="O180" s="319">
        <f t="shared" ref="O180:O183" si="233">N180+M180</f>
        <v>0</v>
      </c>
      <c r="P180" s="322"/>
    </row>
    <row r="181" spans="1:16" ht="72" hidden="1" customHeight="1" x14ac:dyDescent="0.25">
      <c r="A181" s="315">
        <v>3292</v>
      </c>
      <c r="B181" s="353" t="s">
        <v>201</v>
      </c>
      <c r="C181" s="354">
        <f t="shared" si="193"/>
        <v>0</v>
      </c>
      <c r="D181" s="453"/>
      <c r="E181" s="454"/>
      <c r="F181" s="319">
        <f t="shared" si="230"/>
        <v>0</v>
      </c>
      <c r="G181" s="317"/>
      <c r="H181" s="320"/>
      <c r="I181" s="319">
        <f t="shared" si="231"/>
        <v>0</v>
      </c>
      <c r="J181" s="317"/>
      <c r="K181" s="320"/>
      <c r="L181" s="319">
        <f t="shared" si="232"/>
        <v>0</v>
      </c>
      <c r="M181" s="317"/>
      <c r="N181" s="320"/>
      <c r="O181" s="319">
        <f t="shared" si="233"/>
        <v>0</v>
      </c>
      <c r="P181" s="322"/>
    </row>
    <row r="182" spans="1:16" ht="72" hidden="1" customHeight="1" x14ac:dyDescent="0.25">
      <c r="A182" s="315">
        <v>3293</v>
      </c>
      <c r="B182" s="353" t="s">
        <v>202</v>
      </c>
      <c r="C182" s="354">
        <f t="shared" si="193"/>
        <v>0</v>
      </c>
      <c r="D182" s="453"/>
      <c r="E182" s="454"/>
      <c r="F182" s="319">
        <f t="shared" si="230"/>
        <v>0</v>
      </c>
      <c r="G182" s="317"/>
      <c r="H182" s="320"/>
      <c r="I182" s="319">
        <f t="shared" si="231"/>
        <v>0</v>
      </c>
      <c r="J182" s="317"/>
      <c r="K182" s="320"/>
      <c r="L182" s="319">
        <f t="shared" si="232"/>
        <v>0</v>
      </c>
      <c r="M182" s="317"/>
      <c r="N182" s="320"/>
      <c r="O182" s="319">
        <f t="shared" si="233"/>
        <v>0</v>
      </c>
      <c r="P182" s="322"/>
    </row>
    <row r="183" spans="1:16" ht="60" hidden="1" customHeight="1" x14ac:dyDescent="0.25">
      <c r="A183" s="467">
        <v>3294</v>
      </c>
      <c r="B183" s="353" t="s">
        <v>203</v>
      </c>
      <c r="C183" s="466">
        <f t="shared" si="193"/>
        <v>0</v>
      </c>
      <c r="D183" s="468"/>
      <c r="E183" s="469"/>
      <c r="F183" s="470">
        <f t="shared" si="230"/>
        <v>0</v>
      </c>
      <c r="G183" s="471"/>
      <c r="H183" s="472"/>
      <c r="I183" s="470">
        <f t="shared" si="231"/>
        <v>0</v>
      </c>
      <c r="J183" s="471"/>
      <c r="K183" s="472"/>
      <c r="L183" s="470">
        <f t="shared" si="232"/>
        <v>0</v>
      </c>
      <c r="M183" s="471"/>
      <c r="N183" s="472"/>
      <c r="O183" s="470">
        <f t="shared" si="233"/>
        <v>0</v>
      </c>
      <c r="P183" s="473"/>
    </row>
    <row r="184" spans="1:16" ht="48" hidden="1" x14ac:dyDescent="0.25">
      <c r="A184" s="474">
        <v>3300</v>
      </c>
      <c r="B184" s="465" t="s">
        <v>204</v>
      </c>
      <c r="C184" s="475">
        <f t="shared" si="193"/>
        <v>0</v>
      </c>
      <c r="D184" s="476">
        <f>SUM(D185:D186)</f>
        <v>0</v>
      </c>
      <c r="E184" s="477">
        <f t="shared" ref="E184:O184" si="234">SUM(E185:E186)</f>
        <v>0</v>
      </c>
      <c r="F184" s="478">
        <f t="shared" si="234"/>
        <v>0</v>
      </c>
      <c r="G184" s="476">
        <f t="shared" si="234"/>
        <v>0</v>
      </c>
      <c r="H184" s="477">
        <f t="shared" si="234"/>
        <v>0</v>
      </c>
      <c r="I184" s="478">
        <f t="shared" si="234"/>
        <v>0</v>
      </c>
      <c r="J184" s="476">
        <f t="shared" si="234"/>
        <v>0</v>
      </c>
      <c r="K184" s="477">
        <f t="shared" si="234"/>
        <v>0</v>
      </c>
      <c r="L184" s="478">
        <f t="shared" si="234"/>
        <v>0</v>
      </c>
      <c r="M184" s="476">
        <f t="shared" si="234"/>
        <v>0</v>
      </c>
      <c r="N184" s="477">
        <f t="shared" si="234"/>
        <v>0</v>
      </c>
      <c r="O184" s="478">
        <f t="shared" si="234"/>
        <v>0</v>
      </c>
      <c r="P184" s="479"/>
    </row>
    <row r="185" spans="1:16" ht="48" hidden="1" customHeight="1" x14ac:dyDescent="0.25">
      <c r="A185" s="401">
        <v>3310</v>
      </c>
      <c r="B185" s="402" t="s">
        <v>205</v>
      </c>
      <c r="C185" s="407">
        <f t="shared" si="193"/>
        <v>0</v>
      </c>
      <c r="D185" s="460"/>
      <c r="E185" s="461"/>
      <c r="F185" s="405">
        <f t="shared" ref="F185:F186" si="235">D185+E185</f>
        <v>0</v>
      </c>
      <c r="G185" s="408"/>
      <c r="H185" s="409"/>
      <c r="I185" s="405">
        <f t="shared" ref="I185:I186" si="236">G185+H185</f>
        <v>0</v>
      </c>
      <c r="J185" s="408"/>
      <c r="K185" s="409"/>
      <c r="L185" s="405">
        <f t="shared" ref="L185:L186" si="237">K185+J185</f>
        <v>0</v>
      </c>
      <c r="M185" s="408"/>
      <c r="N185" s="409"/>
      <c r="O185" s="405">
        <f t="shared" ref="O185:O186" si="238">N185+M185</f>
        <v>0</v>
      </c>
      <c r="P185" s="393"/>
    </row>
    <row r="186" spans="1:16" ht="48.75" hidden="1" customHeight="1" x14ac:dyDescent="0.25">
      <c r="A186" s="308">
        <v>3320</v>
      </c>
      <c r="B186" s="346" t="s">
        <v>206</v>
      </c>
      <c r="C186" s="347">
        <f t="shared" si="193"/>
        <v>0</v>
      </c>
      <c r="D186" s="455"/>
      <c r="E186" s="456"/>
      <c r="F186" s="398">
        <f t="shared" si="235"/>
        <v>0</v>
      </c>
      <c r="G186" s="310"/>
      <c r="H186" s="311"/>
      <c r="I186" s="398">
        <f t="shared" si="236"/>
        <v>0</v>
      </c>
      <c r="J186" s="310"/>
      <c r="K186" s="311"/>
      <c r="L186" s="398">
        <f t="shared" si="237"/>
        <v>0</v>
      </c>
      <c r="M186" s="310"/>
      <c r="N186" s="311"/>
      <c r="O186" s="398">
        <f t="shared" si="238"/>
        <v>0</v>
      </c>
      <c r="P186" s="313"/>
    </row>
    <row r="187" spans="1:16" hidden="1" x14ac:dyDescent="0.25">
      <c r="A187" s="480">
        <v>4000</v>
      </c>
      <c r="B187" s="436" t="s">
        <v>207</v>
      </c>
      <c r="C187" s="437">
        <f t="shared" si="193"/>
        <v>0</v>
      </c>
      <c r="D187" s="438">
        <f>SUM(D188,D191)</f>
        <v>0</v>
      </c>
      <c r="E187" s="439">
        <f t="shared" ref="E187:F187" si="239">SUM(E188,E191)</f>
        <v>0</v>
      </c>
      <c r="F187" s="440">
        <f t="shared" si="239"/>
        <v>0</v>
      </c>
      <c r="G187" s="438">
        <f>SUM(G188,G191)</f>
        <v>0</v>
      </c>
      <c r="H187" s="439">
        <f t="shared" ref="H187:I187" si="240">SUM(H188,H191)</f>
        <v>0</v>
      </c>
      <c r="I187" s="440">
        <f t="shared" si="240"/>
        <v>0</v>
      </c>
      <c r="J187" s="438">
        <f>SUM(J188,J191)</f>
        <v>0</v>
      </c>
      <c r="K187" s="439">
        <f t="shared" ref="K187:L187" si="241">SUM(K188,K191)</f>
        <v>0</v>
      </c>
      <c r="L187" s="440">
        <f t="shared" si="241"/>
        <v>0</v>
      </c>
      <c r="M187" s="438">
        <f>SUM(M188,M191)</f>
        <v>0</v>
      </c>
      <c r="N187" s="439">
        <f t="shared" ref="N187:O187" si="242">SUM(N188,N191)</f>
        <v>0</v>
      </c>
      <c r="O187" s="440">
        <f t="shared" si="242"/>
        <v>0</v>
      </c>
      <c r="P187" s="163"/>
    </row>
    <row r="188" spans="1:16" ht="24" hidden="1" x14ac:dyDescent="0.25">
      <c r="A188" s="481">
        <v>4200</v>
      </c>
      <c r="B188" s="441" t="s">
        <v>208</v>
      </c>
      <c r="C188" s="334">
        <f t="shared" si="193"/>
        <v>0</v>
      </c>
      <c r="D188" s="442">
        <f>SUM(D189,D190)</f>
        <v>0</v>
      </c>
      <c r="E188" s="443">
        <f t="shared" ref="E188:F188" si="243">SUM(E189,E190)</f>
        <v>0</v>
      </c>
      <c r="F188" s="337">
        <f t="shared" si="243"/>
        <v>0</v>
      </c>
      <c r="G188" s="442">
        <f>SUM(G189,G190)</f>
        <v>0</v>
      </c>
      <c r="H188" s="443">
        <f t="shared" ref="H188:I188" si="244">SUM(H189,H190)</f>
        <v>0</v>
      </c>
      <c r="I188" s="337">
        <f t="shared" si="244"/>
        <v>0</v>
      </c>
      <c r="J188" s="442">
        <f>SUM(J189,J190)</f>
        <v>0</v>
      </c>
      <c r="K188" s="443">
        <f t="shared" ref="K188:L188" si="245">SUM(K189,K190)</f>
        <v>0</v>
      </c>
      <c r="L188" s="337">
        <f t="shared" si="245"/>
        <v>0</v>
      </c>
      <c r="M188" s="442">
        <f>SUM(M189,M190)</f>
        <v>0</v>
      </c>
      <c r="N188" s="443">
        <f t="shared" ref="N188:O188" si="246">SUM(N189,N190)</f>
        <v>0</v>
      </c>
      <c r="O188" s="337">
        <f t="shared" si="246"/>
        <v>0</v>
      </c>
      <c r="P188" s="341"/>
    </row>
    <row r="189" spans="1:16" ht="36" hidden="1" customHeight="1" x14ac:dyDescent="0.25">
      <c r="A189" s="541">
        <v>4240</v>
      </c>
      <c r="B189" s="346" t="s">
        <v>209</v>
      </c>
      <c r="C189" s="347">
        <f t="shared" si="193"/>
        <v>0</v>
      </c>
      <c r="D189" s="455"/>
      <c r="E189" s="456"/>
      <c r="F189" s="398">
        <f t="shared" ref="F189:F190" si="247">D189+E189</f>
        <v>0</v>
      </c>
      <c r="G189" s="310"/>
      <c r="H189" s="311"/>
      <c r="I189" s="398">
        <f t="shared" ref="I189:I190" si="248">G189+H189</f>
        <v>0</v>
      </c>
      <c r="J189" s="310"/>
      <c r="K189" s="311"/>
      <c r="L189" s="398">
        <f t="shared" ref="L189:L190" si="249">K189+J189</f>
        <v>0</v>
      </c>
      <c r="M189" s="310"/>
      <c r="N189" s="311"/>
      <c r="O189" s="398">
        <f t="shared" ref="O189:O190" si="250">N189+M189</f>
        <v>0</v>
      </c>
      <c r="P189" s="313"/>
    </row>
    <row r="190" spans="1:16" ht="24" hidden="1" customHeight="1" x14ac:dyDescent="0.25">
      <c r="A190" s="447">
        <v>4250</v>
      </c>
      <c r="B190" s="353" t="s">
        <v>210</v>
      </c>
      <c r="C190" s="354">
        <f t="shared" si="193"/>
        <v>0</v>
      </c>
      <c r="D190" s="453"/>
      <c r="E190" s="454"/>
      <c r="F190" s="319">
        <f t="shared" si="247"/>
        <v>0</v>
      </c>
      <c r="G190" s="317"/>
      <c r="H190" s="320"/>
      <c r="I190" s="319">
        <f t="shared" si="248"/>
        <v>0</v>
      </c>
      <c r="J190" s="317"/>
      <c r="K190" s="320"/>
      <c r="L190" s="319">
        <f t="shared" si="249"/>
        <v>0</v>
      </c>
      <c r="M190" s="317"/>
      <c r="N190" s="320"/>
      <c r="O190" s="319">
        <f t="shared" si="250"/>
        <v>0</v>
      </c>
      <c r="P190" s="322"/>
    </row>
    <row r="191" spans="1:16" hidden="1" x14ac:dyDescent="0.25">
      <c r="A191" s="333">
        <v>4300</v>
      </c>
      <c r="B191" s="441" t="s">
        <v>211</v>
      </c>
      <c r="C191" s="334">
        <f t="shared" si="193"/>
        <v>0</v>
      </c>
      <c r="D191" s="442">
        <f>SUM(D192)</f>
        <v>0</v>
      </c>
      <c r="E191" s="443">
        <f t="shared" ref="E191:F191" si="251">SUM(E192)</f>
        <v>0</v>
      </c>
      <c r="F191" s="337">
        <f t="shared" si="251"/>
        <v>0</v>
      </c>
      <c r="G191" s="442">
        <f>SUM(G192)</f>
        <v>0</v>
      </c>
      <c r="H191" s="443">
        <f t="shared" ref="H191:I191" si="252">SUM(H192)</f>
        <v>0</v>
      </c>
      <c r="I191" s="337">
        <f t="shared" si="252"/>
        <v>0</v>
      </c>
      <c r="J191" s="442">
        <f>SUM(J192)</f>
        <v>0</v>
      </c>
      <c r="K191" s="443">
        <f t="shared" ref="K191:L191" si="253">SUM(K192)</f>
        <v>0</v>
      </c>
      <c r="L191" s="337">
        <f t="shared" si="253"/>
        <v>0</v>
      </c>
      <c r="M191" s="442">
        <f>SUM(M192)</f>
        <v>0</v>
      </c>
      <c r="N191" s="443">
        <f t="shared" ref="N191:O191" si="254">SUM(N192)</f>
        <v>0</v>
      </c>
      <c r="O191" s="337">
        <f t="shared" si="254"/>
        <v>0</v>
      </c>
      <c r="P191" s="341"/>
    </row>
    <row r="192" spans="1:16" ht="24" hidden="1" x14ac:dyDescent="0.25">
      <c r="A192" s="541">
        <v>4310</v>
      </c>
      <c r="B192" s="346" t="s">
        <v>212</v>
      </c>
      <c r="C192" s="347">
        <f t="shared" si="193"/>
        <v>0</v>
      </c>
      <c r="D192" s="451">
        <f>SUM(D193:D193)</f>
        <v>0</v>
      </c>
      <c r="E192" s="452">
        <f t="shared" ref="E192:F192" si="255">SUM(E193:E193)</f>
        <v>0</v>
      </c>
      <c r="F192" s="398">
        <f t="shared" si="255"/>
        <v>0</v>
      </c>
      <c r="G192" s="451">
        <f>SUM(G193:G193)</f>
        <v>0</v>
      </c>
      <c r="H192" s="452">
        <f t="shared" ref="H192:I192" si="256">SUM(H193:H193)</f>
        <v>0</v>
      </c>
      <c r="I192" s="398">
        <f t="shared" si="256"/>
        <v>0</v>
      </c>
      <c r="J192" s="451">
        <f>SUM(J193:J193)</f>
        <v>0</v>
      </c>
      <c r="K192" s="452">
        <f t="shared" ref="K192:L192" si="257">SUM(K193:K193)</f>
        <v>0</v>
      </c>
      <c r="L192" s="398">
        <f t="shared" si="257"/>
        <v>0</v>
      </c>
      <c r="M192" s="451">
        <f>SUM(M193:M193)</f>
        <v>0</v>
      </c>
      <c r="N192" s="452">
        <f t="shared" ref="N192:O192" si="258">SUM(N193:N193)</f>
        <v>0</v>
      </c>
      <c r="O192" s="398">
        <f t="shared" si="258"/>
        <v>0</v>
      </c>
      <c r="P192" s="313"/>
    </row>
    <row r="193" spans="1:16" ht="36" hidden="1" customHeight="1" x14ac:dyDescent="0.25">
      <c r="A193" s="315">
        <v>4311</v>
      </c>
      <c r="B193" s="353" t="s">
        <v>213</v>
      </c>
      <c r="C193" s="354">
        <f t="shared" si="193"/>
        <v>0</v>
      </c>
      <c r="D193" s="453"/>
      <c r="E193" s="454"/>
      <c r="F193" s="319">
        <f>D193+E193</f>
        <v>0</v>
      </c>
      <c r="G193" s="317"/>
      <c r="H193" s="320"/>
      <c r="I193" s="319">
        <f>G193+H193</f>
        <v>0</v>
      </c>
      <c r="J193" s="317"/>
      <c r="K193" s="320"/>
      <c r="L193" s="319">
        <f>K193+J193</f>
        <v>0</v>
      </c>
      <c r="M193" s="317"/>
      <c r="N193" s="320"/>
      <c r="O193" s="319">
        <f>N193+M193</f>
        <v>0</v>
      </c>
      <c r="P193" s="322"/>
    </row>
    <row r="194" spans="1:16" s="292" customFormat="1" ht="24" hidden="1" x14ac:dyDescent="0.25">
      <c r="A194" s="482"/>
      <c r="B194" s="287" t="s">
        <v>214</v>
      </c>
      <c r="C194" s="431">
        <f t="shared" si="193"/>
        <v>0</v>
      </c>
      <c r="D194" s="432">
        <f t="shared" ref="D194:O194" si="259">SUM(D195,D230,D269,D283)</f>
        <v>0</v>
      </c>
      <c r="E194" s="433">
        <f t="shared" si="259"/>
        <v>0</v>
      </c>
      <c r="F194" s="434">
        <f t="shared" si="259"/>
        <v>0</v>
      </c>
      <c r="G194" s="432">
        <f t="shared" si="259"/>
        <v>0</v>
      </c>
      <c r="H194" s="433">
        <f t="shared" si="259"/>
        <v>0</v>
      </c>
      <c r="I194" s="434">
        <f t="shared" si="259"/>
        <v>0</v>
      </c>
      <c r="J194" s="432">
        <f t="shared" si="259"/>
        <v>0</v>
      </c>
      <c r="K194" s="433">
        <f t="shared" si="259"/>
        <v>0</v>
      </c>
      <c r="L194" s="434">
        <f t="shared" si="259"/>
        <v>0</v>
      </c>
      <c r="M194" s="432">
        <f t="shared" si="259"/>
        <v>0</v>
      </c>
      <c r="N194" s="433">
        <f t="shared" si="259"/>
        <v>0</v>
      </c>
      <c r="O194" s="434">
        <f t="shared" si="259"/>
        <v>0</v>
      </c>
      <c r="P194" s="435"/>
    </row>
    <row r="195" spans="1:16" hidden="1" x14ac:dyDescent="0.25">
      <c r="A195" s="436">
        <v>5000</v>
      </c>
      <c r="B195" s="436" t="s">
        <v>215</v>
      </c>
      <c r="C195" s="437">
        <f t="shared" si="193"/>
        <v>0</v>
      </c>
      <c r="D195" s="438">
        <f>D196+D204</f>
        <v>0</v>
      </c>
      <c r="E195" s="439">
        <f t="shared" ref="E195:F195" si="260">E196+E204</f>
        <v>0</v>
      </c>
      <c r="F195" s="440">
        <f t="shared" si="260"/>
        <v>0</v>
      </c>
      <c r="G195" s="438">
        <f>G196+G204</f>
        <v>0</v>
      </c>
      <c r="H195" s="439">
        <f t="shared" ref="H195:I195" si="261">H196+H204</f>
        <v>0</v>
      </c>
      <c r="I195" s="440">
        <f t="shared" si="261"/>
        <v>0</v>
      </c>
      <c r="J195" s="438">
        <f>J196+J204</f>
        <v>0</v>
      </c>
      <c r="K195" s="439">
        <f t="shared" ref="K195:L195" si="262">K196+K204</f>
        <v>0</v>
      </c>
      <c r="L195" s="440">
        <f t="shared" si="262"/>
        <v>0</v>
      </c>
      <c r="M195" s="438">
        <f>M196+M204</f>
        <v>0</v>
      </c>
      <c r="N195" s="439">
        <f t="shared" ref="N195:O195" si="263">N196+N204</f>
        <v>0</v>
      </c>
      <c r="O195" s="440">
        <f t="shared" si="263"/>
        <v>0</v>
      </c>
      <c r="P195" s="163"/>
    </row>
    <row r="196" spans="1:16" hidden="1" x14ac:dyDescent="0.25">
      <c r="A196" s="333">
        <v>5100</v>
      </c>
      <c r="B196" s="441" t="s">
        <v>216</v>
      </c>
      <c r="C196" s="334">
        <f t="shared" si="193"/>
        <v>0</v>
      </c>
      <c r="D196" s="442">
        <f>D197+D198+D201+D202+D203</f>
        <v>0</v>
      </c>
      <c r="E196" s="443">
        <f t="shared" ref="E196:F196" si="264">E197+E198+E201+E202+E203</f>
        <v>0</v>
      </c>
      <c r="F196" s="337">
        <f t="shared" si="264"/>
        <v>0</v>
      </c>
      <c r="G196" s="442">
        <f>G197+G198+G201+G202+G203</f>
        <v>0</v>
      </c>
      <c r="H196" s="443">
        <f t="shared" ref="H196:I196" si="265">H197+H198+H201+H202+H203</f>
        <v>0</v>
      </c>
      <c r="I196" s="337">
        <f t="shared" si="265"/>
        <v>0</v>
      </c>
      <c r="J196" s="442">
        <f>J197+J198+J201+J202+J203</f>
        <v>0</v>
      </c>
      <c r="K196" s="443">
        <f t="shared" ref="K196:L196" si="266">K197+K198+K201+K202+K203</f>
        <v>0</v>
      </c>
      <c r="L196" s="337">
        <f t="shared" si="266"/>
        <v>0</v>
      </c>
      <c r="M196" s="442">
        <f>M197+M198+M201+M202+M203</f>
        <v>0</v>
      </c>
      <c r="N196" s="443">
        <f t="shared" ref="N196:O196" si="267">N197+N198+N201+N202+N203</f>
        <v>0</v>
      </c>
      <c r="O196" s="337">
        <f t="shared" si="267"/>
        <v>0</v>
      </c>
      <c r="P196" s="341"/>
    </row>
    <row r="197" spans="1:16" ht="12" hidden="1" customHeight="1" x14ac:dyDescent="0.25">
      <c r="A197" s="541">
        <v>5110</v>
      </c>
      <c r="B197" s="346" t="s">
        <v>217</v>
      </c>
      <c r="C197" s="347">
        <f t="shared" si="193"/>
        <v>0</v>
      </c>
      <c r="D197" s="455"/>
      <c r="E197" s="456"/>
      <c r="F197" s="398">
        <f>D197+E197</f>
        <v>0</v>
      </c>
      <c r="G197" s="310"/>
      <c r="H197" s="311"/>
      <c r="I197" s="398">
        <f>G197+H197</f>
        <v>0</v>
      </c>
      <c r="J197" s="310"/>
      <c r="K197" s="311"/>
      <c r="L197" s="398">
        <f>K197+J197</f>
        <v>0</v>
      </c>
      <c r="M197" s="310"/>
      <c r="N197" s="311"/>
      <c r="O197" s="398">
        <f>N197+M197</f>
        <v>0</v>
      </c>
      <c r="P197" s="313"/>
    </row>
    <row r="198" spans="1:16" ht="24" hidden="1" x14ac:dyDescent="0.25">
      <c r="A198" s="447">
        <v>5120</v>
      </c>
      <c r="B198" s="353" t="s">
        <v>218</v>
      </c>
      <c r="C198" s="354">
        <f t="shared" si="193"/>
        <v>0</v>
      </c>
      <c r="D198" s="448">
        <f>D199+D200</f>
        <v>0</v>
      </c>
      <c r="E198" s="449">
        <f t="shared" ref="E198:F198" si="268">E199+E200</f>
        <v>0</v>
      </c>
      <c r="F198" s="319">
        <f t="shared" si="268"/>
        <v>0</v>
      </c>
      <c r="G198" s="448">
        <f>G199+G200</f>
        <v>0</v>
      </c>
      <c r="H198" s="449">
        <f t="shared" ref="H198:I198" si="269">H199+H200</f>
        <v>0</v>
      </c>
      <c r="I198" s="319">
        <f t="shared" si="269"/>
        <v>0</v>
      </c>
      <c r="J198" s="448">
        <f>J199+J200</f>
        <v>0</v>
      </c>
      <c r="K198" s="449">
        <f t="shared" ref="K198:L198" si="270">K199+K200</f>
        <v>0</v>
      </c>
      <c r="L198" s="319">
        <f t="shared" si="270"/>
        <v>0</v>
      </c>
      <c r="M198" s="448">
        <f>M199+M200</f>
        <v>0</v>
      </c>
      <c r="N198" s="449">
        <f t="shared" ref="N198:O198" si="271">N199+N200</f>
        <v>0</v>
      </c>
      <c r="O198" s="319">
        <f t="shared" si="271"/>
        <v>0</v>
      </c>
      <c r="P198" s="322"/>
    </row>
    <row r="199" spans="1:16" ht="12" hidden="1" customHeight="1" x14ac:dyDescent="0.25">
      <c r="A199" s="315">
        <v>5121</v>
      </c>
      <c r="B199" s="353" t="s">
        <v>219</v>
      </c>
      <c r="C199" s="354">
        <f t="shared" si="193"/>
        <v>0</v>
      </c>
      <c r="D199" s="453"/>
      <c r="E199" s="454"/>
      <c r="F199" s="319">
        <f t="shared" ref="F199:F203" si="272">D199+E199</f>
        <v>0</v>
      </c>
      <c r="G199" s="317"/>
      <c r="H199" s="320"/>
      <c r="I199" s="319">
        <f t="shared" ref="I199:I203" si="273">G199+H199</f>
        <v>0</v>
      </c>
      <c r="J199" s="317"/>
      <c r="K199" s="320"/>
      <c r="L199" s="319">
        <f t="shared" ref="L199:L203" si="274">K199+J199</f>
        <v>0</v>
      </c>
      <c r="M199" s="317"/>
      <c r="N199" s="320"/>
      <c r="O199" s="319">
        <f t="shared" ref="O199:O203" si="275">N199+M199</f>
        <v>0</v>
      </c>
      <c r="P199" s="322"/>
    </row>
    <row r="200" spans="1:16" ht="24" hidden="1" customHeight="1" x14ac:dyDescent="0.25">
      <c r="A200" s="315">
        <v>5129</v>
      </c>
      <c r="B200" s="353" t="s">
        <v>220</v>
      </c>
      <c r="C200" s="354">
        <f t="shared" si="193"/>
        <v>0</v>
      </c>
      <c r="D200" s="453"/>
      <c r="E200" s="454"/>
      <c r="F200" s="319">
        <f t="shared" si="272"/>
        <v>0</v>
      </c>
      <c r="G200" s="317"/>
      <c r="H200" s="320"/>
      <c r="I200" s="319">
        <f t="shared" si="273"/>
        <v>0</v>
      </c>
      <c r="J200" s="317"/>
      <c r="K200" s="320"/>
      <c r="L200" s="319">
        <f t="shared" si="274"/>
        <v>0</v>
      </c>
      <c r="M200" s="317"/>
      <c r="N200" s="320"/>
      <c r="O200" s="319">
        <f t="shared" si="275"/>
        <v>0</v>
      </c>
      <c r="P200" s="322"/>
    </row>
    <row r="201" spans="1:16" ht="12" hidden="1" customHeight="1" x14ac:dyDescent="0.25">
      <c r="A201" s="447">
        <v>5130</v>
      </c>
      <c r="B201" s="353" t="s">
        <v>221</v>
      </c>
      <c r="C201" s="354">
        <f t="shared" si="193"/>
        <v>0</v>
      </c>
      <c r="D201" s="453"/>
      <c r="E201" s="454"/>
      <c r="F201" s="319">
        <f t="shared" si="272"/>
        <v>0</v>
      </c>
      <c r="G201" s="317"/>
      <c r="H201" s="320"/>
      <c r="I201" s="319">
        <f t="shared" si="273"/>
        <v>0</v>
      </c>
      <c r="J201" s="317"/>
      <c r="K201" s="320"/>
      <c r="L201" s="319">
        <f t="shared" si="274"/>
        <v>0</v>
      </c>
      <c r="M201" s="317"/>
      <c r="N201" s="320"/>
      <c r="O201" s="319">
        <f t="shared" si="275"/>
        <v>0</v>
      </c>
      <c r="P201" s="322"/>
    </row>
    <row r="202" spans="1:16" ht="12" hidden="1" customHeight="1" x14ac:dyDescent="0.25">
      <c r="A202" s="447">
        <v>5140</v>
      </c>
      <c r="B202" s="353" t="s">
        <v>222</v>
      </c>
      <c r="C202" s="354">
        <f t="shared" si="193"/>
        <v>0</v>
      </c>
      <c r="D202" s="453"/>
      <c r="E202" s="454"/>
      <c r="F202" s="319">
        <f t="shared" si="272"/>
        <v>0</v>
      </c>
      <c r="G202" s="317"/>
      <c r="H202" s="320"/>
      <c r="I202" s="319">
        <f t="shared" si="273"/>
        <v>0</v>
      </c>
      <c r="J202" s="317"/>
      <c r="K202" s="320"/>
      <c r="L202" s="319">
        <f t="shared" si="274"/>
        <v>0</v>
      </c>
      <c r="M202" s="317"/>
      <c r="N202" s="320"/>
      <c r="O202" s="319">
        <f t="shared" si="275"/>
        <v>0</v>
      </c>
      <c r="P202" s="322"/>
    </row>
    <row r="203" spans="1:16" ht="24" hidden="1" customHeight="1" x14ac:dyDescent="0.25">
      <c r="A203" s="447">
        <v>5170</v>
      </c>
      <c r="B203" s="353" t="s">
        <v>223</v>
      </c>
      <c r="C203" s="354">
        <f t="shared" si="193"/>
        <v>0</v>
      </c>
      <c r="D203" s="453"/>
      <c r="E203" s="454"/>
      <c r="F203" s="319">
        <f t="shared" si="272"/>
        <v>0</v>
      </c>
      <c r="G203" s="317"/>
      <c r="H203" s="320"/>
      <c r="I203" s="319">
        <f t="shared" si="273"/>
        <v>0</v>
      </c>
      <c r="J203" s="317"/>
      <c r="K203" s="320"/>
      <c r="L203" s="319">
        <f t="shared" si="274"/>
        <v>0</v>
      </c>
      <c r="M203" s="317"/>
      <c r="N203" s="320"/>
      <c r="O203" s="319">
        <f t="shared" si="275"/>
        <v>0</v>
      </c>
      <c r="P203" s="322"/>
    </row>
    <row r="204" spans="1:16" hidden="1" x14ac:dyDescent="0.25">
      <c r="A204" s="333">
        <v>5200</v>
      </c>
      <c r="B204" s="441" t="s">
        <v>224</v>
      </c>
      <c r="C204" s="334">
        <f t="shared" si="193"/>
        <v>0</v>
      </c>
      <c r="D204" s="442">
        <f>D205+D215+D216+D225+D226+D227+D229</f>
        <v>0</v>
      </c>
      <c r="E204" s="443">
        <f t="shared" ref="E204:F204" si="276">E205+E215+E216+E225+E226+E227+E229</f>
        <v>0</v>
      </c>
      <c r="F204" s="337">
        <f t="shared" si="276"/>
        <v>0</v>
      </c>
      <c r="G204" s="442">
        <f>G205+G215+G216+G225+G226+G227+G229</f>
        <v>0</v>
      </c>
      <c r="H204" s="443">
        <f t="shared" ref="H204:I204" si="277">H205+H215+H216+H225+H226+H227+H229</f>
        <v>0</v>
      </c>
      <c r="I204" s="337">
        <f t="shared" si="277"/>
        <v>0</v>
      </c>
      <c r="J204" s="442">
        <f>J205+J215+J216+J225+J226+J227+J229</f>
        <v>0</v>
      </c>
      <c r="K204" s="443">
        <f t="shared" ref="K204:L204" si="278">K205+K215+K216+K225+K226+K227+K229</f>
        <v>0</v>
      </c>
      <c r="L204" s="337">
        <f t="shared" si="278"/>
        <v>0</v>
      </c>
      <c r="M204" s="442">
        <f>M205+M215+M216+M225+M226+M227+M229</f>
        <v>0</v>
      </c>
      <c r="N204" s="443">
        <f t="shared" ref="N204:O204" si="279">N205+N215+N216+N225+N226+N227+N229</f>
        <v>0</v>
      </c>
      <c r="O204" s="337">
        <f t="shared" si="279"/>
        <v>0</v>
      </c>
      <c r="P204" s="341"/>
    </row>
    <row r="205" spans="1:16" hidden="1" x14ac:dyDescent="0.25">
      <c r="A205" s="444">
        <v>5210</v>
      </c>
      <c r="B205" s="402" t="s">
        <v>225</v>
      </c>
      <c r="C205" s="407">
        <f t="shared" si="193"/>
        <v>0</v>
      </c>
      <c r="D205" s="445">
        <f>SUM(D206:D214)</f>
        <v>0</v>
      </c>
      <c r="E205" s="446">
        <f t="shared" ref="E205:F205" si="280">SUM(E206:E214)</f>
        <v>0</v>
      </c>
      <c r="F205" s="405">
        <f t="shared" si="280"/>
        <v>0</v>
      </c>
      <c r="G205" s="445">
        <f>SUM(G206:G214)</f>
        <v>0</v>
      </c>
      <c r="H205" s="446">
        <f t="shared" ref="H205:I205" si="281">SUM(H206:H214)</f>
        <v>0</v>
      </c>
      <c r="I205" s="405">
        <f t="shared" si="281"/>
        <v>0</v>
      </c>
      <c r="J205" s="445">
        <f>SUM(J206:J214)</f>
        <v>0</v>
      </c>
      <c r="K205" s="446">
        <f t="shared" ref="K205:L205" si="282">SUM(K206:K214)</f>
        <v>0</v>
      </c>
      <c r="L205" s="405">
        <f t="shared" si="282"/>
        <v>0</v>
      </c>
      <c r="M205" s="445">
        <f>SUM(M206:M214)</f>
        <v>0</v>
      </c>
      <c r="N205" s="446">
        <f t="shared" ref="N205:O205" si="283">SUM(N206:N214)</f>
        <v>0</v>
      </c>
      <c r="O205" s="405">
        <f t="shared" si="283"/>
        <v>0</v>
      </c>
      <c r="P205" s="393"/>
    </row>
    <row r="206" spans="1:16" ht="12" hidden="1" customHeight="1" x14ac:dyDescent="0.25">
      <c r="A206" s="308">
        <v>5211</v>
      </c>
      <c r="B206" s="346" t="s">
        <v>226</v>
      </c>
      <c r="C206" s="347">
        <f t="shared" si="193"/>
        <v>0</v>
      </c>
      <c r="D206" s="455"/>
      <c r="E206" s="456"/>
      <c r="F206" s="398">
        <f t="shared" ref="F206:F215" si="284">D206+E206</f>
        <v>0</v>
      </c>
      <c r="G206" s="310"/>
      <c r="H206" s="311"/>
      <c r="I206" s="398">
        <f t="shared" ref="I206:I215" si="285">G206+H206</f>
        <v>0</v>
      </c>
      <c r="J206" s="310"/>
      <c r="K206" s="311"/>
      <c r="L206" s="398">
        <f t="shared" ref="L206:L215" si="286">K206+J206</f>
        <v>0</v>
      </c>
      <c r="M206" s="310"/>
      <c r="N206" s="311"/>
      <c r="O206" s="398">
        <f t="shared" ref="O206:O215" si="287">N206+M206</f>
        <v>0</v>
      </c>
      <c r="P206" s="313"/>
    </row>
    <row r="207" spans="1:16" ht="12" hidden="1" customHeight="1" x14ac:dyDescent="0.25">
      <c r="A207" s="315">
        <v>5212</v>
      </c>
      <c r="B207" s="353" t="s">
        <v>227</v>
      </c>
      <c r="C207" s="354">
        <f t="shared" si="193"/>
        <v>0</v>
      </c>
      <c r="D207" s="453"/>
      <c r="E207" s="454"/>
      <c r="F207" s="319">
        <f t="shared" si="284"/>
        <v>0</v>
      </c>
      <c r="G207" s="317"/>
      <c r="H207" s="320"/>
      <c r="I207" s="319">
        <f t="shared" si="285"/>
        <v>0</v>
      </c>
      <c r="J207" s="317"/>
      <c r="K207" s="320"/>
      <c r="L207" s="319">
        <f t="shared" si="286"/>
        <v>0</v>
      </c>
      <c r="M207" s="317"/>
      <c r="N207" s="320"/>
      <c r="O207" s="319">
        <f t="shared" si="287"/>
        <v>0</v>
      </c>
      <c r="P207" s="322"/>
    </row>
    <row r="208" spans="1:16" ht="12" hidden="1" customHeight="1" x14ac:dyDescent="0.25">
      <c r="A208" s="315">
        <v>5213</v>
      </c>
      <c r="B208" s="353" t="s">
        <v>228</v>
      </c>
      <c r="C208" s="354">
        <f t="shared" si="193"/>
        <v>0</v>
      </c>
      <c r="D208" s="453"/>
      <c r="E208" s="454"/>
      <c r="F208" s="319">
        <f t="shared" si="284"/>
        <v>0</v>
      </c>
      <c r="G208" s="317"/>
      <c r="H208" s="320"/>
      <c r="I208" s="319">
        <f t="shared" si="285"/>
        <v>0</v>
      </c>
      <c r="J208" s="317"/>
      <c r="K208" s="320"/>
      <c r="L208" s="319">
        <f t="shared" si="286"/>
        <v>0</v>
      </c>
      <c r="M208" s="317"/>
      <c r="N208" s="320"/>
      <c r="O208" s="319">
        <f t="shared" si="287"/>
        <v>0</v>
      </c>
      <c r="P208" s="322"/>
    </row>
    <row r="209" spans="1:16" ht="12" hidden="1" customHeight="1" x14ac:dyDescent="0.25">
      <c r="A209" s="315">
        <v>5214</v>
      </c>
      <c r="B209" s="353" t="s">
        <v>229</v>
      </c>
      <c r="C209" s="354">
        <f t="shared" si="193"/>
        <v>0</v>
      </c>
      <c r="D209" s="453"/>
      <c r="E209" s="454"/>
      <c r="F209" s="319">
        <f t="shared" si="284"/>
        <v>0</v>
      </c>
      <c r="G209" s="317"/>
      <c r="H209" s="320"/>
      <c r="I209" s="319">
        <f t="shared" si="285"/>
        <v>0</v>
      </c>
      <c r="J209" s="317"/>
      <c r="K209" s="320"/>
      <c r="L209" s="319">
        <f t="shared" si="286"/>
        <v>0</v>
      </c>
      <c r="M209" s="317"/>
      <c r="N209" s="320"/>
      <c r="O209" s="319">
        <f t="shared" si="287"/>
        <v>0</v>
      </c>
      <c r="P209" s="322"/>
    </row>
    <row r="210" spans="1:16" ht="12" hidden="1" customHeight="1" x14ac:dyDescent="0.25">
      <c r="A210" s="315">
        <v>5215</v>
      </c>
      <c r="B210" s="353" t="s">
        <v>230</v>
      </c>
      <c r="C210" s="354">
        <f t="shared" si="193"/>
        <v>0</v>
      </c>
      <c r="D210" s="453"/>
      <c r="E210" s="454"/>
      <c r="F210" s="319">
        <f t="shared" si="284"/>
        <v>0</v>
      </c>
      <c r="G210" s="317"/>
      <c r="H210" s="320"/>
      <c r="I210" s="319">
        <f t="shared" si="285"/>
        <v>0</v>
      </c>
      <c r="J210" s="317"/>
      <c r="K210" s="320"/>
      <c r="L210" s="319">
        <f t="shared" si="286"/>
        <v>0</v>
      </c>
      <c r="M210" s="317"/>
      <c r="N210" s="320"/>
      <c r="O210" s="319">
        <f t="shared" si="287"/>
        <v>0</v>
      </c>
      <c r="P210" s="322"/>
    </row>
    <row r="211" spans="1:16" ht="14.25" hidden="1" customHeight="1" x14ac:dyDescent="0.25">
      <c r="A211" s="315">
        <v>5216</v>
      </c>
      <c r="B211" s="353" t="s">
        <v>231</v>
      </c>
      <c r="C211" s="354">
        <f t="shared" si="193"/>
        <v>0</v>
      </c>
      <c r="D211" s="453"/>
      <c r="E211" s="454"/>
      <c r="F211" s="319">
        <f t="shared" si="284"/>
        <v>0</v>
      </c>
      <c r="G211" s="317"/>
      <c r="H211" s="320"/>
      <c r="I211" s="319">
        <f t="shared" si="285"/>
        <v>0</v>
      </c>
      <c r="J211" s="317"/>
      <c r="K211" s="320"/>
      <c r="L211" s="319">
        <f t="shared" si="286"/>
        <v>0</v>
      </c>
      <c r="M211" s="317"/>
      <c r="N211" s="320"/>
      <c r="O211" s="319">
        <f t="shared" si="287"/>
        <v>0</v>
      </c>
      <c r="P211" s="322"/>
    </row>
    <row r="212" spans="1:16" ht="12" hidden="1" customHeight="1" x14ac:dyDescent="0.25">
      <c r="A212" s="315">
        <v>5217</v>
      </c>
      <c r="B212" s="353" t="s">
        <v>232</v>
      </c>
      <c r="C212" s="354">
        <f t="shared" ref="C212:C275" si="288">F212+I212+L212+O212</f>
        <v>0</v>
      </c>
      <c r="D212" s="453"/>
      <c r="E212" s="454"/>
      <c r="F212" s="319">
        <f t="shared" si="284"/>
        <v>0</v>
      </c>
      <c r="G212" s="317"/>
      <c r="H212" s="320"/>
      <c r="I212" s="319">
        <f t="shared" si="285"/>
        <v>0</v>
      </c>
      <c r="J212" s="317"/>
      <c r="K212" s="320"/>
      <c r="L212" s="319">
        <f t="shared" si="286"/>
        <v>0</v>
      </c>
      <c r="M212" s="317"/>
      <c r="N212" s="320"/>
      <c r="O212" s="319">
        <f t="shared" si="287"/>
        <v>0</v>
      </c>
      <c r="P212" s="322"/>
    </row>
    <row r="213" spans="1:16" ht="12" hidden="1" customHeight="1" x14ac:dyDescent="0.25">
      <c r="A213" s="315">
        <v>5218</v>
      </c>
      <c r="B213" s="353" t="s">
        <v>233</v>
      </c>
      <c r="C213" s="354">
        <f t="shared" si="288"/>
        <v>0</v>
      </c>
      <c r="D213" s="453"/>
      <c r="E213" s="454"/>
      <c r="F213" s="319">
        <f t="shared" si="284"/>
        <v>0</v>
      </c>
      <c r="G213" s="317"/>
      <c r="H213" s="320"/>
      <c r="I213" s="319">
        <f t="shared" si="285"/>
        <v>0</v>
      </c>
      <c r="J213" s="317"/>
      <c r="K213" s="320"/>
      <c r="L213" s="319">
        <f t="shared" si="286"/>
        <v>0</v>
      </c>
      <c r="M213" s="317"/>
      <c r="N213" s="320"/>
      <c r="O213" s="319">
        <f t="shared" si="287"/>
        <v>0</v>
      </c>
      <c r="P213" s="322"/>
    </row>
    <row r="214" spans="1:16" ht="12" hidden="1" customHeight="1" x14ac:dyDescent="0.25">
      <c r="A214" s="315">
        <v>5219</v>
      </c>
      <c r="B214" s="353" t="s">
        <v>234</v>
      </c>
      <c r="C214" s="354">
        <f t="shared" si="288"/>
        <v>0</v>
      </c>
      <c r="D214" s="453"/>
      <c r="E214" s="454"/>
      <c r="F214" s="319">
        <f t="shared" si="284"/>
        <v>0</v>
      </c>
      <c r="G214" s="317"/>
      <c r="H214" s="320"/>
      <c r="I214" s="319">
        <f t="shared" si="285"/>
        <v>0</v>
      </c>
      <c r="J214" s="317"/>
      <c r="K214" s="320"/>
      <c r="L214" s="319">
        <f t="shared" si="286"/>
        <v>0</v>
      </c>
      <c r="M214" s="317"/>
      <c r="N214" s="320"/>
      <c r="O214" s="319">
        <f t="shared" si="287"/>
        <v>0</v>
      </c>
      <c r="P214" s="322"/>
    </row>
    <row r="215" spans="1:16" ht="13.5" hidden="1" customHeight="1" x14ac:dyDescent="0.25">
      <c r="A215" s="447">
        <v>5220</v>
      </c>
      <c r="B215" s="353" t="s">
        <v>235</v>
      </c>
      <c r="C215" s="354">
        <f t="shared" si="288"/>
        <v>0</v>
      </c>
      <c r="D215" s="453"/>
      <c r="E215" s="454"/>
      <c r="F215" s="319">
        <f t="shared" si="284"/>
        <v>0</v>
      </c>
      <c r="G215" s="317"/>
      <c r="H215" s="320"/>
      <c r="I215" s="319">
        <f t="shared" si="285"/>
        <v>0</v>
      </c>
      <c r="J215" s="317"/>
      <c r="K215" s="320"/>
      <c r="L215" s="319">
        <f t="shared" si="286"/>
        <v>0</v>
      </c>
      <c r="M215" s="317"/>
      <c r="N215" s="320"/>
      <c r="O215" s="319">
        <f t="shared" si="287"/>
        <v>0</v>
      </c>
      <c r="P215" s="322"/>
    </row>
    <row r="216" spans="1:16" hidden="1" x14ac:dyDescent="0.25">
      <c r="A216" s="447">
        <v>5230</v>
      </c>
      <c r="B216" s="353" t="s">
        <v>236</v>
      </c>
      <c r="C216" s="354">
        <f t="shared" si="288"/>
        <v>0</v>
      </c>
      <c r="D216" s="448">
        <f>SUM(D217:D224)</f>
        <v>0</v>
      </c>
      <c r="E216" s="449">
        <f t="shared" ref="E216:F216" si="289">SUM(E217:E224)</f>
        <v>0</v>
      </c>
      <c r="F216" s="319">
        <f t="shared" si="289"/>
        <v>0</v>
      </c>
      <c r="G216" s="448">
        <f>SUM(G217:G224)</f>
        <v>0</v>
      </c>
      <c r="H216" s="449">
        <f t="shared" ref="H216:I216" si="290">SUM(H217:H224)</f>
        <v>0</v>
      </c>
      <c r="I216" s="319">
        <f t="shared" si="290"/>
        <v>0</v>
      </c>
      <c r="J216" s="448">
        <f>SUM(J217:J224)</f>
        <v>0</v>
      </c>
      <c r="K216" s="449">
        <f t="shared" ref="K216:L216" si="291">SUM(K217:K224)</f>
        <v>0</v>
      </c>
      <c r="L216" s="319">
        <f t="shared" si="291"/>
        <v>0</v>
      </c>
      <c r="M216" s="448">
        <f>SUM(M217:M224)</f>
        <v>0</v>
      </c>
      <c r="N216" s="449">
        <f t="shared" ref="N216:O216" si="292">SUM(N217:N224)</f>
        <v>0</v>
      </c>
      <c r="O216" s="319">
        <f t="shared" si="292"/>
        <v>0</v>
      </c>
      <c r="P216" s="322"/>
    </row>
    <row r="217" spans="1:16" ht="12" hidden="1" customHeight="1" x14ac:dyDescent="0.25">
      <c r="A217" s="315">
        <v>5231</v>
      </c>
      <c r="B217" s="353" t="s">
        <v>237</v>
      </c>
      <c r="C217" s="354">
        <f t="shared" si="288"/>
        <v>0</v>
      </c>
      <c r="D217" s="453"/>
      <c r="E217" s="454"/>
      <c r="F217" s="319">
        <f t="shared" ref="F217:F226" si="293">D217+E217</f>
        <v>0</v>
      </c>
      <c r="G217" s="317"/>
      <c r="H217" s="320"/>
      <c r="I217" s="319">
        <f t="shared" ref="I217:I226" si="294">G217+H217</f>
        <v>0</v>
      </c>
      <c r="J217" s="317"/>
      <c r="K217" s="320"/>
      <c r="L217" s="319">
        <f t="shared" ref="L217:L226" si="295">K217+J217</f>
        <v>0</v>
      </c>
      <c r="M217" s="317"/>
      <c r="N217" s="320"/>
      <c r="O217" s="319">
        <f t="shared" ref="O217:O226" si="296">N217+M217</f>
        <v>0</v>
      </c>
      <c r="P217" s="322"/>
    </row>
    <row r="218" spans="1:16" ht="12" hidden="1" customHeight="1" x14ac:dyDescent="0.25">
      <c r="A218" s="315">
        <v>5232</v>
      </c>
      <c r="B218" s="353" t="s">
        <v>238</v>
      </c>
      <c r="C218" s="354">
        <f t="shared" si="288"/>
        <v>0</v>
      </c>
      <c r="D218" s="453"/>
      <c r="E218" s="454"/>
      <c r="F218" s="319">
        <f t="shared" si="293"/>
        <v>0</v>
      </c>
      <c r="G218" s="317"/>
      <c r="H218" s="320"/>
      <c r="I218" s="319">
        <f t="shared" si="294"/>
        <v>0</v>
      </c>
      <c r="J218" s="317"/>
      <c r="K218" s="320"/>
      <c r="L218" s="319">
        <f t="shared" si="295"/>
        <v>0</v>
      </c>
      <c r="M218" s="317"/>
      <c r="N218" s="320"/>
      <c r="O218" s="319">
        <f t="shared" si="296"/>
        <v>0</v>
      </c>
      <c r="P218" s="322"/>
    </row>
    <row r="219" spans="1:16" ht="12" hidden="1" customHeight="1" x14ac:dyDescent="0.25">
      <c r="A219" s="315">
        <v>5233</v>
      </c>
      <c r="B219" s="353" t="s">
        <v>239</v>
      </c>
      <c r="C219" s="354">
        <f t="shared" si="288"/>
        <v>0</v>
      </c>
      <c r="D219" s="453"/>
      <c r="E219" s="454"/>
      <c r="F219" s="319">
        <f t="shared" si="293"/>
        <v>0</v>
      </c>
      <c r="G219" s="317"/>
      <c r="H219" s="320"/>
      <c r="I219" s="319">
        <f t="shared" si="294"/>
        <v>0</v>
      </c>
      <c r="J219" s="317"/>
      <c r="K219" s="320"/>
      <c r="L219" s="319">
        <f t="shared" si="295"/>
        <v>0</v>
      </c>
      <c r="M219" s="317"/>
      <c r="N219" s="320"/>
      <c r="O219" s="319">
        <f t="shared" si="296"/>
        <v>0</v>
      </c>
      <c r="P219" s="322"/>
    </row>
    <row r="220" spans="1:16" ht="24" hidden="1" customHeight="1" x14ac:dyDescent="0.25">
      <c r="A220" s="315">
        <v>5234</v>
      </c>
      <c r="B220" s="353" t="s">
        <v>240</v>
      </c>
      <c r="C220" s="354">
        <f t="shared" si="288"/>
        <v>0</v>
      </c>
      <c r="D220" s="453"/>
      <c r="E220" s="454"/>
      <c r="F220" s="319">
        <f t="shared" si="293"/>
        <v>0</v>
      </c>
      <c r="G220" s="317"/>
      <c r="H220" s="320"/>
      <c r="I220" s="319">
        <f t="shared" si="294"/>
        <v>0</v>
      </c>
      <c r="J220" s="317"/>
      <c r="K220" s="320"/>
      <c r="L220" s="319">
        <f t="shared" si="295"/>
        <v>0</v>
      </c>
      <c r="M220" s="317"/>
      <c r="N220" s="320"/>
      <c r="O220" s="319">
        <f t="shared" si="296"/>
        <v>0</v>
      </c>
      <c r="P220" s="322"/>
    </row>
    <row r="221" spans="1:16" ht="14.25" hidden="1" customHeight="1" x14ac:dyDescent="0.25">
      <c r="A221" s="315">
        <v>5236</v>
      </c>
      <c r="B221" s="353" t="s">
        <v>241</v>
      </c>
      <c r="C221" s="354">
        <f t="shared" si="288"/>
        <v>0</v>
      </c>
      <c r="D221" s="453"/>
      <c r="E221" s="454"/>
      <c r="F221" s="319">
        <f t="shared" si="293"/>
        <v>0</v>
      </c>
      <c r="G221" s="317"/>
      <c r="H221" s="320"/>
      <c r="I221" s="319">
        <f t="shared" si="294"/>
        <v>0</v>
      </c>
      <c r="J221" s="317"/>
      <c r="K221" s="320"/>
      <c r="L221" s="319">
        <f t="shared" si="295"/>
        <v>0</v>
      </c>
      <c r="M221" s="317"/>
      <c r="N221" s="320"/>
      <c r="O221" s="319">
        <f t="shared" si="296"/>
        <v>0</v>
      </c>
      <c r="P221" s="322"/>
    </row>
    <row r="222" spans="1:16" ht="14.25" hidden="1" customHeight="1" x14ac:dyDescent="0.25">
      <c r="A222" s="315">
        <v>5237</v>
      </c>
      <c r="B222" s="353" t="s">
        <v>242</v>
      </c>
      <c r="C222" s="354">
        <f t="shared" si="288"/>
        <v>0</v>
      </c>
      <c r="D222" s="453"/>
      <c r="E222" s="454"/>
      <c r="F222" s="319">
        <f t="shared" si="293"/>
        <v>0</v>
      </c>
      <c r="G222" s="317"/>
      <c r="H222" s="320"/>
      <c r="I222" s="319">
        <f t="shared" si="294"/>
        <v>0</v>
      </c>
      <c r="J222" s="317"/>
      <c r="K222" s="320"/>
      <c r="L222" s="319">
        <f t="shared" si="295"/>
        <v>0</v>
      </c>
      <c r="M222" s="317"/>
      <c r="N222" s="320"/>
      <c r="O222" s="319">
        <f t="shared" si="296"/>
        <v>0</v>
      </c>
      <c r="P222" s="322"/>
    </row>
    <row r="223" spans="1:16" ht="24" hidden="1" customHeight="1" x14ac:dyDescent="0.25">
      <c r="A223" s="315">
        <v>5238</v>
      </c>
      <c r="B223" s="353" t="s">
        <v>243</v>
      </c>
      <c r="C223" s="354">
        <f t="shared" si="288"/>
        <v>0</v>
      </c>
      <c r="D223" s="453"/>
      <c r="E223" s="454"/>
      <c r="F223" s="319">
        <f t="shared" si="293"/>
        <v>0</v>
      </c>
      <c r="G223" s="317"/>
      <c r="H223" s="320"/>
      <c r="I223" s="319">
        <f t="shared" si="294"/>
        <v>0</v>
      </c>
      <c r="J223" s="317"/>
      <c r="K223" s="320"/>
      <c r="L223" s="319">
        <f t="shared" si="295"/>
        <v>0</v>
      </c>
      <c r="M223" s="317"/>
      <c r="N223" s="320"/>
      <c r="O223" s="319">
        <f t="shared" si="296"/>
        <v>0</v>
      </c>
      <c r="P223" s="322"/>
    </row>
    <row r="224" spans="1:16" ht="24" hidden="1" customHeight="1" x14ac:dyDescent="0.25">
      <c r="A224" s="315">
        <v>5239</v>
      </c>
      <c r="B224" s="353" t="s">
        <v>244</v>
      </c>
      <c r="C224" s="354">
        <f t="shared" si="288"/>
        <v>0</v>
      </c>
      <c r="D224" s="453"/>
      <c r="E224" s="454"/>
      <c r="F224" s="319">
        <f t="shared" si="293"/>
        <v>0</v>
      </c>
      <c r="G224" s="317"/>
      <c r="H224" s="320"/>
      <c r="I224" s="319">
        <f t="shared" si="294"/>
        <v>0</v>
      </c>
      <c r="J224" s="317"/>
      <c r="K224" s="320"/>
      <c r="L224" s="319">
        <f t="shared" si="295"/>
        <v>0</v>
      </c>
      <c r="M224" s="317"/>
      <c r="N224" s="320"/>
      <c r="O224" s="319">
        <f t="shared" si="296"/>
        <v>0</v>
      </c>
      <c r="P224" s="322"/>
    </row>
    <row r="225" spans="1:16" ht="24" hidden="1" customHeight="1" x14ac:dyDescent="0.25">
      <c r="A225" s="447">
        <v>5240</v>
      </c>
      <c r="B225" s="353" t="s">
        <v>245</v>
      </c>
      <c r="C225" s="354">
        <f t="shared" si="288"/>
        <v>0</v>
      </c>
      <c r="D225" s="453"/>
      <c r="E225" s="454"/>
      <c r="F225" s="319">
        <f t="shared" si="293"/>
        <v>0</v>
      </c>
      <c r="G225" s="317"/>
      <c r="H225" s="320"/>
      <c r="I225" s="319">
        <f t="shared" si="294"/>
        <v>0</v>
      </c>
      <c r="J225" s="317"/>
      <c r="K225" s="320"/>
      <c r="L225" s="319">
        <f t="shared" si="295"/>
        <v>0</v>
      </c>
      <c r="M225" s="317"/>
      <c r="N225" s="320"/>
      <c r="O225" s="319">
        <f t="shared" si="296"/>
        <v>0</v>
      </c>
      <c r="P225" s="322"/>
    </row>
    <row r="226" spans="1:16" ht="12" hidden="1" customHeight="1" x14ac:dyDescent="0.25">
      <c r="A226" s="447">
        <v>5250</v>
      </c>
      <c r="B226" s="353" t="s">
        <v>246</v>
      </c>
      <c r="C226" s="354">
        <f t="shared" si="288"/>
        <v>0</v>
      </c>
      <c r="D226" s="453"/>
      <c r="E226" s="454"/>
      <c r="F226" s="319">
        <f t="shared" si="293"/>
        <v>0</v>
      </c>
      <c r="G226" s="317"/>
      <c r="H226" s="320"/>
      <c r="I226" s="319">
        <f t="shared" si="294"/>
        <v>0</v>
      </c>
      <c r="J226" s="317"/>
      <c r="K226" s="320"/>
      <c r="L226" s="319">
        <f t="shared" si="295"/>
        <v>0</v>
      </c>
      <c r="M226" s="317"/>
      <c r="N226" s="320"/>
      <c r="O226" s="319">
        <f t="shared" si="296"/>
        <v>0</v>
      </c>
      <c r="P226" s="322"/>
    </row>
    <row r="227" spans="1:16" hidden="1" x14ac:dyDescent="0.25">
      <c r="A227" s="447">
        <v>5260</v>
      </c>
      <c r="B227" s="353" t="s">
        <v>247</v>
      </c>
      <c r="C227" s="354">
        <f t="shared" si="288"/>
        <v>0</v>
      </c>
      <c r="D227" s="448">
        <f>SUM(D228)</f>
        <v>0</v>
      </c>
      <c r="E227" s="449">
        <f t="shared" ref="E227:F227" si="297">SUM(E228)</f>
        <v>0</v>
      </c>
      <c r="F227" s="319">
        <f t="shared" si="297"/>
        <v>0</v>
      </c>
      <c r="G227" s="448">
        <f>SUM(G228)</f>
        <v>0</v>
      </c>
      <c r="H227" s="449">
        <f t="shared" ref="H227:I227" si="298">SUM(H228)</f>
        <v>0</v>
      </c>
      <c r="I227" s="319">
        <f t="shared" si="298"/>
        <v>0</v>
      </c>
      <c r="J227" s="448">
        <f>SUM(J228)</f>
        <v>0</v>
      </c>
      <c r="K227" s="449">
        <f t="shared" ref="K227:L227" si="299">SUM(K228)</f>
        <v>0</v>
      </c>
      <c r="L227" s="319">
        <f t="shared" si="299"/>
        <v>0</v>
      </c>
      <c r="M227" s="448">
        <f>SUM(M228)</f>
        <v>0</v>
      </c>
      <c r="N227" s="449">
        <f t="shared" ref="N227:O227" si="300">SUM(N228)</f>
        <v>0</v>
      </c>
      <c r="O227" s="319">
        <f t="shared" si="300"/>
        <v>0</v>
      </c>
      <c r="P227" s="322"/>
    </row>
    <row r="228" spans="1:16" ht="24" hidden="1" customHeight="1" x14ac:dyDescent="0.25">
      <c r="A228" s="315">
        <v>5269</v>
      </c>
      <c r="B228" s="353" t="s">
        <v>248</v>
      </c>
      <c r="C228" s="354">
        <f t="shared" si="288"/>
        <v>0</v>
      </c>
      <c r="D228" s="453"/>
      <c r="E228" s="454"/>
      <c r="F228" s="319">
        <f t="shared" ref="F228:F229" si="301">D228+E228</f>
        <v>0</v>
      </c>
      <c r="G228" s="317"/>
      <c r="H228" s="320"/>
      <c r="I228" s="319">
        <f t="shared" ref="I228:I229" si="302">G228+H228</f>
        <v>0</v>
      </c>
      <c r="J228" s="317"/>
      <c r="K228" s="320"/>
      <c r="L228" s="319">
        <f t="shared" ref="L228:L229" si="303">K228+J228</f>
        <v>0</v>
      </c>
      <c r="M228" s="317"/>
      <c r="N228" s="320"/>
      <c r="O228" s="319">
        <f t="shared" ref="O228:O229" si="304">N228+M228</f>
        <v>0</v>
      </c>
      <c r="P228" s="322"/>
    </row>
    <row r="229" spans="1:16" ht="24" hidden="1" customHeight="1" x14ac:dyDescent="0.25">
      <c r="A229" s="444">
        <v>5270</v>
      </c>
      <c r="B229" s="402" t="s">
        <v>249</v>
      </c>
      <c r="C229" s="407">
        <f t="shared" si="288"/>
        <v>0</v>
      </c>
      <c r="D229" s="460"/>
      <c r="E229" s="461"/>
      <c r="F229" s="405">
        <f t="shared" si="301"/>
        <v>0</v>
      </c>
      <c r="G229" s="408"/>
      <c r="H229" s="409"/>
      <c r="I229" s="405">
        <f t="shared" si="302"/>
        <v>0</v>
      </c>
      <c r="J229" s="408"/>
      <c r="K229" s="409"/>
      <c r="L229" s="405">
        <f t="shared" si="303"/>
        <v>0</v>
      </c>
      <c r="M229" s="408"/>
      <c r="N229" s="409"/>
      <c r="O229" s="405">
        <f t="shared" si="304"/>
        <v>0</v>
      </c>
      <c r="P229" s="393"/>
    </row>
    <row r="230" spans="1:16" hidden="1" x14ac:dyDescent="0.25">
      <c r="A230" s="436">
        <v>6000</v>
      </c>
      <c r="B230" s="436" t="s">
        <v>250</v>
      </c>
      <c r="C230" s="437">
        <f t="shared" si="288"/>
        <v>0</v>
      </c>
      <c r="D230" s="438">
        <f>D231+D251+D259</f>
        <v>0</v>
      </c>
      <c r="E230" s="439">
        <f t="shared" ref="E230:F230" si="305">E231+E251+E259</f>
        <v>0</v>
      </c>
      <c r="F230" s="440">
        <f t="shared" si="305"/>
        <v>0</v>
      </c>
      <c r="G230" s="438">
        <f>G231+G251+G259</f>
        <v>0</v>
      </c>
      <c r="H230" s="439">
        <f t="shared" ref="H230:I230" si="306">H231+H251+H259</f>
        <v>0</v>
      </c>
      <c r="I230" s="440">
        <f t="shared" si="306"/>
        <v>0</v>
      </c>
      <c r="J230" s="438">
        <f>J231+J251+J259</f>
        <v>0</v>
      </c>
      <c r="K230" s="439">
        <f t="shared" ref="K230:L230" si="307">K231+K251+K259</f>
        <v>0</v>
      </c>
      <c r="L230" s="440">
        <f t="shared" si="307"/>
        <v>0</v>
      </c>
      <c r="M230" s="438">
        <f>M231+M251+M259</f>
        <v>0</v>
      </c>
      <c r="N230" s="439">
        <f t="shared" ref="N230:O230" si="308">N231+N251+N259</f>
        <v>0</v>
      </c>
      <c r="O230" s="440">
        <f t="shared" si="308"/>
        <v>0</v>
      </c>
      <c r="P230" s="163"/>
    </row>
    <row r="231" spans="1:16" ht="14.25" hidden="1" customHeight="1" x14ac:dyDescent="0.25">
      <c r="A231" s="474">
        <v>6200</v>
      </c>
      <c r="B231" s="465" t="s">
        <v>251</v>
      </c>
      <c r="C231" s="475">
        <f t="shared" si="288"/>
        <v>0</v>
      </c>
      <c r="D231" s="476">
        <f>SUM(D232,D233,D235,D238,D244,D245,D246)</f>
        <v>0</v>
      </c>
      <c r="E231" s="477">
        <f t="shared" ref="E231:F231" si="309">SUM(E232,E233,E235,E238,E244,E245,E246)</f>
        <v>0</v>
      </c>
      <c r="F231" s="478">
        <f t="shared" si="309"/>
        <v>0</v>
      </c>
      <c r="G231" s="476">
        <f>SUM(G232,G233,G235,G238,G244,G245,G246)</f>
        <v>0</v>
      </c>
      <c r="H231" s="477">
        <f t="shared" ref="H231:I231" si="310">SUM(H232,H233,H235,H238,H244,H245,H246)</f>
        <v>0</v>
      </c>
      <c r="I231" s="478">
        <f t="shared" si="310"/>
        <v>0</v>
      </c>
      <c r="J231" s="476">
        <f>SUM(J232,J233,J235,J238,J244,J245,J246)</f>
        <v>0</v>
      </c>
      <c r="K231" s="477">
        <f t="shared" ref="K231:L231" si="311">SUM(K232,K233,K235,K238,K244,K245,K246)</f>
        <v>0</v>
      </c>
      <c r="L231" s="478">
        <f t="shared" si="311"/>
        <v>0</v>
      </c>
      <c r="M231" s="476">
        <f>SUM(M232,M233,M235,M238,M244,M245,M246)</f>
        <v>0</v>
      </c>
      <c r="N231" s="477">
        <f t="shared" ref="N231:O231" si="312">SUM(N232,N233,N235,N238,N244,N245,N246)</f>
        <v>0</v>
      </c>
      <c r="O231" s="478">
        <f t="shared" si="312"/>
        <v>0</v>
      </c>
      <c r="P231" s="479"/>
    </row>
    <row r="232" spans="1:16" ht="24" hidden="1" customHeight="1" x14ac:dyDescent="0.25">
      <c r="A232" s="541">
        <v>6220</v>
      </c>
      <c r="B232" s="346" t="s">
        <v>252</v>
      </c>
      <c r="C232" s="347">
        <f t="shared" si="288"/>
        <v>0</v>
      </c>
      <c r="D232" s="455"/>
      <c r="E232" s="456"/>
      <c r="F232" s="398">
        <f>D232+E232</f>
        <v>0</v>
      </c>
      <c r="G232" s="310"/>
      <c r="H232" s="311"/>
      <c r="I232" s="398">
        <f>G232+H232</f>
        <v>0</v>
      </c>
      <c r="J232" s="310"/>
      <c r="K232" s="311"/>
      <c r="L232" s="398">
        <f>K232+J232</f>
        <v>0</v>
      </c>
      <c r="M232" s="310"/>
      <c r="N232" s="311"/>
      <c r="O232" s="398">
        <f>N232+M232</f>
        <v>0</v>
      </c>
      <c r="P232" s="313"/>
    </row>
    <row r="233" spans="1:16" hidden="1" x14ac:dyDescent="0.25">
      <c r="A233" s="447">
        <v>6230</v>
      </c>
      <c r="B233" s="353" t="s">
        <v>253</v>
      </c>
      <c r="C233" s="354">
        <f t="shared" si="288"/>
        <v>0</v>
      </c>
      <c r="D233" s="448">
        <f t="shared" ref="D233:O233" si="313">SUM(D234)</f>
        <v>0</v>
      </c>
      <c r="E233" s="449">
        <f t="shared" si="313"/>
        <v>0</v>
      </c>
      <c r="F233" s="319">
        <f t="shared" si="313"/>
        <v>0</v>
      </c>
      <c r="G233" s="448">
        <f t="shared" si="313"/>
        <v>0</v>
      </c>
      <c r="H233" s="449">
        <f t="shared" si="313"/>
        <v>0</v>
      </c>
      <c r="I233" s="319">
        <f t="shared" si="313"/>
        <v>0</v>
      </c>
      <c r="J233" s="448">
        <f t="shared" si="313"/>
        <v>0</v>
      </c>
      <c r="K233" s="449">
        <f t="shared" si="313"/>
        <v>0</v>
      </c>
      <c r="L233" s="319">
        <f t="shared" si="313"/>
        <v>0</v>
      </c>
      <c r="M233" s="448">
        <f t="shared" si="313"/>
        <v>0</v>
      </c>
      <c r="N233" s="449">
        <f t="shared" si="313"/>
        <v>0</v>
      </c>
      <c r="O233" s="319">
        <f t="shared" si="313"/>
        <v>0</v>
      </c>
      <c r="P233" s="322"/>
    </row>
    <row r="234" spans="1:16" ht="24" hidden="1" customHeight="1" x14ac:dyDescent="0.25">
      <c r="A234" s="315">
        <v>6239</v>
      </c>
      <c r="B234" s="346" t="s">
        <v>254</v>
      </c>
      <c r="C234" s="354">
        <f t="shared" si="288"/>
        <v>0</v>
      </c>
      <c r="D234" s="455"/>
      <c r="E234" s="456"/>
      <c r="F234" s="398">
        <f>D234+E234</f>
        <v>0</v>
      </c>
      <c r="G234" s="310"/>
      <c r="H234" s="311"/>
      <c r="I234" s="398">
        <f>G234+H234</f>
        <v>0</v>
      </c>
      <c r="J234" s="310"/>
      <c r="K234" s="311"/>
      <c r="L234" s="398">
        <f>K234+J234</f>
        <v>0</v>
      </c>
      <c r="M234" s="310"/>
      <c r="N234" s="311"/>
      <c r="O234" s="398">
        <f>N234+M234</f>
        <v>0</v>
      </c>
      <c r="P234" s="313"/>
    </row>
    <row r="235" spans="1:16" ht="24" hidden="1" x14ac:dyDescent="0.25">
      <c r="A235" s="447">
        <v>6240</v>
      </c>
      <c r="B235" s="353" t="s">
        <v>255</v>
      </c>
      <c r="C235" s="354">
        <f t="shared" si="288"/>
        <v>0</v>
      </c>
      <c r="D235" s="448">
        <f>SUM(D236:D237)</f>
        <v>0</v>
      </c>
      <c r="E235" s="449">
        <f t="shared" ref="E235:F235" si="314">SUM(E236:E237)</f>
        <v>0</v>
      </c>
      <c r="F235" s="319">
        <f t="shared" si="314"/>
        <v>0</v>
      </c>
      <c r="G235" s="448">
        <f>SUM(G236:G237)</f>
        <v>0</v>
      </c>
      <c r="H235" s="449">
        <f t="shared" ref="H235:I235" si="315">SUM(H236:H237)</f>
        <v>0</v>
      </c>
      <c r="I235" s="319">
        <f t="shared" si="315"/>
        <v>0</v>
      </c>
      <c r="J235" s="448">
        <f>SUM(J236:J237)</f>
        <v>0</v>
      </c>
      <c r="K235" s="449">
        <f t="shared" ref="K235:L235" si="316">SUM(K236:K237)</f>
        <v>0</v>
      </c>
      <c r="L235" s="319">
        <f t="shared" si="316"/>
        <v>0</v>
      </c>
      <c r="M235" s="448">
        <f>SUM(M236:M237)</f>
        <v>0</v>
      </c>
      <c r="N235" s="449">
        <f t="shared" ref="N235:O235" si="317">SUM(N236:N237)</f>
        <v>0</v>
      </c>
      <c r="O235" s="319">
        <f t="shared" si="317"/>
        <v>0</v>
      </c>
      <c r="P235" s="322"/>
    </row>
    <row r="236" spans="1:16" ht="12" hidden="1" customHeight="1" x14ac:dyDescent="0.25">
      <c r="A236" s="315">
        <v>6241</v>
      </c>
      <c r="B236" s="353" t="s">
        <v>256</v>
      </c>
      <c r="C236" s="354">
        <f t="shared" si="288"/>
        <v>0</v>
      </c>
      <c r="D236" s="453"/>
      <c r="E236" s="454"/>
      <c r="F236" s="319">
        <f t="shared" ref="F236:F237" si="318">D236+E236</f>
        <v>0</v>
      </c>
      <c r="G236" s="317"/>
      <c r="H236" s="320"/>
      <c r="I236" s="319">
        <f t="shared" ref="I236:I237" si="319">G236+H236</f>
        <v>0</v>
      </c>
      <c r="J236" s="317"/>
      <c r="K236" s="320"/>
      <c r="L236" s="319">
        <f t="shared" ref="L236:L237" si="320">K236+J236</f>
        <v>0</v>
      </c>
      <c r="M236" s="317"/>
      <c r="N236" s="320"/>
      <c r="O236" s="319">
        <f t="shared" ref="O236:O237" si="321">N236+M236</f>
        <v>0</v>
      </c>
      <c r="P236" s="322"/>
    </row>
    <row r="237" spans="1:16" ht="12" hidden="1" customHeight="1" x14ac:dyDescent="0.25">
      <c r="A237" s="315">
        <v>6242</v>
      </c>
      <c r="B237" s="353" t="s">
        <v>257</v>
      </c>
      <c r="C237" s="354">
        <f t="shared" si="288"/>
        <v>0</v>
      </c>
      <c r="D237" s="453"/>
      <c r="E237" s="454"/>
      <c r="F237" s="319">
        <f t="shared" si="318"/>
        <v>0</v>
      </c>
      <c r="G237" s="317"/>
      <c r="H237" s="320"/>
      <c r="I237" s="319">
        <f t="shared" si="319"/>
        <v>0</v>
      </c>
      <c r="J237" s="317"/>
      <c r="K237" s="320"/>
      <c r="L237" s="319">
        <f t="shared" si="320"/>
        <v>0</v>
      </c>
      <c r="M237" s="317"/>
      <c r="N237" s="320"/>
      <c r="O237" s="319">
        <f t="shared" si="321"/>
        <v>0</v>
      </c>
      <c r="P237" s="322"/>
    </row>
    <row r="238" spans="1:16" ht="25.5" hidden="1" customHeight="1" x14ac:dyDescent="0.25">
      <c r="A238" s="447">
        <v>6250</v>
      </c>
      <c r="B238" s="353" t="s">
        <v>258</v>
      </c>
      <c r="C238" s="354">
        <f t="shared" si="288"/>
        <v>0</v>
      </c>
      <c r="D238" s="448">
        <f>SUM(D239:D243)</f>
        <v>0</v>
      </c>
      <c r="E238" s="449">
        <f t="shared" ref="E238:F238" si="322">SUM(E239:E243)</f>
        <v>0</v>
      </c>
      <c r="F238" s="319">
        <f t="shared" si="322"/>
        <v>0</v>
      </c>
      <c r="G238" s="448">
        <f>SUM(G239:G243)</f>
        <v>0</v>
      </c>
      <c r="H238" s="449">
        <f t="shared" ref="H238:I238" si="323">SUM(H239:H243)</f>
        <v>0</v>
      </c>
      <c r="I238" s="319">
        <f t="shared" si="323"/>
        <v>0</v>
      </c>
      <c r="J238" s="448">
        <f>SUM(J239:J243)</f>
        <v>0</v>
      </c>
      <c r="K238" s="449">
        <f t="shared" ref="K238:L238" si="324">SUM(K239:K243)</f>
        <v>0</v>
      </c>
      <c r="L238" s="319">
        <f t="shared" si="324"/>
        <v>0</v>
      </c>
      <c r="M238" s="448">
        <f>SUM(M239:M243)</f>
        <v>0</v>
      </c>
      <c r="N238" s="449">
        <f t="shared" ref="N238:O238" si="325">SUM(N239:N243)</f>
        <v>0</v>
      </c>
      <c r="O238" s="319">
        <f t="shared" si="325"/>
        <v>0</v>
      </c>
      <c r="P238" s="322"/>
    </row>
    <row r="239" spans="1:16" ht="14.25" hidden="1" customHeight="1" x14ac:dyDescent="0.25">
      <c r="A239" s="315">
        <v>6252</v>
      </c>
      <c r="B239" s="353" t="s">
        <v>259</v>
      </c>
      <c r="C239" s="354">
        <f t="shared" si="288"/>
        <v>0</v>
      </c>
      <c r="D239" s="453"/>
      <c r="E239" s="454"/>
      <c r="F239" s="319">
        <f t="shared" ref="F239:F245" si="326">D239+E239</f>
        <v>0</v>
      </c>
      <c r="G239" s="317"/>
      <c r="H239" s="320"/>
      <c r="I239" s="319">
        <f t="shared" ref="I239:I245" si="327">G239+H239</f>
        <v>0</v>
      </c>
      <c r="J239" s="317"/>
      <c r="K239" s="320"/>
      <c r="L239" s="319">
        <f t="shared" ref="L239:L245" si="328">K239+J239</f>
        <v>0</v>
      </c>
      <c r="M239" s="317"/>
      <c r="N239" s="320"/>
      <c r="O239" s="319">
        <f t="shared" ref="O239:O245" si="329">N239+M239</f>
        <v>0</v>
      </c>
      <c r="P239" s="322"/>
    </row>
    <row r="240" spans="1:16" ht="14.25" hidden="1" customHeight="1" x14ac:dyDescent="0.25">
      <c r="A240" s="315">
        <v>6253</v>
      </c>
      <c r="B240" s="353" t="s">
        <v>260</v>
      </c>
      <c r="C240" s="354">
        <f t="shared" si="288"/>
        <v>0</v>
      </c>
      <c r="D240" s="453"/>
      <c r="E240" s="454"/>
      <c r="F240" s="319">
        <f t="shared" si="326"/>
        <v>0</v>
      </c>
      <c r="G240" s="317"/>
      <c r="H240" s="320"/>
      <c r="I240" s="319">
        <f t="shared" si="327"/>
        <v>0</v>
      </c>
      <c r="J240" s="317"/>
      <c r="K240" s="320"/>
      <c r="L240" s="319">
        <f t="shared" si="328"/>
        <v>0</v>
      </c>
      <c r="M240" s="317"/>
      <c r="N240" s="320"/>
      <c r="O240" s="319">
        <f t="shared" si="329"/>
        <v>0</v>
      </c>
      <c r="P240" s="322"/>
    </row>
    <row r="241" spans="1:16" ht="24" hidden="1" customHeight="1" x14ac:dyDescent="0.25">
      <c r="A241" s="315">
        <v>6254</v>
      </c>
      <c r="B241" s="353" t="s">
        <v>261</v>
      </c>
      <c r="C241" s="354">
        <f t="shared" si="288"/>
        <v>0</v>
      </c>
      <c r="D241" s="453"/>
      <c r="E241" s="454"/>
      <c r="F241" s="319">
        <f t="shared" si="326"/>
        <v>0</v>
      </c>
      <c r="G241" s="317"/>
      <c r="H241" s="320"/>
      <c r="I241" s="319">
        <f t="shared" si="327"/>
        <v>0</v>
      </c>
      <c r="J241" s="317"/>
      <c r="K241" s="320"/>
      <c r="L241" s="319">
        <f t="shared" si="328"/>
        <v>0</v>
      </c>
      <c r="M241" s="317"/>
      <c r="N241" s="320"/>
      <c r="O241" s="319">
        <f t="shared" si="329"/>
        <v>0</v>
      </c>
      <c r="P241" s="322"/>
    </row>
    <row r="242" spans="1:16" ht="24" hidden="1" customHeight="1" x14ac:dyDescent="0.25">
      <c r="A242" s="315">
        <v>6255</v>
      </c>
      <c r="B242" s="353" t="s">
        <v>262</v>
      </c>
      <c r="C242" s="354">
        <f t="shared" si="288"/>
        <v>0</v>
      </c>
      <c r="D242" s="453"/>
      <c r="E242" s="454"/>
      <c r="F242" s="319">
        <f t="shared" si="326"/>
        <v>0</v>
      </c>
      <c r="G242" s="317"/>
      <c r="H242" s="320"/>
      <c r="I242" s="319">
        <f t="shared" si="327"/>
        <v>0</v>
      </c>
      <c r="J242" s="317"/>
      <c r="K242" s="320"/>
      <c r="L242" s="319">
        <f t="shared" si="328"/>
        <v>0</v>
      </c>
      <c r="M242" s="317"/>
      <c r="N242" s="320"/>
      <c r="O242" s="319">
        <f t="shared" si="329"/>
        <v>0</v>
      </c>
      <c r="P242" s="322"/>
    </row>
    <row r="243" spans="1:16" ht="12" hidden="1" customHeight="1" x14ac:dyDescent="0.25">
      <c r="A243" s="315">
        <v>6259</v>
      </c>
      <c r="B243" s="353" t="s">
        <v>263</v>
      </c>
      <c r="C243" s="354">
        <f t="shared" si="288"/>
        <v>0</v>
      </c>
      <c r="D243" s="453"/>
      <c r="E243" s="454"/>
      <c r="F243" s="319">
        <f t="shared" si="326"/>
        <v>0</v>
      </c>
      <c r="G243" s="317"/>
      <c r="H243" s="320"/>
      <c r="I243" s="319">
        <f t="shared" si="327"/>
        <v>0</v>
      </c>
      <c r="J243" s="317"/>
      <c r="K243" s="320"/>
      <c r="L243" s="319">
        <f t="shared" si="328"/>
        <v>0</v>
      </c>
      <c r="M243" s="317"/>
      <c r="N243" s="320"/>
      <c r="O243" s="319">
        <f t="shared" si="329"/>
        <v>0</v>
      </c>
      <c r="P243" s="322"/>
    </row>
    <row r="244" spans="1:16" ht="24" hidden="1" customHeight="1" x14ac:dyDescent="0.25">
      <c r="A244" s="447">
        <v>6260</v>
      </c>
      <c r="B244" s="353" t="s">
        <v>264</v>
      </c>
      <c r="C244" s="354">
        <f t="shared" si="288"/>
        <v>0</v>
      </c>
      <c r="D244" s="453"/>
      <c r="E244" s="454"/>
      <c r="F244" s="319">
        <f t="shared" si="326"/>
        <v>0</v>
      </c>
      <c r="G244" s="317"/>
      <c r="H244" s="320"/>
      <c r="I244" s="319">
        <f t="shared" si="327"/>
        <v>0</v>
      </c>
      <c r="J244" s="317"/>
      <c r="K244" s="320"/>
      <c r="L244" s="319">
        <f t="shared" si="328"/>
        <v>0</v>
      </c>
      <c r="M244" s="317"/>
      <c r="N244" s="320"/>
      <c r="O244" s="319">
        <f t="shared" si="329"/>
        <v>0</v>
      </c>
      <c r="P244" s="322"/>
    </row>
    <row r="245" spans="1:16" ht="12" hidden="1" customHeight="1" x14ac:dyDescent="0.25">
      <c r="A245" s="447">
        <v>6270</v>
      </c>
      <c r="B245" s="353" t="s">
        <v>265</v>
      </c>
      <c r="C245" s="354">
        <f t="shared" si="288"/>
        <v>0</v>
      </c>
      <c r="D245" s="453"/>
      <c r="E245" s="454"/>
      <c r="F245" s="319">
        <f t="shared" si="326"/>
        <v>0</v>
      </c>
      <c r="G245" s="317"/>
      <c r="H245" s="320"/>
      <c r="I245" s="319">
        <f t="shared" si="327"/>
        <v>0</v>
      </c>
      <c r="J245" s="317"/>
      <c r="K245" s="320"/>
      <c r="L245" s="319">
        <f t="shared" si="328"/>
        <v>0</v>
      </c>
      <c r="M245" s="317"/>
      <c r="N245" s="320"/>
      <c r="O245" s="319">
        <f t="shared" si="329"/>
        <v>0</v>
      </c>
      <c r="P245" s="322"/>
    </row>
    <row r="246" spans="1:16" ht="24" hidden="1" x14ac:dyDescent="0.25">
      <c r="A246" s="541">
        <v>6290</v>
      </c>
      <c r="B246" s="346" t="s">
        <v>266</v>
      </c>
      <c r="C246" s="466">
        <f t="shared" si="288"/>
        <v>0</v>
      </c>
      <c r="D246" s="451">
        <f>SUM(D247:D250)</f>
        <v>0</v>
      </c>
      <c r="E246" s="452">
        <f t="shared" ref="E246:O246" si="330">SUM(E247:E250)</f>
        <v>0</v>
      </c>
      <c r="F246" s="398">
        <f t="shared" si="330"/>
        <v>0</v>
      </c>
      <c r="G246" s="451">
        <f t="shared" si="330"/>
        <v>0</v>
      </c>
      <c r="H246" s="452">
        <f t="shared" si="330"/>
        <v>0</v>
      </c>
      <c r="I246" s="398">
        <f t="shared" si="330"/>
        <v>0</v>
      </c>
      <c r="J246" s="451">
        <f t="shared" si="330"/>
        <v>0</v>
      </c>
      <c r="K246" s="452">
        <f t="shared" si="330"/>
        <v>0</v>
      </c>
      <c r="L246" s="398">
        <f t="shared" si="330"/>
        <v>0</v>
      </c>
      <c r="M246" s="451">
        <f t="shared" si="330"/>
        <v>0</v>
      </c>
      <c r="N246" s="452">
        <f t="shared" si="330"/>
        <v>0</v>
      </c>
      <c r="O246" s="398">
        <f t="shared" si="330"/>
        <v>0</v>
      </c>
      <c r="P246" s="313"/>
    </row>
    <row r="247" spans="1:16" ht="12" hidden="1" customHeight="1" x14ac:dyDescent="0.25">
      <c r="A247" s="315">
        <v>6291</v>
      </c>
      <c r="B247" s="353" t="s">
        <v>267</v>
      </c>
      <c r="C247" s="354">
        <f t="shared" si="288"/>
        <v>0</v>
      </c>
      <c r="D247" s="453"/>
      <c r="E247" s="454"/>
      <c r="F247" s="319">
        <f t="shared" ref="F247:F250" si="331">D247+E247</f>
        <v>0</v>
      </c>
      <c r="G247" s="317"/>
      <c r="H247" s="320"/>
      <c r="I247" s="319">
        <f t="shared" ref="I247:I250" si="332">G247+H247</f>
        <v>0</v>
      </c>
      <c r="J247" s="317"/>
      <c r="K247" s="320"/>
      <c r="L247" s="319">
        <f t="shared" ref="L247:L250" si="333">K247+J247</f>
        <v>0</v>
      </c>
      <c r="M247" s="317"/>
      <c r="N247" s="320"/>
      <c r="O247" s="319">
        <f t="shared" ref="O247:O250" si="334">N247+M247</f>
        <v>0</v>
      </c>
      <c r="P247" s="322"/>
    </row>
    <row r="248" spans="1:16" ht="12" hidden="1" customHeight="1" x14ac:dyDescent="0.25">
      <c r="A248" s="315">
        <v>6292</v>
      </c>
      <c r="B248" s="353" t="s">
        <v>268</v>
      </c>
      <c r="C248" s="354">
        <f t="shared" si="288"/>
        <v>0</v>
      </c>
      <c r="D248" s="453"/>
      <c r="E248" s="454"/>
      <c r="F248" s="319">
        <f t="shared" si="331"/>
        <v>0</v>
      </c>
      <c r="G248" s="317"/>
      <c r="H248" s="320"/>
      <c r="I248" s="319">
        <f t="shared" si="332"/>
        <v>0</v>
      </c>
      <c r="J248" s="317"/>
      <c r="K248" s="320"/>
      <c r="L248" s="319">
        <f t="shared" si="333"/>
        <v>0</v>
      </c>
      <c r="M248" s="317"/>
      <c r="N248" s="320"/>
      <c r="O248" s="319">
        <f t="shared" si="334"/>
        <v>0</v>
      </c>
      <c r="P248" s="322"/>
    </row>
    <row r="249" spans="1:16" ht="72" hidden="1" customHeight="1" x14ac:dyDescent="0.25">
      <c r="A249" s="315">
        <v>6296</v>
      </c>
      <c r="B249" s="353" t="s">
        <v>269</v>
      </c>
      <c r="C249" s="354">
        <f t="shared" si="288"/>
        <v>0</v>
      </c>
      <c r="D249" s="453"/>
      <c r="E249" s="454"/>
      <c r="F249" s="319">
        <f t="shared" si="331"/>
        <v>0</v>
      </c>
      <c r="G249" s="317"/>
      <c r="H249" s="320"/>
      <c r="I249" s="319">
        <f t="shared" si="332"/>
        <v>0</v>
      </c>
      <c r="J249" s="317"/>
      <c r="K249" s="320"/>
      <c r="L249" s="319">
        <f t="shared" si="333"/>
        <v>0</v>
      </c>
      <c r="M249" s="317"/>
      <c r="N249" s="320"/>
      <c r="O249" s="319">
        <f t="shared" si="334"/>
        <v>0</v>
      </c>
      <c r="P249" s="322"/>
    </row>
    <row r="250" spans="1:16" ht="39.75" hidden="1" customHeight="1" x14ac:dyDescent="0.25">
      <c r="A250" s="315">
        <v>6299</v>
      </c>
      <c r="B250" s="353" t="s">
        <v>270</v>
      </c>
      <c r="C250" s="354">
        <f t="shared" si="288"/>
        <v>0</v>
      </c>
      <c r="D250" s="453"/>
      <c r="E250" s="454"/>
      <c r="F250" s="319">
        <f t="shared" si="331"/>
        <v>0</v>
      </c>
      <c r="G250" s="317"/>
      <c r="H250" s="320"/>
      <c r="I250" s="319">
        <f t="shared" si="332"/>
        <v>0</v>
      </c>
      <c r="J250" s="317"/>
      <c r="K250" s="320"/>
      <c r="L250" s="319">
        <f t="shared" si="333"/>
        <v>0</v>
      </c>
      <c r="M250" s="317"/>
      <c r="N250" s="320"/>
      <c r="O250" s="319">
        <f t="shared" si="334"/>
        <v>0</v>
      </c>
      <c r="P250" s="322"/>
    </row>
    <row r="251" spans="1:16" hidden="1" x14ac:dyDescent="0.25">
      <c r="A251" s="333">
        <v>6300</v>
      </c>
      <c r="B251" s="441" t="s">
        <v>271</v>
      </c>
      <c r="C251" s="334">
        <f t="shared" si="288"/>
        <v>0</v>
      </c>
      <c r="D251" s="442">
        <f>SUM(D252,D257,D258)</f>
        <v>0</v>
      </c>
      <c r="E251" s="443">
        <f t="shared" ref="E251:O251" si="335">SUM(E252,E257,E258)</f>
        <v>0</v>
      </c>
      <c r="F251" s="337">
        <f t="shared" si="335"/>
        <v>0</v>
      </c>
      <c r="G251" s="442">
        <f t="shared" si="335"/>
        <v>0</v>
      </c>
      <c r="H251" s="443">
        <f t="shared" si="335"/>
        <v>0</v>
      </c>
      <c r="I251" s="337">
        <f t="shared" si="335"/>
        <v>0</v>
      </c>
      <c r="J251" s="442">
        <f t="shared" si="335"/>
        <v>0</v>
      </c>
      <c r="K251" s="443">
        <f t="shared" si="335"/>
        <v>0</v>
      </c>
      <c r="L251" s="337">
        <f t="shared" si="335"/>
        <v>0</v>
      </c>
      <c r="M251" s="442">
        <f t="shared" si="335"/>
        <v>0</v>
      </c>
      <c r="N251" s="443">
        <f t="shared" si="335"/>
        <v>0</v>
      </c>
      <c r="O251" s="337">
        <f t="shared" si="335"/>
        <v>0</v>
      </c>
      <c r="P251" s="341"/>
    </row>
    <row r="252" spans="1:16" ht="24" hidden="1" x14ac:dyDescent="0.25">
      <c r="A252" s="541">
        <v>6320</v>
      </c>
      <c r="B252" s="346" t="s">
        <v>272</v>
      </c>
      <c r="C252" s="466">
        <f t="shared" si="288"/>
        <v>0</v>
      </c>
      <c r="D252" s="451">
        <f>SUM(D253:D256)</f>
        <v>0</v>
      </c>
      <c r="E252" s="452">
        <f t="shared" ref="E252:O252" si="336">SUM(E253:E256)</f>
        <v>0</v>
      </c>
      <c r="F252" s="398">
        <f t="shared" si="336"/>
        <v>0</v>
      </c>
      <c r="G252" s="451">
        <f t="shared" si="336"/>
        <v>0</v>
      </c>
      <c r="H252" s="452">
        <f t="shared" si="336"/>
        <v>0</v>
      </c>
      <c r="I252" s="398">
        <f t="shared" si="336"/>
        <v>0</v>
      </c>
      <c r="J252" s="451">
        <f t="shared" si="336"/>
        <v>0</v>
      </c>
      <c r="K252" s="452">
        <f t="shared" si="336"/>
        <v>0</v>
      </c>
      <c r="L252" s="398">
        <f t="shared" si="336"/>
        <v>0</v>
      </c>
      <c r="M252" s="451">
        <f t="shared" si="336"/>
        <v>0</v>
      </c>
      <c r="N252" s="452">
        <f t="shared" si="336"/>
        <v>0</v>
      </c>
      <c r="O252" s="398">
        <f t="shared" si="336"/>
        <v>0</v>
      </c>
      <c r="P252" s="313"/>
    </row>
    <row r="253" spans="1:16" ht="12" hidden="1" customHeight="1" x14ac:dyDescent="0.25">
      <c r="A253" s="315">
        <v>6322</v>
      </c>
      <c r="B253" s="353" t="s">
        <v>273</v>
      </c>
      <c r="C253" s="354">
        <f t="shared" si="288"/>
        <v>0</v>
      </c>
      <c r="D253" s="453"/>
      <c r="E253" s="454"/>
      <c r="F253" s="319">
        <f t="shared" ref="F253:F258" si="337">D253+E253</f>
        <v>0</v>
      </c>
      <c r="G253" s="317"/>
      <c r="H253" s="320"/>
      <c r="I253" s="319">
        <f t="shared" ref="I253:I258" si="338">G253+H253</f>
        <v>0</v>
      </c>
      <c r="J253" s="317"/>
      <c r="K253" s="320"/>
      <c r="L253" s="319">
        <f t="shared" ref="L253:L258" si="339">K253+J253</f>
        <v>0</v>
      </c>
      <c r="M253" s="317"/>
      <c r="N253" s="320"/>
      <c r="O253" s="319">
        <f t="shared" ref="O253:O258" si="340">N253+M253</f>
        <v>0</v>
      </c>
      <c r="P253" s="322"/>
    </row>
    <row r="254" spans="1:16" ht="24" hidden="1" customHeight="1" x14ac:dyDescent="0.25">
      <c r="A254" s="315">
        <v>6323</v>
      </c>
      <c r="B254" s="353" t="s">
        <v>274</v>
      </c>
      <c r="C254" s="354">
        <f t="shared" si="288"/>
        <v>0</v>
      </c>
      <c r="D254" s="453"/>
      <c r="E254" s="454"/>
      <c r="F254" s="319">
        <f t="shared" si="337"/>
        <v>0</v>
      </c>
      <c r="G254" s="317"/>
      <c r="H254" s="320"/>
      <c r="I254" s="319">
        <f t="shared" si="338"/>
        <v>0</v>
      </c>
      <c r="J254" s="317"/>
      <c r="K254" s="320"/>
      <c r="L254" s="319">
        <f t="shared" si="339"/>
        <v>0</v>
      </c>
      <c r="M254" s="317"/>
      <c r="N254" s="320"/>
      <c r="O254" s="319">
        <f t="shared" si="340"/>
        <v>0</v>
      </c>
      <c r="P254" s="322"/>
    </row>
    <row r="255" spans="1:16" ht="24" hidden="1" customHeight="1" x14ac:dyDescent="0.25">
      <c r="A255" s="315">
        <v>6324</v>
      </c>
      <c r="B255" s="353" t="s">
        <v>275</v>
      </c>
      <c r="C255" s="354">
        <f t="shared" si="288"/>
        <v>0</v>
      </c>
      <c r="D255" s="453"/>
      <c r="E255" s="454"/>
      <c r="F255" s="319">
        <f t="shared" si="337"/>
        <v>0</v>
      </c>
      <c r="G255" s="317"/>
      <c r="H255" s="320"/>
      <c r="I255" s="319">
        <f t="shared" si="338"/>
        <v>0</v>
      </c>
      <c r="J255" s="317"/>
      <c r="K255" s="320"/>
      <c r="L255" s="319">
        <f t="shared" si="339"/>
        <v>0</v>
      </c>
      <c r="M255" s="317"/>
      <c r="N255" s="320"/>
      <c r="O255" s="319">
        <f t="shared" si="340"/>
        <v>0</v>
      </c>
      <c r="P255" s="322"/>
    </row>
    <row r="256" spans="1:16" ht="12" hidden="1" customHeight="1" x14ac:dyDescent="0.25">
      <c r="A256" s="308">
        <v>6329</v>
      </c>
      <c r="B256" s="346" t="s">
        <v>276</v>
      </c>
      <c r="C256" s="347">
        <f t="shared" si="288"/>
        <v>0</v>
      </c>
      <c r="D256" s="455"/>
      <c r="E256" s="456"/>
      <c r="F256" s="398">
        <f t="shared" si="337"/>
        <v>0</v>
      </c>
      <c r="G256" s="310"/>
      <c r="H256" s="311"/>
      <c r="I256" s="398">
        <f t="shared" si="338"/>
        <v>0</v>
      </c>
      <c r="J256" s="310"/>
      <c r="K256" s="311"/>
      <c r="L256" s="398">
        <f t="shared" si="339"/>
        <v>0</v>
      </c>
      <c r="M256" s="310"/>
      <c r="N256" s="311"/>
      <c r="O256" s="398">
        <f t="shared" si="340"/>
        <v>0</v>
      </c>
      <c r="P256" s="313"/>
    </row>
    <row r="257" spans="1:16" ht="24" hidden="1" customHeight="1" x14ac:dyDescent="0.25">
      <c r="A257" s="483">
        <v>6330</v>
      </c>
      <c r="B257" s="484" t="s">
        <v>277</v>
      </c>
      <c r="C257" s="466">
        <f t="shared" si="288"/>
        <v>0</v>
      </c>
      <c r="D257" s="468"/>
      <c r="E257" s="469"/>
      <c r="F257" s="470">
        <f t="shared" si="337"/>
        <v>0</v>
      </c>
      <c r="G257" s="471"/>
      <c r="H257" s="472"/>
      <c r="I257" s="470">
        <f t="shared" si="338"/>
        <v>0</v>
      </c>
      <c r="J257" s="471"/>
      <c r="K257" s="472"/>
      <c r="L257" s="470">
        <f t="shared" si="339"/>
        <v>0</v>
      </c>
      <c r="M257" s="471"/>
      <c r="N257" s="472"/>
      <c r="O257" s="470">
        <f t="shared" si="340"/>
        <v>0</v>
      </c>
      <c r="P257" s="473"/>
    </row>
    <row r="258" spans="1:16" ht="12" hidden="1" customHeight="1" x14ac:dyDescent="0.25">
      <c r="A258" s="447">
        <v>6360</v>
      </c>
      <c r="B258" s="353" t="s">
        <v>278</v>
      </c>
      <c r="C258" s="354">
        <f t="shared" si="288"/>
        <v>0</v>
      </c>
      <c r="D258" s="453"/>
      <c r="E258" s="454"/>
      <c r="F258" s="319">
        <f t="shared" si="337"/>
        <v>0</v>
      </c>
      <c r="G258" s="317"/>
      <c r="H258" s="320"/>
      <c r="I258" s="319">
        <f t="shared" si="338"/>
        <v>0</v>
      </c>
      <c r="J258" s="317"/>
      <c r="K258" s="320"/>
      <c r="L258" s="319">
        <f t="shared" si="339"/>
        <v>0</v>
      </c>
      <c r="M258" s="317"/>
      <c r="N258" s="320"/>
      <c r="O258" s="319">
        <f t="shared" si="340"/>
        <v>0</v>
      </c>
      <c r="P258" s="322"/>
    </row>
    <row r="259" spans="1:16" ht="36" hidden="1" x14ac:dyDescent="0.25">
      <c r="A259" s="333">
        <v>6400</v>
      </c>
      <c r="B259" s="441" t="s">
        <v>279</v>
      </c>
      <c r="C259" s="334">
        <f t="shared" si="288"/>
        <v>0</v>
      </c>
      <c r="D259" s="442">
        <f>SUM(D260,D264)</f>
        <v>0</v>
      </c>
      <c r="E259" s="443">
        <f t="shared" ref="E259:O259" si="341">SUM(E260,E264)</f>
        <v>0</v>
      </c>
      <c r="F259" s="337">
        <f t="shared" si="341"/>
        <v>0</v>
      </c>
      <c r="G259" s="442">
        <f t="shared" si="341"/>
        <v>0</v>
      </c>
      <c r="H259" s="443">
        <f t="shared" si="341"/>
        <v>0</v>
      </c>
      <c r="I259" s="337">
        <f t="shared" si="341"/>
        <v>0</v>
      </c>
      <c r="J259" s="442">
        <f t="shared" si="341"/>
        <v>0</v>
      </c>
      <c r="K259" s="443">
        <f t="shared" si="341"/>
        <v>0</v>
      </c>
      <c r="L259" s="337">
        <f t="shared" si="341"/>
        <v>0</v>
      </c>
      <c r="M259" s="442">
        <f t="shared" si="341"/>
        <v>0</v>
      </c>
      <c r="N259" s="443">
        <f t="shared" si="341"/>
        <v>0</v>
      </c>
      <c r="O259" s="337">
        <f t="shared" si="341"/>
        <v>0</v>
      </c>
      <c r="P259" s="341"/>
    </row>
    <row r="260" spans="1:16" ht="24" hidden="1" x14ac:dyDescent="0.25">
      <c r="A260" s="541">
        <v>6410</v>
      </c>
      <c r="B260" s="346" t="s">
        <v>280</v>
      </c>
      <c r="C260" s="347">
        <f t="shared" si="288"/>
        <v>0</v>
      </c>
      <c r="D260" s="451">
        <f>SUM(D261:D263)</f>
        <v>0</v>
      </c>
      <c r="E260" s="452">
        <f t="shared" ref="E260:O260" si="342">SUM(E261:E263)</f>
        <v>0</v>
      </c>
      <c r="F260" s="398">
        <f t="shared" si="342"/>
        <v>0</v>
      </c>
      <c r="G260" s="451">
        <f t="shared" si="342"/>
        <v>0</v>
      </c>
      <c r="H260" s="452">
        <f t="shared" si="342"/>
        <v>0</v>
      </c>
      <c r="I260" s="398">
        <f t="shared" si="342"/>
        <v>0</v>
      </c>
      <c r="J260" s="451">
        <f t="shared" si="342"/>
        <v>0</v>
      </c>
      <c r="K260" s="452">
        <f t="shared" si="342"/>
        <v>0</v>
      </c>
      <c r="L260" s="398">
        <f t="shared" si="342"/>
        <v>0</v>
      </c>
      <c r="M260" s="451">
        <f t="shared" si="342"/>
        <v>0</v>
      </c>
      <c r="N260" s="452">
        <f t="shared" si="342"/>
        <v>0</v>
      </c>
      <c r="O260" s="398">
        <f t="shared" si="342"/>
        <v>0</v>
      </c>
      <c r="P260" s="313"/>
    </row>
    <row r="261" spans="1:16" ht="12" hidden="1" customHeight="1" x14ac:dyDescent="0.25">
      <c r="A261" s="315">
        <v>6411</v>
      </c>
      <c r="B261" s="458" t="s">
        <v>281</v>
      </c>
      <c r="C261" s="354">
        <f t="shared" si="288"/>
        <v>0</v>
      </c>
      <c r="D261" s="453"/>
      <c r="E261" s="454"/>
      <c r="F261" s="319">
        <f t="shared" ref="F261:F263" si="343">D261+E261</f>
        <v>0</v>
      </c>
      <c r="G261" s="317"/>
      <c r="H261" s="320"/>
      <c r="I261" s="319">
        <f t="shared" ref="I261:I263" si="344">G261+H261</f>
        <v>0</v>
      </c>
      <c r="J261" s="317"/>
      <c r="K261" s="320"/>
      <c r="L261" s="319">
        <f t="shared" ref="L261:L263" si="345">K261+J261</f>
        <v>0</v>
      </c>
      <c r="M261" s="317"/>
      <c r="N261" s="320"/>
      <c r="O261" s="319">
        <f t="shared" ref="O261:O263" si="346">N261+M261</f>
        <v>0</v>
      </c>
      <c r="P261" s="322"/>
    </row>
    <row r="262" spans="1:16" ht="36" hidden="1" customHeight="1" x14ac:dyDescent="0.25">
      <c r="A262" s="315">
        <v>6412</v>
      </c>
      <c r="B262" s="353" t="s">
        <v>282</v>
      </c>
      <c r="C262" s="354">
        <f t="shared" si="288"/>
        <v>0</v>
      </c>
      <c r="D262" s="453"/>
      <c r="E262" s="454"/>
      <c r="F262" s="319">
        <f t="shared" si="343"/>
        <v>0</v>
      </c>
      <c r="G262" s="317"/>
      <c r="H262" s="320"/>
      <c r="I262" s="319">
        <f t="shared" si="344"/>
        <v>0</v>
      </c>
      <c r="J262" s="317"/>
      <c r="K262" s="320"/>
      <c r="L262" s="319">
        <f t="shared" si="345"/>
        <v>0</v>
      </c>
      <c r="M262" s="317"/>
      <c r="N262" s="320"/>
      <c r="O262" s="319">
        <f t="shared" si="346"/>
        <v>0</v>
      </c>
      <c r="P262" s="322"/>
    </row>
    <row r="263" spans="1:16" ht="36" hidden="1" customHeight="1" x14ac:dyDescent="0.25">
      <c r="A263" s="315">
        <v>6419</v>
      </c>
      <c r="B263" s="353" t="s">
        <v>283</v>
      </c>
      <c r="C263" s="354">
        <f t="shared" si="288"/>
        <v>0</v>
      </c>
      <c r="D263" s="453"/>
      <c r="E263" s="454"/>
      <c r="F263" s="319">
        <f t="shared" si="343"/>
        <v>0</v>
      </c>
      <c r="G263" s="317"/>
      <c r="H263" s="320"/>
      <c r="I263" s="319">
        <f t="shared" si="344"/>
        <v>0</v>
      </c>
      <c r="J263" s="317"/>
      <c r="K263" s="320"/>
      <c r="L263" s="319">
        <f t="shared" si="345"/>
        <v>0</v>
      </c>
      <c r="M263" s="317"/>
      <c r="N263" s="320"/>
      <c r="O263" s="319">
        <f t="shared" si="346"/>
        <v>0</v>
      </c>
      <c r="P263" s="322"/>
    </row>
    <row r="264" spans="1:16" ht="48" hidden="1" x14ac:dyDescent="0.25">
      <c r="A264" s="447">
        <v>6420</v>
      </c>
      <c r="B264" s="353" t="s">
        <v>284</v>
      </c>
      <c r="C264" s="354">
        <f t="shared" si="288"/>
        <v>0</v>
      </c>
      <c r="D264" s="448">
        <f>SUM(D265:D268)</f>
        <v>0</v>
      </c>
      <c r="E264" s="449">
        <f t="shared" ref="E264:F264" si="347">SUM(E265:E268)</f>
        <v>0</v>
      </c>
      <c r="F264" s="319">
        <f t="shared" si="347"/>
        <v>0</v>
      </c>
      <c r="G264" s="448">
        <f>SUM(G265:G268)</f>
        <v>0</v>
      </c>
      <c r="H264" s="449">
        <f t="shared" ref="H264:I264" si="348">SUM(H265:H268)</f>
        <v>0</v>
      </c>
      <c r="I264" s="319">
        <f t="shared" si="348"/>
        <v>0</v>
      </c>
      <c r="J264" s="448">
        <f>SUM(J265:J268)</f>
        <v>0</v>
      </c>
      <c r="K264" s="449">
        <f t="shared" ref="K264:L264" si="349">SUM(K265:K268)</f>
        <v>0</v>
      </c>
      <c r="L264" s="319">
        <f t="shared" si="349"/>
        <v>0</v>
      </c>
      <c r="M264" s="448">
        <f>SUM(M265:M268)</f>
        <v>0</v>
      </c>
      <c r="N264" s="449">
        <f t="shared" ref="N264:O264" si="350">SUM(N265:N268)</f>
        <v>0</v>
      </c>
      <c r="O264" s="319">
        <f t="shared" si="350"/>
        <v>0</v>
      </c>
      <c r="P264" s="322"/>
    </row>
    <row r="265" spans="1:16" ht="36" hidden="1" customHeight="1" x14ac:dyDescent="0.25">
      <c r="A265" s="315">
        <v>6421</v>
      </c>
      <c r="B265" s="353" t="s">
        <v>285</v>
      </c>
      <c r="C265" s="354">
        <f t="shared" si="288"/>
        <v>0</v>
      </c>
      <c r="D265" s="453"/>
      <c r="E265" s="454"/>
      <c r="F265" s="319">
        <f t="shared" ref="F265:F268" si="351">D265+E265</f>
        <v>0</v>
      </c>
      <c r="G265" s="317"/>
      <c r="H265" s="320"/>
      <c r="I265" s="319">
        <f t="shared" ref="I265:I268" si="352">G265+H265</f>
        <v>0</v>
      </c>
      <c r="J265" s="317"/>
      <c r="K265" s="320"/>
      <c r="L265" s="319">
        <f t="shared" ref="L265:L268" si="353">K265+J265</f>
        <v>0</v>
      </c>
      <c r="M265" s="317"/>
      <c r="N265" s="320"/>
      <c r="O265" s="319">
        <f t="shared" ref="O265:O268" si="354">N265+M265</f>
        <v>0</v>
      </c>
      <c r="P265" s="322"/>
    </row>
    <row r="266" spans="1:16" ht="12" hidden="1" customHeight="1" x14ac:dyDescent="0.25">
      <c r="A266" s="315">
        <v>6422</v>
      </c>
      <c r="B266" s="353" t="s">
        <v>286</v>
      </c>
      <c r="C266" s="354">
        <f t="shared" si="288"/>
        <v>0</v>
      </c>
      <c r="D266" s="453"/>
      <c r="E266" s="454"/>
      <c r="F266" s="319">
        <f t="shared" si="351"/>
        <v>0</v>
      </c>
      <c r="G266" s="317"/>
      <c r="H266" s="320"/>
      <c r="I266" s="319">
        <f t="shared" si="352"/>
        <v>0</v>
      </c>
      <c r="J266" s="317"/>
      <c r="K266" s="320"/>
      <c r="L266" s="319">
        <f t="shared" si="353"/>
        <v>0</v>
      </c>
      <c r="M266" s="317"/>
      <c r="N266" s="320"/>
      <c r="O266" s="319">
        <f t="shared" si="354"/>
        <v>0</v>
      </c>
      <c r="P266" s="322"/>
    </row>
    <row r="267" spans="1:16" ht="13.5" hidden="1" customHeight="1" x14ac:dyDescent="0.25">
      <c r="A267" s="315">
        <v>6423</v>
      </c>
      <c r="B267" s="353" t="s">
        <v>287</v>
      </c>
      <c r="C267" s="354">
        <f t="shared" si="288"/>
        <v>0</v>
      </c>
      <c r="D267" s="453"/>
      <c r="E267" s="454"/>
      <c r="F267" s="319">
        <f t="shared" si="351"/>
        <v>0</v>
      </c>
      <c r="G267" s="317"/>
      <c r="H267" s="320"/>
      <c r="I267" s="319">
        <f t="shared" si="352"/>
        <v>0</v>
      </c>
      <c r="J267" s="317"/>
      <c r="K267" s="320"/>
      <c r="L267" s="319">
        <f t="shared" si="353"/>
        <v>0</v>
      </c>
      <c r="M267" s="317"/>
      <c r="N267" s="320"/>
      <c r="O267" s="319">
        <f t="shared" si="354"/>
        <v>0</v>
      </c>
      <c r="P267" s="322"/>
    </row>
    <row r="268" spans="1:16" ht="36" hidden="1" customHeight="1" x14ac:dyDescent="0.25">
      <c r="A268" s="315">
        <v>6424</v>
      </c>
      <c r="B268" s="353" t="s">
        <v>288</v>
      </c>
      <c r="C268" s="354">
        <f t="shared" si="288"/>
        <v>0</v>
      </c>
      <c r="D268" s="453"/>
      <c r="E268" s="454"/>
      <c r="F268" s="319">
        <f t="shared" si="351"/>
        <v>0</v>
      </c>
      <c r="G268" s="317"/>
      <c r="H268" s="320"/>
      <c r="I268" s="319">
        <f t="shared" si="352"/>
        <v>0</v>
      </c>
      <c r="J268" s="317"/>
      <c r="K268" s="320"/>
      <c r="L268" s="319">
        <f t="shared" si="353"/>
        <v>0</v>
      </c>
      <c r="M268" s="317"/>
      <c r="N268" s="320"/>
      <c r="O268" s="319">
        <f t="shared" si="354"/>
        <v>0</v>
      </c>
      <c r="P268" s="322"/>
    </row>
    <row r="269" spans="1:16" ht="48" hidden="1" x14ac:dyDescent="0.25">
      <c r="A269" s="485">
        <v>7000</v>
      </c>
      <c r="B269" s="485" t="s">
        <v>289</v>
      </c>
      <c r="C269" s="486">
        <f t="shared" si="288"/>
        <v>0</v>
      </c>
      <c r="D269" s="487">
        <f>SUM(D270,D281)</f>
        <v>0</v>
      </c>
      <c r="E269" s="488">
        <f t="shared" ref="E269:F269" si="355">SUM(E270,E281)</f>
        <v>0</v>
      </c>
      <c r="F269" s="489">
        <f t="shared" si="355"/>
        <v>0</v>
      </c>
      <c r="G269" s="487">
        <f>SUM(G270,G281)</f>
        <v>0</v>
      </c>
      <c r="H269" s="488">
        <f t="shared" ref="H269:I269" si="356">SUM(H270,H281)</f>
        <v>0</v>
      </c>
      <c r="I269" s="489">
        <f t="shared" si="356"/>
        <v>0</v>
      </c>
      <c r="J269" s="487">
        <f>SUM(J270,J281)</f>
        <v>0</v>
      </c>
      <c r="K269" s="488">
        <f t="shared" ref="K269:L269" si="357">SUM(K270,K281)</f>
        <v>0</v>
      </c>
      <c r="L269" s="489">
        <f t="shared" si="357"/>
        <v>0</v>
      </c>
      <c r="M269" s="487">
        <f>SUM(M270,M281)</f>
        <v>0</v>
      </c>
      <c r="N269" s="488">
        <f t="shared" ref="N269:O269" si="358">SUM(N270,N281)</f>
        <v>0</v>
      </c>
      <c r="O269" s="489">
        <f t="shared" si="358"/>
        <v>0</v>
      </c>
      <c r="P269" s="213"/>
    </row>
    <row r="270" spans="1:16" ht="24" hidden="1" x14ac:dyDescent="0.25">
      <c r="A270" s="333">
        <v>7200</v>
      </c>
      <c r="B270" s="441" t="s">
        <v>290</v>
      </c>
      <c r="C270" s="334">
        <f t="shared" si="288"/>
        <v>0</v>
      </c>
      <c r="D270" s="442">
        <f>SUM(D271,D272,D275,D276,D280)</f>
        <v>0</v>
      </c>
      <c r="E270" s="443">
        <f t="shared" ref="E270:F270" si="359">SUM(E271,E272,E275,E276,E280)</f>
        <v>0</v>
      </c>
      <c r="F270" s="337">
        <f t="shared" si="359"/>
        <v>0</v>
      </c>
      <c r="G270" s="442">
        <f>SUM(G271,G272,G275,G276,G280)</f>
        <v>0</v>
      </c>
      <c r="H270" s="443">
        <f t="shared" ref="H270:I270" si="360">SUM(H271,H272,H275,H276,H280)</f>
        <v>0</v>
      </c>
      <c r="I270" s="337">
        <f t="shared" si="360"/>
        <v>0</v>
      </c>
      <c r="J270" s="442">
        <f>SUM(J271,J272,J275,J276,J280)</f>
        <v>0</v>
      </c>
      <c r="K270" s="443">
        <f t="shared" ref="K270:L270" si="361">SUM(K271,K272,K275,K276,K280)</f>
        <v>0</v>
      </c>
      <c r="L270" s="337">
        <f t="shared" si="361"/>
        <v>0</v>
      </c>
      <c r="M270" s="442">
        <f>SUM(M271,M272,M275,M276,M280)</f>
        <v>0</v>
      </c>
      <c r="N270" s="443">
        <f t="shared" ref="N270:O270" si="362">SUM(N271,N272,N275,N276,N280)</f>
        <v>0</v>
      </c>
      <c r="O270" s="337">
        <f t="shared" si="362"/>
        <v>0</v>
      </c>
      <c r="P270" s="341"/>
    </row>
    <row r="271" spans="1:16" ht="24" hidden="1" customHeight="1" x14ac:dyDescent="0.25">
      <c r="A271" s="541">
        <v>7210</v>
      </c>
      <c r="B271" s="346" t="s">
        <v>291</v>
      </c>
      <c r="C271" s="347">
        <f t="shared" si="288"/>
        <v>0</v>
      </c>
      <c r="D271" s="455"/>
      <c r="E271" s="456"/>
      <c r="F271" s="398">
        <f>D271+E271</f>
        <v>0</v>
      </c>
      <c r="G271" s="310"/>
      <c r="H271" s="311"/>
      <c r="I271" s="398">
        <f>G271+H271</f>
        <v>0</v>
      </c>
      <c r="J271" s="310"/>
      <c r="K271" s="311"/>
      <c r="L271" s="398">
        <f>K271+J271</f>
        <v>0</v>
      </c>
      <c r="M271" s="310"/>
      <c r="N271" s="311"/>
      <c r="O271" s="398">
        <f>N271+M271</f>
        <v>0</v>
      </c>
      <c r="P271" s="313"/>
    </row>
    <row r="272" spans="1:16" s="490" customFormat="1" ht="24" hidden="1" x14ac:dyDescent="0.25">
      <c r="A272" s="447">
        <v>7220</v>
      </c>
      <c r="B272" s="353" t="s">
        <v>292</v>
      </c>
      <c r="C272" s="354">
        <f t="shared" si="288"/>
        <v>0</v>
      </c>
      <c r="D272" s="448">
        <f>SUM(D273:D274)</f>
        <v>0</v>
      </c>
      <c r="E272" s="449">
        <f t="shared" ref="E272:F272" si="363">SUM(E273:E274)</f>
        <v>0</v>
      </c>
      <c r="F272" s="319">
        <f t="shared" si="363"/>
        <v>0</v>
      </c>
      <c r="G272" s="448">
        <f>SUM(G273:G274)</f>
        <v>0</v>
      </c>
      <c r="H272" s="449">
        <f t="shared" ref="H272:I272" si="364">SUM(H273:H274)</f>
        <v>0</v>
      </c>
      <c r="I272" s="319">
        <f t="shared" si="364"/>
        <v>0</v>
      </c>
      <c r="J272" s="448">
        <f>SUM(J273:J274)</f>
        <v>0</v>
      </c>
      <c r="K272" s="449">
        <f t="shared" ref="K272:L272" si="365">SUM(K273:K274)</f>
        <v>0</v>
      </c>
      <c r="L272" s="319">
        <f t="shared" si="365"/>
        <v>0</v>
      </c>
      <c r="M272" s="448">
        <f>SUM(M273:M274)</f>
        <v>0</v>
      </c>
      <c r="N272" s="449">
        <f t="shared" ref="N272:O272" si="366">SUM(N273:N274)</f>
        <v>0</v>
      </c>
      <c r="O272" s="319">
        <f t="shared" si="366"/>
        <v>0</v>
      </c>
      <c r="P272" s="322"/>
    </row>
    <row r="273" spans="1:16" s="490" customFormat="1" ht="36" hidden="1" customHeight="1" x14ac:dyDescent="0.25">
      <c r="A273" s="315">
        <v>7221</v>
      </c>
      <c r="B273" s="353" t="s">
        <v>293</v>
      </c>
      <c r="C273" s="354">
        <f t="shared" si="288"/>
        <v>0</v>
      </c>
      <c r="D273" s="453"/>
      <c r="E273" s="454"/>
      <c r="F273" s="319">
        <f t="shared" ref="F273:F275" si="367">D273+E273</f>
        <v>0</v>
      </c>
      <c r="G273" s="317"/>
      <c r="H273" s="320"/>
      <c r="I273" s="319">
        <f t="shared" ref="I273:I275" si="368">G273+H273</f>
        <v>0</v>
      </c>
      <c r="J273" s="317"/>
      <c r="K273" s="320"/>
      <c r="L273" s="319">
        <f t="shared" ref="L273:L275" si="369">K273+J273</f>
        <v>0</v>
      </c>
      <c r="M273" s="317"/>
      <c r="N273" s="320"/>
      <c r="O273" s="319">
        <f t="shared" ref="O273:O275" si="370">N273+M273</f>
        <v>0</v>
      </c>
      <c r="P273" s="322"/>
    </row>
    <row r="274" spans="1:16" s="490" customFormat="1" ht="36" hidden="1" customHeight="1" x14ac:dyDescent="0.25">
      <c r="A274" s="315">
        <v>7222</v>
      </c>
      <c r="B274" s="353" t="s">
        <v>294</v>
      </c>
      <c r="C274" s="354">
        <f t="shared" si="288"/>
        <v>0</v>
      </c>
      <c r="D274" s="453"/>
      <c r="E274" s="454"/>
      <c r="F274" s="319">
        <f t="shared" si="367"/>
        <v>0</v>
      </c>
      <c r="G274" s="317"/>
      <c r="H274" s="320"/>
      <c r="I274" s="319">
        <f t="shared" si="368"/>
        <v>0</v>
      </c>
      <c r="J274" s="317"/>
      <c r="K274" s="320"/>
      <c r="L274" s="319">
        <f t="shared" si="369"/>
        <v>0</v>
      </c>
      <c r="M274" s="317"/>
      <c r="N274" s="320"/>
      <c r="O274" s="319">
        <f t="shared" si="370"/>
        <v>0</v>
      </c>
      <c r="P274" s="322"/>
    </row>
    <row r="275" spans="1:16" ht="24" hidden="1" customHeight="1" x14ac:dyDescent="0.25">
      <c r="A275" s="447">
        <v>7230</v>
      </c>
      <c r="B275" s="353" t="s">
        <v>295</v>
      </c>
      <c r="C275" s="354">
        <f t="shared" si="288"/>
        <v>0</v>
      </c>
      <c r="D275" s="453"/>
      <c r="E275" s="454"/>
      <c r="F275" s="319">
        <f t="shared" si="367"/>
        <v>0</v>
      </c>
      <c r="G275" s="317"/>
      <c r="H275" s="320"/>
      <c r="I275" s="319">
        <f t="shared" si="368"/>
        <v>0</v>
      </c>
      <c r="J275" s="317"/>
      <c r="K275" s="320"/>
      <c r="L275" s="319">
        <f t="shared" si="369"/>
        <v>0</v>
      </c>
      <c r="M275" s="317"/>
      <c r="N275" s="320"/>
      <c r="O275" s="319">
        <f t="shared" si="370"/>
        <v>0</v>
      </c>
      <c r="P275" s="322"/>
    </row>
    <row r="276" spans="1:16" ht="24" hidden="1" x14ac:dyDescent="0.25">
      <c r="A276" s="447">
        <v>7240</v>
      </c>
      <c r="B276" s="353" t="s">
        <v>296</v>
      </c>
      <c r="C276" s="354">
        <f t="shared" ref="C276:C301" si="371">F276+I276+L276+O276</f>
        <v>0</v>
      </c>
      <c r="D276" s="448">
        <f t="shared" ref="D276:O276" si="372">SUM(D277:D279)</f>
        <v>0</v>
      </c>
      <c r="E276" s="449">
        <f t="shared" si="372"/>
        <v>0</v>
      </c>
      <c r="F276" s="319">
        <f t="shared" si="372"/>
        <v>0</v>
      </c>
      <c r="G276" s="448">
        <f t="shared" si="372"/>
        <v>0</v>
      </c>
      <c r="H276" s="449">
        <f t="shared" si="372"/>
        <v>0</v>
      </c>
      <c r="I276" s="319">
        <f t="shared" si="372"/>
        <v>0</v>
      </c>
      <c r="J276" s="448">
        <f>SUM(J277:J279)</f>
        <v>0</v>
      </c>
      <c r="K276" s="449">
        <f t="shared" ref="K276:L276" si="373">SUM(K277:K279)</f>
        <v>0</v>
      </c>
      <c r="L276" s="319">
        <f t="shared" si="373"/>
        <v>0</v>
      </c>
      <c r="M276" s="448">
        <f t="shared" si="372"/>
        <v>0</v>
      </c>
      <c r="N276" s="449">
        <f t="shared" si="372"/>
        <v>0</v>
      </c>
      <c r="O276" s="319">
        <f t="shared" si="372"/>
        <v>0</v>
      </c>
      <c r="P276" s="322"/>
    </row>
    <row r="277" spans="1:16" ht="48" hidden="1" customHeight="1" x14ac:dyDescent="0.25">
      <c r="A277" s="315">
        <v>7245</v>
      </c>
      <c r="B277" s="353" t="s">
        <v>297</v>
      </c>
      <c r="C277" s="354">
        <f t="shared" si="371"/>
        <v>0</v>
      </c>
      <c r="D277" s="453"/>
      <c r="E277" s="454"/>
      <c r="F277" s="319">
        <f t="shared" ref="F277:F280" si="374">D277+E277</f>
        <v>0</v>
      </c>
      <c r="G277" s="317"/>
      <c r="H277" s="320"/>
      <c r="I277" s="319">
        <f t="shared" ref="I277:I280" si="375">G277+H277</f>
        <v>0</v>
      </c>
      <c r="J277" s="317"/>
      <c r="K277" s="320"/>
      <c r="L277" s="319">
        <f t="shared" ref="L277:L280" si="376">K277+J277</f>
        <v>0</v>
      </c>
      <c r="M277" s="317"/>
      <c r="N277" s="320"/>
      <c r="O277" s="319">
        <f t="shared" ref="O277:O280" si="377">N277+M277</f>
        <v>0</v>
      </c>
      <c r="P277" s="322"/>
    </row>
    <row r="278" spans="1:16" ht="84.75" hidden="1" customHeight="1" x14ac:dyDescent="0.25">
      <c r="A278" s="315">
        <v>7246</v>
      </c>
      <c r="B278" s="353" t="s">
        <v>298</v>
      </c>
      <c r="C278" s="354">
        <f t="shared" si="371"/>
        <v>0</v>
      </c>
      <c r="D278" s="453"/>
      <c r="E278" s="454"/>
      <c r="F278" s="319">
        <f t="shared" si="374"/>
        <v>0</v>
      </c>
      <c r="G278" s="317"/>
      <c r="H278" s="320"/>
      <c r="I278" s="319">
        <f t="shared" si="375"/>
        <v>0</v>
      </c>
      <c r="J278" s="317"/>
      <c r="K278" s="320"/>
      <c r="L278" s="319">
        <f t="shared" si="376"/>
        <v>0</v>
      </c>
      <c r="M278" s="317"/>
      <c r="N278" s="320"/>
      <c r="O278" s="319">
        <f t="shared" si="377"/>
        <v>0</v>
      </c>
      <c r="P278" s="322"/>
    </row>
    <row r="279" spans="1:16" ht="36" hidden="1" customHeight="1" x14ac:dyDescent="0.25">
      <c r="A279" s="315">
        <v>7247</v>
      </c>
      <c r="B279" s="353" t="s">
        <v>299</v>
      </c>
      <c r="C279" s="354">
        <f t="shared" si="371"/>
        <v>0</v>
      </c>
      <c r="D279" s="453"/>
      <c r="E279" s="454"/>
      <c r="F279" s="319">
        <f t="shared" si="374"/>
        <v>0</v>
      </c>
      <c r="G279" s="317"/>
      <c r="H279" s="320"/>
      <c r="I279" s="319">
        <f t="shared" si="375"/>
        <v>0</v>
      </c>
      <c r="J279" s="317"/>
      <c r="K279" s="320"/>
      <c r="L279" s="319">
        <f t="shared" si="376"/>
        <v>0</v>
      </c>
      <c r="M279" s="317"/>
      <c r="N279" s="320"/>
      <c r="O279" s="319">
        <f t="shared" si="377"/>
        <v>0</v>
      </c>
      <c r="P279" s="322"/>
    </row>
    <row r="280" spans="1:16" ht="24" hidden="1" customHeight="1" x14ac:dyDescent="0.25">
      <c r="A280" s="541">
        <v>7260</v>
      </c>
      <c r="B280" s="346" t="s">
        <v>300</v>
      </c>
      <c r="C280" s="347">
        <f t="shared" si="371"/>
        <v>0</v>
      </c>
      <c r="D280" s="455"/>
      <c r="E280" s="456"/>
      <c r="F280" s="398">
        <f t="shared" si="374"/>
        <v>0</v>
      </c>
      <c r="G280" s="310"/>
      <c r="H280" s="311"/>
      <c r="I280" s="398">
        <f t="shared" si="375"/>
        <v>0</v>
      </c>
      <c r="J280" s="310"/>
      <c r="K280" s="311"/>
      <c r="L280" s="398">
        <f t="shared" si="376"/>
        <v>0</v>
      </c>
      <c r="M280" s="310"/>
      <c r="N280" s="311"/>
      <c r="O280" s="398">
        <f t="shared" si="377"/>
        <v>0</v>
      </c>
      <c r="P280" s="313"/>
    </row>
    <row r="281" spans="1:16" hidden="1" x14ac:dyDescent="0.25">
      <c r="A281" s="400">
        <v>7700</v>
      </c>
      <c r="B281" s="373" t="s">
        <v>301</v>
      </c>
      <c r="C281" s="374">
        <f t="shared" si="371"/>
        <v>0</v>
      </c>
      <c r="D281" s="491">
        <f t="shared" ref="D281:O281" si="378">D282</f>
        <v>0</v>
      </c>
      <c r="E281" s="492">
        <f t="shared" si="378"/>
        <v>0</v>
      </c>
      <c r="F281" s="395">
        <f t="shared" si="378"/>
        <v>0</v>
      </c>
      <c r="G281" s="491">
        <f t="shared" si="378"/>
        <v>0</v>
      </c>
      <c r="H281" s="492">
        <f t="shared" si="378"/>
        <v>0</v>
      </c>
      <c r="I281" s="395">
        <f t="shared" si="378"/>
        <v>0</v>
      </c>
      <c r="J281" s="491">
        <f t="shared" si="378"/>
        <v>0</v>
      </c>
      <c r="K281" s="492">
        <f t="shared" si="378"/>
        <v>0</v>
      </c>
      <c r="L281" s="395">
        <f t="shared" si="378"/>
        <v>0</v>
      </c>
      <c r="M281" s="491">
        <f t="shared" si="378"/>
        <v>0</v>
      </c>
      <c r="N281" s="492">
        <f t="shared" si="378"/>
        <v>0</v>
      </c>
      <c r="O281" s="395">
        <f t="shared" si="378"/>
        <v>0</v>
      </c>
      <c r="P281" s="383"/>
    </row>
    <row r="282" spans="1:16" ht="12" hidden="1" customHeight="1" x14ac:dyDescent="0.25">
      <c r="A282" s="444">
        <v>7720</v>
      </c>
      <c r="B282" s="346" t="s">
        <v>302</v>
      </c>
      <c r="C282" s="362">
        <f t="shared" si="371"/>
        <v>0</v>
      </c>
      <c r="D282" s="493"/>
      <c r="E282" s="494"/>
      <c r="F282" s="495">
        <f>D282+E282</f>
        <v>0</v>
      </c>
      <c r="G282" s="366"/>
      <c r="H282" s="367"/>
      <c r="I282" s="495">
        <f>G282+H282</f>
        <v>0</v>
      </c>
      <c r="J282" s="366"/>
      <c r="K282" s="367"/>
      <c r="L282" s="495">
        <f>K282+J282</f>
        <v>0</v>
      </c>
      <c r="M282" s="366"/>
      <c r="N282" s="367"/>
      <c r="O282" s="495">
        <f>N282+M282</f>
        <v>0</v>
      </c>
      <c r="P282" s="371"/>
    </row>
    <row r="283" spans="1:16" hidden="1" x14ac:dyDescent="0.25">
      <c r="A283" s="496">
        <v>9000</v>
      </c>
      <c r="B283" s="497" t="s">
        <v>303</v>
      </c>
      <c r="C283" s="498">
        <f t="shared" si="371"/>
        <v>0</v>
      </c>
      <c r="D283" s="499">
        <f t="shared" ref="D283:O284" si="379">D284</f>
        <v>0</v>
      </c>
      <c r="E283" s="500">
        <f t="shared" si="379"/>
        <v>0</v>
      </c>
      <c r="F283" s="501">
        <f t="shared" si="379"/>
        <v>0</v>
      </c>
      <c r="G283" s="499">
        <f>G284</f>
        <v>0</v>
      </c>
      <c r="H283" s="500">
        <f t="shared" ref="H283:I283" si="380">H284</f>
        <v>0</v>
      </c>
      <c r="I283" s="501">
        <f t="shared" si="380"/>
        <v>0</v>
      </c>
      <c r="J283" s="499">
        <f t="shared" si="379"/>
        <v>0</v>
      </c>
      <c r="K283" s="500">
        <f t="shared" si="379"/>
        <v>0</v>
      </c>
      <c r="L283" s="501">
        <f t="shared" si="379"/>
        <v>0</v>
      </c>
      <c r="M283" s="499">
        <f t="shared" si="379"/>
        <v>0</v>
      </c>
      <c r="N283" s="500">
        <f t="shared" si="379"/>
        <v>0</v>
      </c>
      <c r="O283" s="501">
        <f t="shared" si="379"/>
        <v>0</v>
      </c>
      <c r="P283" s="226"/>
    </row>
    <row r="284" spans="1:16" ht="24" hidden="1" x14ac:dyDescent="0.25">
      <c r="A284" s="502">
        <v>9200</v>
      </c>
      <c r="B284" s="353" t="s">
        <v>304</v>
      </c>
      <c r="C284" s="407">
        <f t="shared" si="371"/>
        <v>0</v>
      </c>
      <c r="D284" s="445">
        <f t="shared" si="379"/>
        <v>0</v>
      </c>
      <c r="E284" s="446">
        <f t="shared" si="379"/>
        <v>0</v>
      </c>
      <c r="F284" s="405">
        <f t="shared" si="379"/>
        <v>0</v>
      </c>
      <c r="G284" s="445">
        <f t="shared" si="379"/>
        <v>0</v>
      </c>
      <c r="H284" s="446">
        <f t="shared" si="379"/>
        <v>0</v>
      </c>
      <c r="I284" s="405">
        <f t="shared" si="379"/>
        <v>0</v>
      </c>
      <c r="J284" s="445">
        <f t="shared" si="379"/>
        <v>0</v>
      </c>
      <c r="K284" s="446">
        <f t="shared" si="379"/>
        <v>0</v>
      </c>
      <c r="L284" s="405">
        <f t="shared" si="379"/>
        <v>0</v>
      </c>
      <c r="M284" s="445">
        <f t="shared" si="379"/>
        <v>0</v>
      </c>
      <c r="N284" s="446">
        <f t="shared" si="379"/>
        <v>0</v>
      </c>
      <c r="O284" s="405">
        <f t="shared" si="379"/>
        <v>0</v>
      </c>
      <c r="P284" s="393"/>
    </row>
    <row r="285" spans="1:16" ht="20.25" hidden="1" customHeight="1" x14ac:dyDescent="0.25">
      <c r="A285" s="503">
        <v>9230</v>
      </c>
      <c r="B285" s="353" t="s">
        <v>305</v>
      </c>
      <c r="C285" s="407">
        <f t="shared" si="371"/>
        <v>0</v>
      </c>
      <c r="D285" s="460"/>
      <c r="E285" s="461"/>
      <c r="F285" s="405">
        <f>D285+E285</f>
        <v>0</v>
      </c>
      <c r="G285" s="408"/>
      <c r="H285" s="409"/>
      <c r="I285" s="405">
        <f>G285+H285</f>
        <v>0</v>
      </c>
      <c r="J285" s="408"/>
      <c r="K285" s="409"/>
      <c r="L285" s="405">
        <f>K285+J285</f>
        <v>0</v>
      </c>
      <c r="M285" s="408"/>
      <c r="N285" s="409"/>
      <c r="O285" s="405">
        <f>N285+M285</f>
        <v>0</v>
      </c>
      <c r="P285" s="393"/>
    </row>
    <row r="286" spans="1:16" x14ac:dyDescent="0.25">
      <c r="A286" s="458"/>
      <c r="B286" s="353" t="s">
        <v>306</v>
      </c>
      <c r="C286" s="354">
        <f t="shared" si="371"/>
        <v>17640</v>
      </c>
      <c r="D286" s="448">
        <f>SUM(D287:D288)</f>
        <v>0</v>
      </c>
      <c r="E286" s="449">
        <f t="shared" ref="E286:F286" si="381">SUM(E287:E288)</f>
        <v>17640</v>
      </c>
      <c r="F286" s="319">
        <f t="shared" si="381"/>
        <v>17640</v>
      </c>
      <c r="G286" s="448">
        <f>SUM(G287:G288)</f>
        <v>0</v>
      </c>
      <c r="H286" s="449">
        <f t="shared" ref="H286:I286" si="382">SUM(H287:H288)</f>
        <v>0</v>
      </c>
      <c r="I286" s="319">
        <f t="shared" si="382"/>
        <v>0</v>
      </c>
      <c r="J286" s="448">
        <f>SUM(J287:J288)</f>
        <v>0</v>
      </c>
      <c r="K286" s="449">
        <f t="shared" ref="K286:L286" si="383">SUM(K287:K288)</f>
        <v>0</v>
      </c>
      <c r="L286" s="319">
        <f t="shared" si="383"/>
        <v>0</v>
      </c>
      <c r="M286" s="448">
        <f>SUM(M287:M288)</f>
        <v>0</v>
      </c>
      <c r="N286" s="449">
        <f t="shared" ref="N286:O286" si="384">SUM(N287:N288)</f>
        <v>0</v>
      </c>
      <c r="O286" s="319">
        <f t="shared" si="384"/>
        <v>0</v>
      </c>
      <c r="P286" s="322"/>
    </row>
    <row r="287" spans="1:16" ht="12" hidden="1" customHeight="1" x14ac:dyDescent="0.25">
      <c r="A287" s="458" t="s">
        <v>307</v>
      </c>
      <c r="B287" s="315" t="s">
        <v>308</v>
      </c>
      <c r="C287" s="354">
        <f t="shared" si="371"/>
        <v>0</v>
      </c>
      <c r="D287" s="453"/>
      <c r="E287" s="454"/>
      <c r="F287" s="319">
        <f t="shared" ref="F287:F288" si="385">D287+E287</f>
        <v>0</v>
      </c>
      <c r="G287" s="317"/>
      <c r="H287" s="320"/>
      <c r="I287" s="319">
        <f t="shared" ref="I287:I288" si="386">G287+H287</f>
        <v>0</v>
      </c>
      <c r="J287" s="317"/>
      <c r="K287" s="320"/>
      <c r="L287" s="319">
        <f t="shared" ref="L287:L288" si="387">K287+J287</f>
        <v>0</v>
      </c>
      <c r="M287" s="317"/>
      <c r="N287" s="320"/>
      <c r="O287" s="319">
        <f t="shared" ref="O287:O288" si="388">N287+M287</f>
        <v>0</v>
      </c>
      <c r="P287" s="322"/>
    </row>
    <row r="288" spans="1:16" ht="24" customHeight="1" x14ac:dyDescent="0.25">
      <c r="A288" s="458" t="s">
        <v>309</v>
      </c>
      <c r="B288" s="504" t="s">
        <v>310</v>
      </c>
      <c r="C288" s="347">
        <f t="shared" si="371"/>
        <v>17640</v>
      </c>
      <c r="D288" s="455"/>
      <c r="E288" s="456">
        <v>17640</v>
      </c>
      <c r="F288" s="398">
        <f t="shared" si="385"/>
        <v>17640</v>
      </c>
      <c r="G288" s="310"/>
      <c r="H288" s="311"/>
      <c r="I288" s="398">
        <f t="shared" si="386"/>
        <v>0</v>
      </c>
      <c r="J288" s="310"/>
      <c r="K288" s="311"/>
      <c r="L288" s="398">
        <f t="shared" si="387"/>
        <v>0</v>
      </c>
      <c r="M288" s="310"/>
      <c r="N288" s="311"/>
      <c r="O288" s="398">
        <f t="shared" si="388"/>
        <v>0</v>
      </c>
      <c r="P288" s="313"/>
    </row>
    <row r="289" spans="1:16" ht="12.75" thickBot="1" x14ac:dyDescent="0.3">
      <c r="A289" s="505"/>
      <c r="B289" s="505" t="s">
        <v>311</v>
      </c>
      <c r="C289" s="506">
        <f t="shared" si="371"/>
        <v>49140</v>
      </c>
      <c r="D289" s="507">
        <f t="shared" ref="D289:O289" si="389">SUM(D286,D269,D230,D195,D187,D173,D75,D53,D283)</f>
        <v>0</v>
      </c>
      <c r="E289" s="508">
        <f t="shared" si="389"/>
        <v>49140</v>
      </c>
      <c r="F289" s="509">
        <f t="shared" si="389"/>
        <v>49140</v>
      </c>
      <c r="G289" s="507">
        <f t="shared" si="389"/>
        <v>0</v>
      </c>
      <c r="H289" s="508">
        <f t="shared" si="389"/>
        <v>0</v>
      </c>
      <c r="I289" s="509">
        <f t="shared" si="389"/>
        <v>0</v>
      </c>
      <c r="J289" s="507">
        <f t="shared" si="389"/>
        <v>0</v>
      </c>
      <c r="K289" s="508">
        <f t="shared" si="389"/>
        <v>0</v>
      </c>
      <c r="L289" s="509">
        <f t="shared" si="389"/>
        <v>0</v>
      </c>
      <c r="M289" s="507">
        <f t="shared" si="389"/>
        <v>0</v>
      </c>
      <c r="N289" s="508">
        <f t="shared" si="389"/>
        <v>0</v>
      </c>
      <c r="O289" s="509">
        <f t="shared" si="389"/>
        <v>0</v>
      </c>
      <c r="P289" s="510"/>
    </row>
    <row r="290" spans="1:16" s="292" customFormat="1" ht="13.5" thickTop="1" thickBot="1" x14ac:dyDescent="0.3">
      <c r="A290" s="1037" t="s">
        <v>312</v>
      </c>
      <c r="B290" s="1038"/>
      <c r="C290" s="511">
        <f t="shared" si="371"/>
        <v>17640</v>
      </c>
      <c r="D290" s="512">
        <f>SUM(D24,D25,D41)-D51</f>
        <v>0</v>
      </c>
      <c r="E290" s="513">
        <f t="shared" ref="E290:F290" si="390">SUM(E24,E25,E41)-E51</f>
        <v>17640</v>
      </c>
      <c r="F290" s="514">
        <f t="shared" si="390"/>
        <v>17640</v>
      </c>
      <c r="G290" s="512">
        <f>SUM(G24,G25,G41)-G51</f>
        <v>0</v>
      </c>
      <c r="H290" s="513">
        <f t="shared" ref="H290:I290" si="391">SUM(H24,H25,H41)-H51</f>
        <v>0</v>
      </c>
      <c r="I290" s="514">
        <f t="shared" si="391"/>
        <v>0</v>
      </c>
      <c r="J290" s="512">
        <f>(J26+J43)-J51</f>
        <v>0</v>
      </c>
      <c r="K290" s="513">
        <f t="shared" ref="K290:L290" si="392">(K26+K43)-K51</f>
        <v>0</v>
      </c>
      <c r="L290" s="514">
        <f t="shared" si="392"/>
        <v>0</v>
      </c>
      <c r="M290" s="512">
        <f>M45-M51</f>
        <v>0</v>
      </c>
      <c r="N290" s="513">
        <f t="shared" ref="N290:O290" si="393">N45-N51</f>
        <v>0</v>
      </c>
      <c r="O290" s="514">
        <f t="shared" si="393"/>
        <v>0</v>
      </c>
      <c r="P290" s="515"/>
    </row>
    <row r="291" spans="1:16" s="292" customFormat="1" ht="12.75" thickTop="1" x14ac:dyDescent="0.25">
      <c r="A291" s="1039" t="s">
        <v>313</v>
      </c>
      <c r="B291" s="1040"/>
      <c r="C291" s="516">
        <f t="shared" si="371"/>
        <v>-17640</v>
      </c>
      <c r="D291" s="517">
        <f t="shared" ref="D291:O291" si="394">SUM(D292,D293)-D300+D301</f>
        <v>0</v>
      </c>
      <c r="E291" s="518">
        <f t="shared" si="394"/>
        <v>-17640</v>
      </c>
      <c r="F291" s="519">
        <f t="shared" si="394"/>
        <v>-17640</v>
      </c>
      <c r="G291" s="517">
        <f t="shared" si="394"/>
        <v>0</v>
      </c>
      <c r="H291" s="518">
        <f t="shared" si="394"/>
        <v>0</v>
      </c>
      <c r="I291" s="519">
        <f t="shared" si="394"/>
        <v>0</v>
      </c>
      <c r="J291" s="517">
        <f t="shared" si="394"/>
        <v>0</v>
      </c>
      <c r="K291" s="518">
        <f t="shared" si="394"/>
        <v>0</v>
      </c>
      <c r="L291" s="519">
        <f t="shared" si="394"/>
        <v>0</v>
      </c>
      <c r="M291" s="517">
        <f t="shared" si="394"/>
        <v>0</v>
      </c>
      <c r="N291" s="518">
        <f t="shared" si="394"/>
        <v>0</v>
      </c>
      <c r="O291" s="519">
        <f t="shared" si="394"/>
        <v>0</v>
      </c>
      <c r="P291" s="520"/>
    </row>
    <row r="292" spans="1:16" s="292" customFormat="1" ht="12.75" thickBot="1" x14ac:dyDescent="0.3">
      <c r="A292" s="416" t="s">
        <v>314</v>
      </c>
      <c r="B292" s="416" t="s">
        <v>315</v>
      </c>
      <c r="C292" s="417">
        <f t="shared" si="371"/>
        <v>-17640</v>
      </c>
      <c r="D292" s="418">
        <f t="shared" ref="D292:O292" si="395">D21-D286</f>
        <v>0</v>
      </c>
      <c r="E292" s="419">
        <f t="shared" si="395"/>
        <v>-17640</v>
      </c>
      <c r="F292" s="420">
        <f t="shared" si="395"/>
        <v>-17640</v>
      </c>
      <c r="G292" s="418">
        <f t="shared" si="395"/>
        <v>0</v>
      </c>
      <c r="H292" s="419">
        <f t="shared" si="395"/>
        <v>0</v>
      </c>
      <c r="I292" s="420">
        <f t="shared" si="395"/>
        <v>0</v>
      </c>
      <c r="J292" s="418">
        <f t="shared" si="395"/>
        <v>0</v>
      </c>
      <c r="K292" s="419">
        <f t="shared" si="395"/>
        <v>0</v>
      </c>
      <c r="L292" s="420">
        <f t="shared" si="395"/>
        <v>0</v>
      </c>
      <c r="M292" s="418">
        <f t="shared" si="395"/>
        <v>0</v>
      </c>
      <c r="N292" s="419">
        <f t="shared" si="395"/>
        <v>0</v>
      </c>
      <c r="O292" s="420">
        <f t="shared" si="395"/>
        <v>0</v>
      </c>
      <c r="P292" s="299"/>
    </row>
    <row r="293" spans="1:16" s="292" customFormat="1" ht="12.75" hidden="1" thickTop="1" x14ac:dyDescent="0.25">
      <c r="A293" s="521" t="s">
        <v>316</v>
      </c>
      <c r="B293" s="521" t="s">
        <v>317</v>
      </c>
      <c r="C293" s="516">
        <f t="shared" si="371"/>
        <v>0</v>
      </c>
      <c r="D293" s="517">
        <f t="shared" ref="D293:O293" si="396">SUM(D294,D296,D298)-SUM(D295,D297,D299)</f>
        <v>0</v>
      </c>
      <c r="E293" s="518">
        <f t="shared" si="396"/>
        <v>0</v>
      </c>
      <c r="F293" s="519">
        <f t="shared" si="396"/>
        <v>0</v>
      </c>
      <c r="G293" s="517">
        <f t="shared" si="396"/>
        <v>0</v>
      </c>
      <c r="H293" s="518">
        <f t="shared" si="396"/>
        <v>0</v>
      </c>
      <c r="I293" s="519">
        <f t="shared" si="396"/>
        <v>0</v>
      </c>
      <c r="J293" s="517">
        <f t="shared" si="396"/>
        <v>0</v>
      </c>
      <c r="K293" s="518">
        <f t="shared" si="396"/>
        <v>0</v>
      </c>
      <c r="L293" s="519">
        <f t="shared" si="396"/>
        <v>0</v>
      </c>
      <c r="M293" s="517">
        <f t="shared" si="396"/>
        <v>0</v>
      </c>
      <c r="N293" s="518">
        <f t="shared" si="396"/>
        <v>0</v>
      </c>
      <c r="O293" s="519">
        <f t="shared" si="396"/>
        <v>0</v>
      </c>
      <c r="P293" s="520"/>
    </row>
    <row r="294" spans="1:16" ht="12" hidden="1" customHeight="1" x14ac:dyDescent="0.25">
      <c r="A294" s="522" t="s">
        <v>318</v>
      </c>
      <c r="B294" s="406" t="s">
        <v>319</v>
      </c>
      <c r="C294" s="362">
        <f t="shared" si="371"/>
        <v>0</v>
      </c>
      <c r="D294" s="493"/>
      <c r="E294" s="494"/>
      <c r="F294" s="495">
        <f t="shared" ref="F294:F301" si="397">D294+E294</f>
        <v>0</v>
      </c>
      <c r="G294" s="366"/>
      <c r="H294" s="367"/>
      <c r="I294" s="495">
        <f t="shared" ref="I294:I301" si="398">G294+H294</f>
        <v>0</v>
      </c>
      <c r="J294" s="366"/>
      <c r="K294" s="367"/>
      <c r="L294" s="495">
        <f t="shared" ref="L294:L301" si="399">K294+J294</f>
        <v>0</v>
      </c>
      <c r="M294" s="366"/>
      <c r="N294" s="367"/>
      <c r="O294" s="495">
        <f t="shared" ref="O294:O301" si="400">N294+M294</f>
        <v>0</v>
      </c>
      <c r="P294" s="371"/>
    </row>
    <row r="295" spans="1:16" ht="24" hidden="1" customHeight="1" x14ac:dyDescent="0.25">
      <c r="A295" s="458" t="s">
        <v>320</v>
      </c>
      <c r="B295" s="314" t="s">
        <v>321</v>
      </c>
      <c r="C295" s="354">
        <f t="shared" si="371"/>
        <v>0</v>
      </c>
      <c r="D295" s="453"/>
      <c r="E295" s="454"/>
      <c r="F295" s="319">
        <f t="shared" si="397"/>
        <v>0</v>
      </c>
      <c r="G295" s="317"/>
      <c r="H295" s="320"/>
      <c r="I295" s="319">
        <f t="shared" si="398"/>
        <v>0</v>
      </c>
      <c r="J295" s="317"/>
      <c r="K295" s="320"/>
      <c r="L295" s="319">
        <f t="shared" si="399"/>
        <v>0</v>
      </c>
      <c r="M295" s="317"/>
      <c r="N295" s="320"/>
      <c r="O295" s="319">
        <f t="shared" si="400"/>
        <v>0</v>
      </c>
      <c r="P295" s="322"/>
    </row>
    <row r="296" spans="1:16" ht="12" hidden="1" customHeight="1" x14ac:dyDescent="0.25">
      <c r="A296" s="458" t="s">
        <v>322</v>
      </c>
      <c r="B296" s="314" t="s">
        <v>323</v>
      </c>
      <c r="C296" s="354">
        <f t="shared" si="371"/>
        <v>0</v>
      </c>
      <c r="D296" s="453"/>
      <c r="E296" s="454"/>
      <c r="F296" s="319">
        <f t="shared" si="397"/>
        <v>0</v>
      </c>
      <c r="G296" s="317"/>
      <c r="H296" s="320"/>
      <c r="I296" s="319">
        <f t="shared" si="398"/>
        <v>0</v>
      </c>
      <c r="J296" s="317"/>
      <c r="K296" s="320"/>
      <c r="L296" s="319">
        <f t="shared" si="399"/>
        <v>0</v>
      </c>
      <c r="M296" s="317"/>
      <c r="N296" s="320"/>
      <c r="O296" s="319">
        <f t="shared" si="400"/>
        <v>0</v>
      </c>
      <c r="P296" s="322"/>
    </row>
    <row r="297" spans="1:16" ht="24" hidden="1" customHeight="1" x14ac:dyDescent="0.25">
      <c r="A297" s="458" t="s">
        <v>324</v>
      </c>
      <c r="B297" s="314" t="s">
        <v>325</v>
      </c>
      <c r="C297" s="354">
        <f t="shared" si="371"/>
        <v>0</v>
      </c>
      <c r="D297" s="453"/>
      <c r="E297" s="454"/>
      <c r="F297" s="319">
        <f t="shared" si="397"/>
        <v>0</v>
      </c>
      <c r="G297" s="317"/>
      <c r="H297" s="320"/>
      <c r="I297" s="319">
        <f t="shared" si="398"/>
        <v>0</v>
      </c>
      <c r="J297" s="317"/>
      <c r="K297" s="320"/>
      <c r="L297" s="319">
        <f t="shared" si="399"/>
        <v>0</v>
      </c>
      <c r="M297" s="317"/>
      <c r="N297" s="320"/>
      <c r="O297" s="319">
        <f t="shared" si="400"/>
        <v>0</v>
      </c>
      <c r="P297" s="322"/>
    </row>
    <row r="298" spans="1:16" ht="12" hidden="1" customHeight="1" x14ac:dyDescent="0.25">
      <c r="A298" s="458" t="s">
        <v>326</v>
      </c>
      <c r="B298" s="314" t="s">
        <v>327</v>
      </c>
      <c r="C298" s="354">
        <f t="shared" si="371"/>
        <v>0</v>
      </c>
      <c r="D298" s="453"/>
      <c r="E298" s="454"/>
      <c r="F298" s="319">
        <f t="shared" si="397"/>
        <v>0</v>
      </c>
      <c r="G298" s="317"/>
      <c r="H298" s="320"/>
      <c r="I298" s="319">
        <f t="shared" si="398"/>
        <v>0</v>
      </c>
      <c r="J298" s="317"/>
      <c r="K298" s="320"/>
      <c r="L298" s="319">
        <f t="shared" si="399"/>
        <v>0</v>
      </c>
      <c r="M298" s="317"/>
      <c r="N298" s="320"/>
      <c r="O298" s="319">
        <f t="shared" si="400"/>
        <v>0</v>
      </c>
      <c r="P298" s="322"/>
    </row>
    <row r="299" spans="1:16" ht="24.75" hidden="1" customHeight="1" thickBot="1" x14ac:dyDescent="0.3">
      <c r="A299" s="523" t="s">
        <v>328</v>
      </c>
      <c r="B299" s="524" t="s">
        <v>329</v>
      </c>
      <c r="C299" s="466">
        <f t="shared" si="371"/>
        <v>0</v>
      </c>
      <c r="D299" s="468"/>
      <c r="E299" s="469"/>
      <c r="F299" s="470">
        <f t="shared" si="397"/>
        <v>0</v>
      </c>
      <c r="G299" s="471"/>
      <c r="H299" s="472"/>
      <c r="I299" s="470">
        <f t="shared" si="398"/>
        <v>0</v>
      </c>
      <c r="J299" s="471"/>
      <c r="K299" s="472"/>
      <c r="L299" s="470">
        <f t="shared" si="399"/>
        <v>0</v>
      </c>
      <c r="M299" s="471"/>
      <c r="N299" s="472"/>
      <c r="O299" s="470">
        <f t="shared" si="400"/>
        <v>0</v>
      </c>
      <c r="P299" s="473"/>
    </row>
    <row r="300" spans="1:16" s="292" customFormat="1" ht="13.5" hidden="1" customHeight="1" thickTop="1" thickBot="1" x14ac:dyDescent="0.3">
      <c r="A300" s="525" t="s">
        <v>330</v>
      </c>
      <c r="B300" s="525" t="s">
        <v>331</v>
      </c>
      <c r="C300" s="511">
        <f t="shared" si="371"/>
        <v>0</v>
      </c>
      <c r="D300" s="526"/>
      <c r="E300" s="527"/>
      <c r="F300" s="514">
        <f t="shared" si="397"/>
        <v>0</v>
      </c>
      <c r="G300" s="526"/>
      <c r="H300" s="527"/>
      <c r="I300" s="528">
        <f t="shared" si="398"/>
        <v>0</v>
      </c>
      <c r="J300" s="526"/>
      <c r="K300" s="527"/>
      <c r="L300" s="528">
        <f t="shared" si="399"/>
        <v>0</v>
      </c>
      <c r="M300" s="526"/>
      <c r="N300" s="527"/>
      <c r="O300" s="528">
        <f t="shared" si="400"/>
        <v>0</v>
      </c>
      <c r="P300" s="529"/>
    </row>
    <row r="301" spans="1:16" s="292" customFormat="1" ht="48.75" hidden="1" customHeight="1" thickTop="1" x14ac:dyDescent="0.25">
      <c r="A301" s="521" t="s">
        <v>332</v>
      </c>
      <c r="B301" s="530" t="s">
        <v>333</v>
      </c>
      <c r="C301" s="516">
        <f t="shared" si="371"/>
        <v>0</v>
      </c>
      <c r="D301" s="462"/>
      <c r="E301" s="463"/>
      <c r="F301" s="337">
        <f t="shared" si="397"/>
        <v>0</v>
      </c>
      <c r="G301" s="462"/>
      <c r="H301" s="463"/>
      <c r="I301" s="337">
        <f t="shared" si="398"/>
        <v>0</v>
      </c>
      <c r="J301" s="462"/>
      <c r="K301" s="463"/>
      <c r="L301" s="337">
        <f t="shared" si="399"/>
        <v>0</v>
      </c>
      <c r="M301" s="462"/>
      <c r="N301" s="463"/>
      <c r="O301" s="337">
        <f t="shared" si="400"/>
        <v>0</v>
      </c>
      <c r="P301" s="341"/>
    </row>
    <row r="302" spans="1:16" ht="12.75" thickTop="1" x14ac:dyDescent="0.25">
      <c r="A302" s="268"/>
      <c r="B302" s="268"/>
      <c r="C302" s="268"/>
      <c r="D302" s="268"/>
      <c r="E302" s="268"/>
      <c r="F302" s="268"/>
      <c r="G302" s="268"/>
      <c r="H302" s="268"/>
      <c r="I302" s="268"/>
      <c r="J302" s="268"/>
      <c r="K302" s="268"/>
      <c r="L302" s="268"/>
      <c r="M302" s="268"/>
    </row>
    <row r="303" spans="1:16" x14ac:dyDescent="0.25">
      <c r="A303" s="268"/>
      <c r="B303" s="268"/>
      <c r="C303" s="268"/>
      <c r="D303" s="268"/>
      <c r="E303" s="268"/>
      <c r="F303" s="268"/>
      <c r="G303" s="268"/>
      <c r="H303" s="268"/>
      <c r="I303" s="268"/>
      <c r="J303" s="268"/>
      <c r="K303" s="268"/>
      <c r="L303" s="268"/>
      <c r="M303" s="268"/>
    </row>
    <row r="304" spans="1:16" x14ac:dyDescent="0.25">
      <c r="A304" s="268"/>
      <c r="B304" s="268"/>
      <c r="C304" s="268"/>
      <c r="D304" s="268"/>
      <c r="E304" s="268"/>
      <c r="F304" s="268"/>
      <c r="G304" s="268"/>
      <c r="H304" s="268"/>
      <c r="I304" s="268"/>
      <c r="J304" s="268"/>
      <c r="K304" s="268"/>
      <c r="L304" s="268"/>
      <c r="M304" s="268"/>
    </row>
    <row r="305" spans="1:13" x14ac:dyDescent="0.25">
      <c r="A305" s="268"/>
      <c r="B305" s="268"/>
      <c r="C305" s="268"/>
      <c r="D305" s="268"/>
      <c r="E305" s="268"/>
      <c r="F305" s="268"/>
      <c r="G305" s="268"/>
      <c r="H305" s="268"/>
      <c r="I305" s="268"/>
      <c r="J305" s="268"/>
      <c r="K305" s="268"/>
      <c r="L305" s="268"/>
      <c r="M305" s="268"/>
    </row>
    <row r="306" spans="1:13" x14ac:dyDescent="0.25">
      <c r="A306" s="268"/>
      <c r="B306" s="268"/>
      <c r="C306" s="268"/>
      <c r="D306" s="268"/>
      <c r="E306" s="268"/>
      <c r="F306" s="268"/>
      <c r="G306" s="268"/>
      <c r="H306" s="268"/>
      <c r="I306" s="268"/>
      <c r="J306" s="268"/>
      <c r="K306" s="268"/>
      <c r="L306" s="268"/>
      <c r="M306" s="268"/>
    </row>
    <row r="307" spans="1:13" x14ac:dyDescent="0.25">
      <c r="A307" s="268"/>
      <c r="B307" s="268"/>
      <c r="C307" s="268"/>
      <c r="D307" s="268"/>
      <c r="E307" s="268"/>
      <c r="F307" s="268"/>
      <c r="G307" s="268"/>
      <c r="H307" s="268"/>
      <c r="I307" s="268"/>
      <c r="J307" s="268"/>
      <c r="K307" s="268"/>
      <c r="L307" s="268"/>
      <c r="M307" s="268"/>
    </row>
    <row r="308" spans="1:13" x14ac:dyDescent="0.25">
      <c r="A308" s="268"/>
      <c r="B308" s="268"/>
      <c r="C308" s="268"/>
      <c r="D308" s="268"/>
      <c r="E308" s="268"/>
      <c r="F308" s="268"/>
      <c r="G308" s="268"/>
      <c r="H308" s="268"/>
      <c r="I308" s="268"/>
      <c r="J308" s="268"/>
      <c r="K308" s="268"/>
      <c r="L308" s="268"/>
      <c r="M308" s="268"/>
    </row>
    <row r="309" spans="1:13" x14ac:dyDescent="0.25">
      <c r="A309" s="268"/>
      <c r="B309" s="268"/>
      <c r="C309" s="268"/>
      <c r="D309" s="268"/>
      <c r="E309" s="268"/>
      <c r="F309" s="268"/>
      <c r="G309" s="268"/>
      <c r="H309" s="268"/>
      <c r="I309" s="268"/>
      <c r="J309" s="268"/>
      <c r="K309" s="268"/>
      <c r="L309" s="268"/>
      <c r="M309" s="268"/>
    </row>
    <row r="310" spans="1:13" x14ac:dyDescent="0.25">
      <c r="A310" s="268"/>
      <c r="B310" s="268"/>
      <c r="C310" s="268"/>
      <c r="D310" s="268"/>
      <c r="E310" s="268"/>
      <c r="F310" s="268"/>
      <c r="G310" s="268"/>
      <c r="H310" s="268"/>
      <c r="I310" s="268"/>
      <c r="J310" s="268"/>
      <c r="K310" s="268"/>
      <c r="L310" s="268"/>
      <c r="M310" s="268"/>
    </row>
    <row r="311" spans="1:13" x14ac:dyDescent="0.25">
      <c r="A311" s="268"/>
      <c r="B311" s="268"/>
      <c r="C311" s="268"/>
      <c r="D311" s="268"/>
      <c r="E311" s="268"/>
      <c r="F311" s="268"/>
      <c r="G311" s="268"/>
      <c r="H311" s="268"/>
      <c r="I311" s="268"/>
      <c r="J311" s="268"/>
      <c r="K311" s="268"/>
      <c r="L311" s="268"/>
      <c r="M311" s="268"/>
    </row>
    <row r="312" spans="1:13" x14ac:dyDescent="0.25">
      <c r="A312" s="268"/>
      <c r="B312" s="268"/>
      <c r="C312" s="268"/>
      <c r="D312" s="268"/>
      <c r="E312" s="268"/>
      <c r="F312" s="268"/>
      <c r="G312" s="268"/>
      <c r="H312" s="268"/>
      <c r="I312" s="268"/>
      <c r="J312" s="268"/>
      <c r="K312" s="268"/>
      <c r="L312" s="268"/>
      <c r="M312" s="268"/>
    </row>
    <row r="313" spans="1:13" x14ac:dyDescent="0.25">
      <c r="A313" s="268"/>
      <c r="B313" s="268"/>
      <c r="C313" s="268"/>
      <c r="D313" s="268"/>
      <c r="E313" s="268"/>
      <c r="F313" s="268"/>
      <c r="G313" s="268"/>
      <c r="H313" s="268"/>
      <c r="I313" s="268"/>
      <c r="J313" s="268"/>
      <c r="K313" s="268"/>
      <c r="L313" s="268"/>
      <c r="M313" s="268"/>
    </row>
    <row r="314" spans="1:13" x14ac:dyDescent="0.25">
      <c r="A314" s="268"/>
      <c r="B314" s="268"/>
      <c r="C314" s="268"/>
      <c r="D314" s="268"/>
      <c r="E314" s="268"/>
      <c r="F314" s="268"/>
      <c r="G314" s="268"/>
      <c r="H314" s="268"/>
      <c r="I314" s="268"/>
      <c r="J314" s="268"/>
      <c r="K314" s="268"/>
      <c r="L314" s="268"/>
      <c r="M314" s="268"/>
    </row>
    <row r="315" spans="1:13" x14ac:dyDescent="0.25">
      <c r="A315" s="268"/>
      <c r="B315" s="268"/>
      <c r="C315" s="268"/>
      <c r="D315" s="268"/>
      <c r="E315" s="268"/>
      <c r="F315" s="268"/>
      <c r="G315" s="268"/>
      <c r="H315" s="268"/>
      <c r="I315" s="268"/>
      <c r="J315" s="268"/>
      <c r="K315" s="268"/>
      <c r="L315" s="268"/>
      <c r="M315" s="268"/>
    </row>
    <row r="316" spans="1:13" x14ac:dyDescent="0.25">
      <c r="A316" s="268"/>
      <c r="B316" s="268"/>
      <c r="C316" s="268"/>
      <c r="D316" s="268"/>
      <c r="E316" s="268"/>
      <c r="F316" s="268"/>
      <c r="G316" s="268"/>
      <c r="H316" s="268"/>
      <c r="I316" s="268"/>
      <c r="J316" s="268"/>
      <c r="K316" s="268"/>
      <c r="L316" s="268"/>
      <c r="M316" s="268"/>
    </row>
    <row r="317" spans="1:13" x14ac:dyDescent="0.25">
      <c r="A317" s="268"/>
      <c r="B317" s="268"/>
      <c r="C317" s="268"/>
      <c r="D317" s="268"/>
      <c r="E317" s="268"/>
      <c r="F317" s="268"/>
      <c r="G317" s="268"/>
      <c r="H317" s="268"/>
      <c r="I317" s="268"/>
      <c r="J317" s="268"/>
      <c r="K317" s="268"/>
      <c r="L317" s="268"/>
      <c r="M317" s="268"/>
    </row>
    <row r="318" spans="1:13" x14ac:dyDescent="0.25">
      <c r="A318" s="268"/>
      <c r="B318" s="268"/>
      <c r="C318" s="268"/>
      <c r="D318" s="268"/>
      <c r="E318" s="268"/>
      <c r="F318" s="268"/>
      <c r="G318" s="268"/>
      <c r="H318" s="268"/>
      <c r="I318" s="268"/>
      <c r="J318" s="268"/>
      <c r="K318" s="268"/>
      <c r="L318" s="268"/>
      <c r="M318" s="268"/>
    </row>
    <row r="319" spans="1:13" x14ac:dyDescent="0.25">
      <c r="A319" s="268"/>
      <c r="B319" s="268"/>
      <c r="C319" s="268"/>
      <c r="D319" s="268"/>
      <c r="E319" s="268"/>
      <c r="F319" s="268"/>
      <c r="G319" s="268"/>
      <c r="H319" s="268"/>
      <c r="I319" s="268"/>
      <c r="J319" s="268"/>
      <c r="K319" s="268"/>
      <c r="L319" s="268"/>
      <c r="M319" s="268"/>
    </row>
  </sheetData>
  <sheetProtection algorithmName="SHA-512" hashValue="XymJEtgZQXFnNFwlhyzloi9gN9hHn5ssesQQVMxOsMeMwnZ7N9AtrAr2+/61SlV/scyu4A2OcQLB8Je7wuplcw==" saltValue="2sczK36TMYYDhJuSp0377g==" spinCount="100000" sheet="1" objects="1" scenarios="1" formatCells="0" formatColumns="0" formatRows="0" deleteColumns="0"/>
  <autoFilter ref="A18:P301">
    <filterColumn colId="2">
      <filters>
        <filter val="17 640"/>
        <filter val="-17 640"/>
        <filter val="22 050"/>
        <filter val="27 090"/>
        <filter val="31 500"/>
        <filter val="49 140"/>
      </filters>
    </filterColumn>
  </autoFilter>
  <mergeCells count="32">
    <mergeCell ref="A290:B290"/>
    <mergeCell ref="A291:B291"/>
    <mergeCell ref="I16:I17"/>
    <mergeCell ref="J16:J17"/>
    <mergeCell ref="K16:K17"/>
    <mergeCell ref="C14:P14"/>
    <mergeCell ref="A15:A17"/>
    <mergeCell ref="B15:B17"/>
    <mergeCell ref="C15:P15"/>
    <mergeCell ref="C16:C17"/>
    <mergeCell ref="D16:D17"/>
    <mergeCell ref="E16:E17"/>
    <mergeCell ref="F16:F17"/>
    <mergeCell ref="G16:G17"/>
    <mergeCell ref="H16:H17"/>
    <mergeCell ref="O16:O17"/>
    <mergeCell ref="P16:P17"/>
    <mergeCell ref="L16:L17"/>
    <mergeCell ref="M16:M17"/>
    <mergeCell ref="N16:N17"/>
    <mergeCell ref="C13:P13"/>
    <mergeCell ref="A2:P2"/>
    <mergeCell ref="C3:P3"/>
    <mergeCell ref="C4:P4"/>
    <mergeCell ref="C5:P5"/>
    <mergeCell ref="C6:P6"/>
    <mergeCell ref="C7:P7"/>
    <mergeCell ref="C8:P8"/>
    <mergeCell ref="C9:P9"/>
    <mergeCell ref="C10:P10"/>
    <mergeCell ref="C11:P11"/>
    <mergeCell ref="C12:P12"/>
  </mergeCells>
  <pageMargins left="0.98425196850393704" right="0.39370078740157483" top="0.59055118110236227" bottom="0.39370078740157483" header="0.23622047244094491" footer="0.23622047244094491"/>
  <pageSetup paperSize="9" scale="70" orientation="portrait" r:id="rId1"/>
  <headerFooter differentFirst="1">
    <oddFooter>&amp;L&amp;"Times New Roman,Regular"&amp;9&amp;D; &amp;T&amp;R&amp;"Times New Roman,Regular"&amp;9&amp;P (&amp;N)</oddFooter>
    <firstHeader xml:space="preserve">&amp;R&amp;"Times New Roman,Regular"&amp;9 13.pielikums Jūrmalas pilsētas domes
2019.gada 21.marta  saistošajiem noteikumiem Nr. 11
(protokols Nr.3,  22.punkts)
 </firstHeader>
    <firstFooter>&amp;L&amp;9&amp;D; &amp;T&amp;R&amp;9&amp;P (&amp;N)</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14</vt:i4>
      </vt:variant>
    </vt:vector>
  </HeadingPairs>
  <TitlesOfParts>
    <vt:vector size="30" baseType="lpstr">
      <vt:lpstr>03.2.1.</vt:lpstr>
      <vt:lpstr>04.3.1.</vt:lpstr>
      <vt:lpstr>09.2.1.</vt:lpstr>
      <vt:lpstr>09.10.3.</vt:lpstr>
      <vt:lpstr>09.12.2.</vt:lpstr>
      <vt:lpstr>09.30.5.</vt:lpstr>
      <vt:lpstr>35.piel.</vt:lpstr>
      <vt:lpstr>04.1.20.</vt:lpstr>
      <vt:lpstr>08.1.14.</vt:lpstr>
      <vt:lpstr>24.piel.</vt:lpstr>
      <vt:lpstr>06.1.7.</vt:lpstr>
      <vt:lpstr>06.3.1.</vt:lpstr>
      <vt:lpstr>08.1.11.</vt:lpstr>
      <vt:lpstr>09.29.2.</vt:lpstr>
      <vt:lpstr>4.piel.</vt:lpstr>
      <vt:lpstr>5_piel.</vt:lpstr>
      <vt:lpstr>'35.piel.'!Print_Area</vt:lpstr>
      <vt:lpstr>'03.2.1.'!Print_Titles</vt:lpstr>
      <vt:lpstr>'04.1.20.'!Print_Titles</vt:lpstr>
      <vt:lpstr>'04.3.1.'!Print_Titles</vt:lpstr>
      <vt:lpstr>'06.1.7.'!Print_Titles</vt:lpstr>
      <vt:lpstr>'06.3.1.'!Print_Titles</vt:lpstr>
      <vt:lpstr>'08.1.11.'!Print_Titles</vt:lpstr>
      <vt:lpstr>'08.1.14.'!Print_Titles</vt:lpstr>
      <vt:lpstr>'09.10.3.'!Print_Titles</vt:lpstr>
      <vt:lpstr>'09.12.2.'!Print_Titles</vt:lpstr>
      <vt:lpstr>'09.2.1.'!Print_Titles</vt:lpstr>
      <vt:lpstr>'09.29.2.'!Print_Titles</vt:lpstr>
      <vt:lpstr>'09.30.5.'!Print_Titles</vt:lpstr>
      <vt:lpstr>'35.piel.'!Print_Titles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Kristīne Hermane</dc:creator>
  <cp:lastModifiedBy>Arnita Liepiņa</cp:lastModifiedBy>
  <cp:lastPrinted>2019-03-22T11:45:22Z</cp:lastPrinted>
  <dcterms:created xsi:type="dcterms:W3CDTF">2019-03-11T10:25:22Z</dcterms:created>
  <dcterms:modified xsi:type="dcterms:W3CDTF">2019-03-22T11:50:54Z</dcterms:modified>
</cp:coreProperties>
</file>