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Ienemumi!$A$7:$AF$147</definedName>
    <definedName name="_xlnm._FilterDatabase" localSheetId="0" hidden="1">Izdevumi!$A$9:$BO$289</definedName>
    <definedName name="_xlnm.Print_Area" localSheetId="0">Izdevumi!$A$4:$BO$286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Ienemumi!$A$4:$AE$147</definedName>
    <definedName name="Z_C32C0FCD_AE7D_41A3_975E_D7367DDEA994_.wvu.PrintArea" localSheetId="0" hidden="1">Izdevumi!$B$4:$BO$286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Ienemumi!#REF!,Ienemumi!#REF!,Ienemumi!$135:$145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I51" i="1" l="1"/>
  <c r="BC74" i="1"/>
  <c r="BB74" i="1" s="1"/>
  <c r="AU74" i="1"/>
  <c r="AT74" i="1" s="1"/>
  <c r="AH74" i="1"/>
  <c r="AG74" i="1" s="1"/>
  <c r="U74" i="1"/>
  <c r="T74" i="1" s="1"/>
  <c r="H74" i="1"/>
  <c r="G74" i="1" s="1"/>
  <c r="D74" i="1"/>
  <c r="E74" i="1" l="1"/>
  <c r="U69" i="4" l="1"/>
  <c r="H69" i="4"/>
  <c r="I239" i="1"/>
  <c r="BD241" i="1"/>
  <c r="I240" i="1"/>
  <c r="BC137" i="1"/>
  <c r="BB137" i="1" s="1"/>
  <c r="AU137" i="1"/>
  <c r="AT137" i="1" s="1"/>
  <c r="AH137" i="1"/>
  <c r="AG137" i="1" s="1"/>
  <c r="U137" i="1"/>
  <c r="T137" i="1" s="1"/>
  <c r="H137" i="1"/>
  <c r="G137" i="1" s="1"/>
  <c r="D137" i="1"/>
  <c r="H66" i="4"/>
  <c r="E137" i="1" l="1"/>
  <c r="H65" i="4"/>
  <c r="V152" i="1" l="1"/>
  <c r="V188" i="1" l="1"/>
  <c r="V162" i="1"/>
  <c r="I238" i="1" l="1"/>
  <c r="H98" i="4"/>
  <c r="H95" i="4" l="1"/>
  <c r="H94" i="4" s="1"/>
  <c r="AE107" i="4"/>
  <c r="AE118" i="4"/>
  <c r="T118" i="4"/>
  <c r="S118" i="4" s="1"/>
  <c r="G118" i="4"/>
  <c r="F118" i="4" s="1"/>
  <c r="AF118" i="4" l="1"/>
  <c r="I241" i="1"/>
  <c r="BC208" i="1"/>
  <c r="BB208" i="1" s="1"/>
  <c r="AU208" i="1"/>
  <c r="AT208" i="1" s="1"/>
  <c r="AH208" i="1"/>
  <c r="AG208" i="1" s="1"/>
  <c r="U208" i="1"/>
  <c r="T208" i="1" s="1"/>
  <c r="H208" i="1"/>
  <c r="G208" i="1" s="1"/>
  <c r="D208" i="1"/>
  <c r="E208" i="1" l="1"/>
  <c r="BC238" i="1" l="1"/>
  <c r="BB238" i="1" s="1"/>
  <c r="BC239" i="1"/>
  <c r="BB239" i="1" s="1"/>
  <c r="AU238" i="1"/>
  <c r="AT238" i="1" s="1"/>
  <c r="AU239" i="1"/>
  <c r="AT239" i="1" s="1"/>
  <c r="AU240" i="1"/>
  <c r="AT240" i="1" s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37" i="1"/>
  <c r="AH239" i="1"/>
  <c r="AG239" i="1" s="1"/>
  <c r="U239" i="1"/>
  <c r="T239" i="1" s="1"/>
  <c r="H239" i="1"/>
  <c r="G239" i="1" s="1"/>
  <c r="D239" i="1"/>
  <c r="E239" i="1" l="1"/>
  <c r="BC49" i="1" l="1"/>
  <c r="BB49" i="1" s="1"/>
  <c r="AU49" i="1"/>
  <c r="AT49" i="1" s="1"/>
  <c r="AH49" i="1"/>
  <c r="AG49" i="1" s="1"/>
  <c r="U49" i="1"/>
  <c r="T49" i="1" s="1"/>
  <c r="H49" i="1"/>
  <c r="G49" i="1" s="1"/>
  <c r="D49" i="1"/>
  <c r="E49" i="1" l="1"/>
  <c r="BC19" i="1" l="1"/>
  <c r="BB19" i="1" s="1"/>
  <c r="AU19" i="1"/>
  <c r="AT19" i="1" s="1"/>
  <c r="AH19" i="1"/>
  <c r="AG19" i="1" s="1"/>
  <c r="U19" i="1"/>
  <c r="T19" i="1" s="1"/>
  <c r="H19" i="1"/>
  <c r="G19" i="1" s="1"/>
  <c r="D19" i="1"/>
  <c r="E19" i="1" l="1"/>
  <c r="D284" i="1"/>
  <c r="D282" i="1"/>
  <c r="D279" i="1"/>
  <c r="D278" i="1"/>
  <c r="D276" i="1"/>
  <c r="D275" i="1"/>
  <c r="D274" i="1"/>
  <c r="D272" i="1"/>
  <c r="D271" i="1"/>
  <c r="D270" i="1"/>
  <c r="D268" i="1"/>
  <c r="D267" i="1"/>
  <c r="D266" i="1"/>
  <c r="D265" i="1"/>
  <c r="D263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7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1" i="1"/>
  <c r="D210" i="1"/>
  <c r="D209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3" i="1"/>
  <c r="D82" i="1"/>
  <c r="D81" i="1"/>
  <c r="D80" i="1"/>
  <c r="D79" i="1"/>
  <c r="D76" i="1"/>
  <c r="D75" i="1"/>
  <c r="D73" i="1"/>
  <c r="D72" i="1"/>
  <c r="D71" i="1"/>
  <c r="D70" i="1"/>
  <c r="D69" i="1"/>
  <c r="D68" i="1"/>
  <c r="D67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1" i="1"/>
  <c r="D30" i="1"/>
  <c r="D29" i="1"/>
  <c r="D28" i="1"/>
  <c r="D27" i="1"/>
  <c r="D24" i="1"/>
  <c r="D23" i="1"/>
  <c r="D21" i="1"/>
  <c r="D20" i="1"/>
  <c r="D18" i="1"/>
  <c r="D17" i="1"/>
  <c r="D16" i="1"/>
  <c r="D15" i="1"/>
  <c r="D14" i="1"/>
  <c r="D13" i="1"/>
  <c r="D12" i="1"/>
  <c r="BC14" i="1"/>
  <c r="BB14" i="1" s="1"/>
  <c r="BC284" i="1"/>
  <c r="BB284" i="1" s="1"/>
  <c r="BB283" i="1" s="1"/>
  <c r="BC282" i="1"/>
  <c r="BB282" i="1" s="1"/>
  <c r="BB281" i="1" s="1"/>
  <c r="BC280" i="1"/>
  <c r="BB280" i="1" s="1"/>
  <c r="BC279" i="1"/>
  <c r="BB279" i="1" s="1"/>
  <c r="BC278" i="1"/>
  <c r="BB278" i="1" s="1"/>
  <c r="BC276" i="1"/>
  <c r="BB276" i="1" s="1"/>
  <c r="BC275" i="1"/>
  <c r="BB275" i="1" s="1"/>
  <c r="BC274" i="1"/>
  <c r="BB274" i="1" s="1"/>
  <c r="BC272" i="1"/>
  <c r="BB272" i="1" s="1"/>
  <c r="BC271" i="1"/>
  <c r="BB271" i="1" s="1"/>
  <c r="BC270" i="1"/>
  <c r="BB270" i="1" s="1"/>
  <c r="BC268" i="1"/>
  <c r="BB268" i="1" s="1"/>
  <c r="BC267" i="1"/>
  <c r="BB267" i="1" s="1"/>
  <c r="BC266" i="1"/>
  <c r="BB266" i="1" s="1"/>
  <c r="BC265" i="1"/>
  <c r="BB265" i="1" s="1"/>
  <c r="BC263" i="1"/>
  <c r="BB263" i="1" s="1"/>
  <c r="BB262" i="1" s="1"/>
  <c r="BC259" i="1"/>
  <c r="BB259" i="1" s="1"/>
  <c r="BC258" i="1"/>
  <c r="BB258" i="1" s="1"/>
  <c r="BC257" i="1"/>
  <c r="BB257" i="1" s="1"/>
  <c r="BC256" i="1"/>
  <c r="BB256" i="1" s="1"/>
  <c r="BC255" i="1"/>
  <c r="BB255" i="1" s="1"/>
  <c r="BC254" i="1"/>
  <c r="BB254" i="1" s="1"/>
  <c r="BC253" i="1"/>
  <c r="BB253" i="1" s="1"/>
  <c r="BC252" i="1"/>
  <c r="BB252" i="1" s="1"/>
  <c r="BC251" i="1"/>
  <c r="BB251" i="1" s="1"/>
  <c r="BC250" i="1"/>
  <c r="BB250" i="1" s="1"/>
  <c r="BC249" i="1"/>
  <c r="BB249" i="1" s="1"/>
  <c r="BC248" i="1"/>
  <c r="BB248" i="1" s="1"/>
  <c r="BC247" i="1"/>
  <c r="BB247" i="1" s="1"/>
  <c r="BC246" i="1"/>
  <c r="BB246" i="1" s="1"/>
  <c r="BC245" i="1"/>
  <c r="BB245" i="1" s="1"/>
  <c r="BC244" i="1"/>
  <c r="BB244" i="1" s="1"/>
  <c r="BC243" i="1"/>
  <c r="BB243" i="1" s="1"/>
  <c r="BC242" i="1"/>
  <c r="BB242" i="1" s="1"/>
  <c r="BC241" i="1"/>
  <c r="BB241" i="1" s="1"/>
  <c r="BC240" i="1"/>
  <c r="BB240" i="1" s="1"/>
  <c r="BC237" i="1"/>
  <c r="BB237" i="1" s="1"/>
  <c r="BC233" i="1"/>
  <c r="BB233" i="1" s="1"/>
  <c r="BC232" i="1"/>
  <c r="BB232" i="1" s="1"/>
  <c r="BC231" i="1"/>
  <c r="BB231" i="1" s="1"/>
  <c r="BC230" i="1"/>
  <c r="BB230" i="1" s="1"/>
  <c r="BC229" i="1"/>
  <c r="BB229" i="1" s="1"/>
  <c r="BC228" i="1"/>
  <c r="BB228" i="1" s="1"/>
  <c r="BC227" i="1"/>
  <c r="BB227" i="1" s="1"/>
  <c r="BC226" i="1"/>
  <c r="BB226" i="1" s="1"/>
  <c r="BC225" i="1"/>
  <c r="BB225" i="1" s="1"/>
  <c r="BC224" i="1"/>
  <c r="BB224" i="1" s="1"/>
  <c r="BC223" i="1"/>
  <c r="BB223" i="1" s="1"/>
  <c r="BC222" i="1"/>
  <c r="BB222" i="1" s="1"/>
  <c r="BC221" i="1"/>
  <c r="BB221" i="1" s="1"/>
  <c r="BC220" i="1"/>
  <c r="BB220" i="1" s="1"/>
  <c r="BC219" i="1"/>
  <c r="BB219" i="1" s="1"/>
  <c r="BC218" i="1"/>
  <c r="BB218" i="1" s="1"/>
  <c r="BC217" i="1"/>
  <c r="BB217" i="1" s="1"/>
  <c r="BC216" i="1"/>
  <c r="BB216" i="1" s="1"/>
  <c r="BC215" i="1"/>
  <c r="BB215" i="1" s="1"/>
  <c r="BC214" i="1"/>
  <c r="BB214" i="1" s="1"/>
  <c r="BC211" i="1"/>
  <c r="BB211" i="1" s="1"/>
  <c r="BC210" i="1"/>
  <c r="BB210" i="1" s="1"/>
  <c r="BC209" i="1"/>
  <c r="BB209" i="1" s="1"/>
  <c r="BC207" i="1"/>
  <c r="BB207" i="1" s="1"/>
  <c r="BC206" i="1"/>
  <c r="BB206" i="1" s="1"/>
  <c r="BC205" i="1"/>
  <c r="BB205" i="1" s="1"/>
  <c r="BC204" i="1"/>
  <c r="BB204" i="1" s="1"/>
  <c r="BC203" i="1"/>
  <c r="BB203" i="1" s="1"/>
  <c r="BC202" i="1"/>
  <c r="BB202" i="1" s="1"/>
  <c r="BC201" i="1"/>
  <c r="BB201" i="1" s="1"/>
  <c r="BC200" i="1"/>
  <c r="BB200" i="1" s="1"/>
  <c r="BC199" i="1"/>
  <c r="BB199" i="1" s="1"/>
  <c r="BC198" i="1"/>
  <c r="BB198" i="1" s="1"/>
  <c r="BC197" i="1"/>
  <c r="BB197" i="1" s="1"/>
  <c r="BC196" i="1"/>
  <c r="BB196" i="1" s="1"/>
  <c r="BC195" i="1"/>
  <c r="BB195" i="1" s="1"/>
  <c r="BC194" i="1"/>
  <c r="BB194" i="1" s="1"/>
  <c r="BC193" i="1"/>
  <c r="BB193" i="1" s="1"/>
  <c r="BC192" i="1"/>
  <c r="BB192" i="1" s="1"/>
  <c r="BC191" i="1"/>
  <c r="BB191" i="1" s="1"/>
  <c r="BC190" i="1"/>
  <c r="BB190" i="1" s="1"/>
  <c r="BC189" i="1"/>
  <c r="BB189" i="1" s="1"/>
  <c r="BC188" i="1"/>
  <c r="BB188" i="1" s="1"/>
  <c r="BC187" i="1"/>
  <c r="BB187" i="1" s="1"/>
  <c r="BC186" i="1"/>
  <c r="BB186" i="1" s="1"/>
  <c r="BC185" i="1"/>
  <c r="BB185" i="1" s="1"/>
  <c r="BC184" i="1"/>
  <c r="BB184" i="1" s="1"/>
  <c r="BC183" i="1"/>
  <c r="BB183" i="1" s="1"/>
  <c r="BC182" i="1"/>
  <c r="BB182" i="1" s="1"/>
  <c r="BC181" i="1"/>
  <c r="BB181" i="1" s="1"/>
  <c r="BC180" i="1"/>
  <c r="BB180" i="1" s="1"/>
  <c r="BC179" i="1"/>
  <c r="BB179" i="1" s="1"/>
  <c r="BC178" i="1"/>
  <c r="BB178" i="1" s="1"/>
  <c r="BC177" i="1"/>
  <c r="BB177" i="1" s="1"/>
  <c r="BC176" i="1"/>
  <c r="BB176" i="1" s="1"/>
  <c r="BC175" i="1"/>
  <c r="BB175" i="1" s="1"/>
  <c r="BC174" i="1"/>
  <c r="BB174" i="1" s="1"/>
  <c r="BC173" i="1"/>
  <c r="BB173" i="1" s="1"/>
  <c r="BC172" i="1"/>
  <c r="BB172" i="1" s="1"/>
  <c r="BC171" i="1"/>
  <c r="BB171" i="1" s="1"/>
  <c r="BC170" i="1"/>
  <c r="BB170" i="1" s="1"/>
  <c r="BC169" i="1"/>
  <c r="BB169" i="1" s="1"/>
  <c r="BC168" i="1"/>
  <c r="BB168" i="1" s="1"/>
  <c r="BC167" i="1"/>
  <c r="BB167" i="1" s="1"/>
  <c r="BC166" i="1"/>
  <c r="BB166" i="1" s="1"/>
  <c r="BC165" i="1"/>
  <c r="BB165" i="1" s="1"/>
  <c r="BC164" i="1"/>
  <c r="BB164" i="1" s="1"/>
  <c r="BC163" i="1"/>
  <c r="BB163" i="1" s="1"/>
  <c r="BC162" i="1"/>
  <c r="BB162" i="1" s="1"/>
  <c r="BC161" i="1"/>
  <c r="BB161" i="1" s="1"/>
  <c r="BC160" i="1"/>
  <c r="BB160" i="1" s="1"/>
  <c r="BC159" i="1"/>
  <c r="BB159" i="1" s="1"/>
  <c r="BC158" i="1"/>
  <c r="BB158" i="1" s="1"/>
  <c r="BC157" i="1"/>
  <c r="BB157" i="1" s="1"/>
  <c r="BC156" i="1"/>
  <c r="BB156" i="1" s="1"/>
  <c r="BC155" i="1"/>
  <c r="BB155" i="1" s="1"/>
  <c r="BC154" i="1"/>
  <c r="BB154" i="1" s="1"/>
  <c r="BC153" i="1"/>
  <c r="BB153" i="1" s="1"/>
  <c r="BC152" i="1"/>
  <c r="BB152" i="1" s="1"/>
  <c r="BC151" i="1"/>
  <c r="BB151" i="1" s="1"/>
  <c r="BC150" i="1"/>
  <c r="BB150" i="1" s="1"/>
  <c r="BC149" i="1"/>
  <c r="BB149" i="1" s="1"/>
  <c r="BC148" i="1"/>
  <c r="BB148" i="1" s="1"/>
  <c r="BC147" i="1"/>
  <c r="BB147" i="1" s="1"/>
  <c r="BC146" i="1"/>
  <c r="BB146" i="1" s="1"/>
  <c r="BC145" i="1"/>
  <c r="BB145" i="1" s="1"/>
  <c r="BC144" i="1"/>
  <c r="BB144" i="1" s="1"/>
  <c r="BC143" i="1"/>
  <c r="BB143" i="1" s="1"/>
  <c r="BC142" i="1"/>
  <c r="BB142" i="1" s="1"/>
  <c r="BC141" i="1"/>
  <c r="BB141" i="1" s="1"/>
  <c r="BC140" i="1"/>
  <c r="BB140" i="1" s="1"/>
  <c r="BC139" i="1"/>
  <c r="BB139" i="1" s="1"/>
  <c r="BC138" i="1"/>
  <c r="BB138" i="1" s="1"/>
  <c r="BC136" i="1"/>
  <c r="BB136" i="1" s="1"/>
  <c r="BC135" i="1"/>
  <c r="BB135" i="1" s="1"/>
  <c r="BC134" i="1"/>
  <c r="BB134" i="1" s="1"/>
  <c r="BC133" i="1"/>
  <c r="BB133" i="1" s="1"/>
  <c r="BC132" i="1"/>
  <c r="BB132" i="1" s="1"/>
  <c r="BC131" i="1"/>
  <c r="BB131" i="1" s="1"/>
  <c r="BC130" i="1"/>
  <c r="BB130" i="1" s="1"/>
  <c r="BC129" i="1"/>
  <c r="BB129" i="1" s="1"/>
  <c r="BC128" i="1"/>
  <c r="BB128" i="1" s="1"/>
  <c r="BC127" i="1"/>
  <c r="BB127" i="1" s="1"/>
  <c r="BC126" i="1"/>
  <c r="BB126" i="1" s="1"/>
  <c r="BC125" i="1"/>
  <c r="BB125" i="1" s="1"/>
  <c r="BC124" i="1"/>
  <c r="BB124" i="1" s="1"/>
  <c r="BC123" i="1"/>
  <c r="BB123" i="1" s="1"/>
  <c r="BC122" i="1"/>
  <c r="BB122" i="1" s="1"/>
  <c r="BC121" i="1"/>
  <c r="BB121" i="1" s="1"/>
  <c r="BC120" i="1"/>
  <c r="BB120" i="1" s="1"/>
  <c r="BC119" i="1"/>
  <c r="BB119" i="1" s="1"/>
  <c r="BC116" i="1"/>
  <c r="BB116" i="1" s="1"/>
  <c r="BC115" i="1"/>
  <c r="BB115" i="1" s="1"/>
  <c r="BC114" i="1"/>
  <c r="BB114" i="1" s="1"/>
  <c r="BC113" i="1"/>
  <c r="BB113" i="1" s="1"/>
  <c r="BC112" i="1"/>
  <c r="BB112" i="1" s="1"/>
  <c r="BC111" i="1"/>
  <c r="BB111" i="1" s="1"/>
  <c r="BC110" i="1"/>
  <c r="BB110" i="1" s="1"/>
  <c r="BC109" i="1"/>
  <c r="BB109" i="1" s="1"/>
  <c r="BC108" i="1"/>
  <c r="BB108" i="1" s="1"/>
  <c r="BC107" i="1"/>
  <c r="BB107" i="1" s="1"/>
  <c r="BC106" i="1"/>
  <c r="BB106" i="1" s="1"/>
  <c r="BC105" i="1"/>
  <c r="BB105" i="1" s="1"/>
  <c r="BC104" i="1"/>
  <c r="BB104" i="1" s="1"/>
  <c r="BC103" i="1"/>
  <c r="BB103" i="1" s="1"/>
  <c r="BC102" i="1"/>
  <c r="BB102" i="1" s="1"/>
  <c r="BC101" i="1"/>
  <c r="BB101" i="1" s="1"/>
  <c r="BC100" i="1"/>
  <c r="BB100" i="1" s="1"/>
  <c r="BC99" i="1"/>
  <c r="BB99" i="1" s="1"/>
  <c r="BC98" i="1"/>
  <c r="BB98" i="1" s="1"/>
  <c r="BC97" i="1"/>
  <c r="BB97" i="1" s="1"/>
  <c r="BC96" i="1"/>
  <c r="BB96" i="1" s="1"/>
  <c r="BC95" i="1"/>
  <c r="BB95" i="1" s="1"/>
  <c r="BC94" i="1"/>
  <c r="BB94" i="1" s="1"/>
  <c r="BC93" i="1"/>
  <c r="BB93" i="1" s="1"/>
  <c r="BC92" i="1"/>
  <c r="BB92" i="1" s="1"/>
  <c r="BC91" i="1"/>
  <c r="BB91" i="1" s="1"/>
  <c r="BC90" i="1"/>
  <c r="BB90" i="1" s="1"/>
  <c r="BC89" i="1"/>
  <c r="BB89" i="1" s="1"/>
  <c r="BC88" i="1"/>
  <c r="BB88" i="1" s="1"/>
  <c r="BC87" i="1"/>
  <c r="BB87" i="1" s="1"/>
  <c r="BC86" i="1"/>
  <c r="BB86" i="1" s="1"/>
  <c r="BC83" i="1"/>
  <c r="BB83" i="1" s="1"/>
  <c r="BC82" i="1"/>
  <c r="BB82" i="1" s="1"/>
  <c r="BC81" i="1"/>
  <c r="BB81" i="1" s="1"/>
  <c r="BC80" i="1"/>
  <c r="BB80" i="1" s="1"/>
  <c r="BC79" i="1"/>
  <c r="BB79" i="1" s="1"/>
  <c r="BC76" i="1"/>
  <c r="BB76" i="1" s="1"/>
  <c r="BC75" i="1"/>
  <c r="BB75" i="1" s="1"/>
  <c r="BC73" i="1"/>
  <c r="BB73" i="1" s="1"/>
  <c r="BC72" i="1"/>
  <c r="BB72" i="1" s="1"/>
  <c r="BC71" i="1"/>
  <c r="BB71" i="1" s="1"/>
  <c r="BC70" i="1"/>
  <c r="BB70" i="1" s="1"/>
  <c r="BC69" i="1"/>
  <c r="BB69" i="1" s="1"/>
  <c r="BC68" i="1"/>
  <c r="BB68" i="1" s="1"/>
  <c r="BC67" i="1"/>
  <c r="BB67" i="1" s="1"/>
  <c r="BC64" i="1"/>
  <c r="BB64" i="1" s="1"/>
  <c r="BC63" i="1"/>
  <c r="BB63" i="1" s="1"/>
  <c r="BC62" i="1"/>
  <c r="BB62" i="1" s="1"/>
  <c r="BC61" i="1"/>
  <c r="BB61" i="1" s="1"/>
  <c r="BC60" i="1"/>
  <c r="BB60" i="1" s="1"/>
  <c r="BC59" i="1"/>
  <c r="BB59" i="1" s="1"/>
  <c r="BC58" i="1"/>
  <c r="BB58" i="1" s="1"/>
  <c r="BC55" i="1"/>
  <c r="BB55" i="1" s="1"/>
  <c r="BC54" i="1"/>
  <c r="BB54" i="1" s="1"/>
  <c r="BC53" i="1"/>
  <c r="BB53" i="1" s="1"/>
  <c r="BC52" i="1"/>
  <c r="BB52" i="1" s="1"/>
  <c r="BC51" i="1"/>
  <c r="BB51" i="1" s="1"/>
  <c r="BC50" i="1"/>
  <c r="BB50" i="1" s="1"/>
  <c r="BC48" i="1"/>
  <c r="BB48" i="1" s="1"/>
  <c r="BC47" i="1"/>
  <c r="BB47" i="1" s="1"/>
  <c r="BC46" i="1"/>
  <c r="BB46" i="1" s="1"/>
  <c r="BC45" i="1"/>
  <c r="BB45" i="1" s="1"/>
  <c r="BC44" i="1"/>
  <c r="BB44" i="1" s="1"/>
  <c r="BC43" i="1"/>
  <c r="BB43" i="1" s="1"/>
  <c r="BC42" i="1"/>
  <c r="BB42" i="1" s="1"/>
  <c r="BC41" i="1"/>
  <c r="BB41" i="1" s="1"/>
  <c r="BC40" i="1"/>
  <c r="BB40" i="1" s="1"/>
  <c r="BC39" i="1"/>
  <c r="BB39" i="1" s="1"/>
  <c r="BC38" i="1"/>
  <c r="BB38" i="1" s="1"/>
  <c r="BC37" i="1"/>
  <c r="BB37" i="1" s="1"/>
  <c r="BC36" i="1"/>
  <c r="BB36" i="1" s="1"/>
  <c r="BC35" i="1"/>
  <c r="BB35" i="1" s="1"/>
  <c r="BC34" i="1"/>
  <c r="BB34" i="1" s="1"/>
  <c r="BC31" i="1"/>
  <c r="BB31" i="1" s="1"/>
  <c r="BC30" i="1"/>
  <c r="BB30" i="1" s="1"/>
  <c r="BC29" i="1"/>
  <c r="BB29" i="1" s="1"/>
  <c r="BC28" i="1"/>
  <c r="BB28" i="1" s="1"/>
  <c r="BC27" i="1"/>
  <c r="BB27" i="1" s="1"/>
  <c r="BC24" i="1"/>
  <c r="BB24" i="1" s="1"/>
  <c r="BC23" i="1"/>
  <c r="BB23" i="1" s="1"/>
  <c r="BC22" i="1"/>
  <c r="BB22" i="1" s="1"/>
  <c r="BC21" i="1"/>
  <c r="BB21" i="1" s="1"/>
  <c r="BC20" i="1"/>
  <c r="BB20" i="1" s="1"/>
  <c r="BC18" i="1"/>
  <c r="BB18" i="1" s="1"/>
  <c r="BC17" i="1"/>
  <c r="BB17" i="1" s="1"/>
  <c r="BC16" i="1"/>
  <c r="BB16" i="1" s="1"/>
  <c r="BC15" i="1"/>
  <c r="BB15" i="1" s="1"/>
  <c r="BC13" i="1"/>
  <c r="BB13" i="1" s="1"/>
  <c r="AU284" i="1"/>
  <c r="AT284" i="1" s="1"/>
  <c r="AT283" i="1" s="1"/>
  <c r="AU282" i="1"/>
  <c r="AT282" i="1" s="1"/>
  <c r="AT281" i="1" s="1"/>
  <c r="AU280" i="1"/>
  <c r="AT280" i="1" s="1"/>
  <c r="AU279" i="1"/>
  <c r="AT279" i="1" s="1"/>
  <c r="AU278" i="1"/>
  <c r="AT278" i="1" s="1"/>
  <c r="AU276" i="1"/>
  <c r="AT276" i="1" s="1"/>
  <c r="AU275" i="1"/>
  <c r="AT275" i="1" s="1"/>
  <c r="AU274" i="1"/>
  <c r="AT274" i="1" s="1"/>
  <c r="AU272" i="1"/>
  <c r="AT272" i="1" s="1"/>
  <c r="AU271" i="1"/>
  <c r="AT271" i="1" s="1"/>
  <c r="AU270" i="1"/>
  <c r="AT270" i="1" s="1"/>
  <c r="AU268" i="1"/>
  <c r="AT268" i="1" s="1"/>
  <c r="AU267" i="1"/>
  <c r="AT267" i="1" s="1"/>
  <c r="AU266" i="1"/>
  <c r="AT266" i="1" s="1"/>
  <c r="AU265" i="1"/>
  <c r="AT265" i="1" s="1"/>
  <c r="AU263" i="1"/>
  <c r="AT263" i="1" s="1"/>
  <c r="AT262" i="1" s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37" i="1"/>
  <c r="AU233" i="1"/>
  <c r="AT233" i="1" s="1"/>
  <c r="AU232" i="1"/>
  <c r="AT232" i="1" s="1"/>
  <c r="AU231" i="1"/>
  <c r="AT231" i="1" s="1"/>
  <c r="AU230" i="1"/>
  <c r="AT230" i="1" s="1"/>
  <c r="AU229" i="1"/>
  <c r="AT229" i="1" s="1"/>
  <c r="AU228" i="1"/>
  <c r="AT228" i="1" s="1"/>
  <c r="AU227" i="1"/>
  <c r="AT227" i="1" s="1"/>
  <c r="AU226" i="1"/>
  <c r="AT226" i="1" s="1"/>
  <c r="AU225" i="1"/>
  <c r="AT225" i="1" s="1"/>
  <c r="AU224" i="1"/>
  <c r="AT224" i="1" s="1"/>
  <c r="AU223" i="1"/>
  <c r="AT223" i="1" s="1"/>
  <c r="AU222" i="1"/>
  <c r="AT222" i="1" s="1"/>
  <c r="AU221" i="1"/>
  <c r="AT221" i="1" s="1"/>
  <c r="AU220" i="1"/>
  <c r="AT220" i="1" s="1"/>
  <c r="AU219" i="1"/>
  <c r="AT219" i="1" s="1"/>
  <c r="AU218" i="1"/>
  <c r="AT218" i="1" s="1"/>
  <c r="AU217" i="1"/>
  <c r="AT217" i="1" s="1"/>
  <c r="AU216" i="1"/>
  <c r="AT216" i="1" s="1"/>
  <c r="AU215" i="1"/>
  <c r="AT215" i="1" s="1"/>
  <c r="AU214" i="1"/>
  <c r="AT214" i="1" s="1"/>
  <c r="AU211" i="1"/>
  <c r="AT211" i="1" s="1"/>
  <c r="AU210" i="1"/>
  <c r="AT210" i="1" s="1"/>
  <c r="AU209" i="1"/>
  <c r="AT209" i="1" s="1"/>
  <c r="AU207" i="1"/>
  <c r="AT207" i="1" s="1"/>
  <c r="AU206" i="1"/>
  <c r="AT206" i="1" s="1"/>
  <c r="AU205" i="1"/>
  <c r="AT205" i="1" s="1"/>
  <c r="AU204" i="1"/>
  <c r="AT204" i="1" s="1"/>
  <c r="AU203" i="1"/>
  <c r="AT203" i="1" s="1"/>
  <c r="AU202" i="1"/>
  <c r="AT202" i="1" s="1"/>
  <c r="AU201" i="1"/>
  <c r="AT201" i="1" s="1"/>
  <c r="AU200" i="1"/>
  <c r="AT200" i="1" s="1"/>
  <c r="AU199" i="1"/>
  <c r="AT199" i="1" s="1"/>
  <c r="AU198" i="1"/>
  <c r="AT198" i="1" s="1"/>
  <c r="AU197" i="1"/>
  <c r="AT197" i="1" s="1"/>
  <c r="AU196" i="1"/>
  <c r="AT196" i="1" s="1"/>
  <c r="AU195" i="1"/>
  <c r="AT195" i="1" s="1"/>
  <c r="AU194" i="1"/>
  <c r="AT194" i="1" s="1"/>
  <c r="AU193" i="1"/>
  <c r="AT193" i="1" s="1"/>
  <c r="AU192" i="1"/>
  <c r="AT192" i="1" s="1"/>
  <c r="AU191" i="1"/>
  <c r="AT191" i="1" s="1"/>
  <c r="AU190" i="1"/>
  <c r="AT190" i="1" s="1"/>
  <c r="AU189" i="1"/>
  <c r="AT189" i="1" s="1"/>
  <c r="AU188" i="1"/>
  <c r="AT188" i="1" s="1"/>
  <c r="AU187" i="1"/>
  <c r="AT187" i="1" s="1"/>
  <c r="AU186" i="1"/>
  <c r="AT186" i="1" s="1"/>
  <c r="AU185" i="1"/>
  <c r="AT185" i="1" s="1"/>
  <c r="AU184" i="1"/>
  <c r="AT184" i="1" s="1"/>
  <c r="AU183" i="1"/>
  <c r="AT183" i="1" s="1"/>
  <c r="AU182" i="1"/>
  <c r="AT182" i="1" s="1"/>
  <c r="AU181" i="1"/>
  <c r="AT181" i="1" s="1"/>
  <c r="AU180" i="1"/>
  <c r="AT180" i="1" s="1"/>
  <c r="AU179" i="1"/>
  <c r="AT179" i="1" s="1"/>
  <c r="AU178" i="1"/>
  <c r="AT178" i="1" s="1"/>
  <c r="AU177" i="1"/>
  <c r="AT177" i="1" s="1"/>
  <c r="AU176" i="1"/>
  <c r="AT176" i="1" s="1"/>
  <c r="AU175" i="1"/>
  <c r="AT175" i="1" s="1"/>
  <c r="AU174" i="1"/>
  <c r="AT174" i="1" s="1"/>
  <c r="AU173" i="1"/>
  <c r="AT173" i="1" s="1"/>
  <c r="AU172" i="1"/>
  <c r="AT172" i="1" s="1"/>
  <c r="AU171" i="1"/>
  <c r="AT171" i="1" s="1"/>
  <c r="AU170" i="1"/>
  <c r="AT170" i="1" s="1"/>
  <c r="AU169" i="1"/>
  <c r="AT169" i="1" s="1"/>
  <c r="AU168" i="1"/>
  <c r="AT168" i="1" s="1"/>
  <c r="AU167" i="1"/>
  <c r="AT167" i="1" s="1"/>
  <c r="AU166" i="1"/>
  <c r="AT166" i="1" s="1"/>
  <c r="AU165" i="1"/>
  <c r="AT165" i="1" s="1"/>
  <c r="AU164" i="1"/>
  <c r="AT164" i="1" s="1"/>
  <c r="AU163" i="1"/>
  <c r="AT163" i="1" s="1"/>
  <c r="AU162" i="1"/>
  <c r="AT162" i="1" s="1"/>
  <c r="AU161" i="1"/>
  <c r="AT161" i="1" s="1"/>
  <c r="AU160" i="1"/>
  <c r="AT160" i="1" s="1"/>
  <c r="AU159" i="1"/>
  <c r="AT159" i="1" s="1"/>
  <c r="AU158" i="1"/>
  <c r="AT158" i="1" s="1"/>
  <c r="AU157" i="1"/>
  <c r="AT157" i="1" s="1"/>
  <c r="AU156" i="1"/>
  <c r="AT156" i="1" s="1"/>
  <c r="AU155" i="1"/>
  <c r="AT155" i="1" s="1"/>
  <c r="AU154" i="1"/>
  <c r="AT154" i="1" s="1"/>
  <c r="AU153" i="1"/>
  <c r="AT153" i="1" s="1"/>
  <c r="AU152" i="1"/>
  <c r="AT152" i="1" s="1"/>
  <c r="AU151" i="1"/>
  <c r="AT151" i="1" s="1"/>
  <c r="AU150" i="1"/>
  <c r="AT150" i="1" s="1"/>
  <c r="AU149" i="1"/>
  <c r="AT149" i="1" s="1"/>
  <c r="AU148" i="1"/>
  <c r="AT148" i="1" s="1"/>
  <c r="AU147" i="1"/>
  <c r="AT147" i="1" s="1"/>
  <c r="AU146" i="1"/>
  <c r="AT146" i="1" s="1"/>
  <c r="AU145" i="1"/>
  <c r="AT145" i="1" s="1"/>
  <c r="AU144" i="1"/>
  <c r="AT144" i="1" s="1"/>
  <c r="AU143" i="1"/>
  <c r="AT143" i="1" s="1"/>
  <c r="AU142" i="1"/>
  <c r="AT142" i="1" s="1"/>
  <c r="AU141" i="1"/>
  <c r="AT141" i="1" s="1"/>
  <c r="AU140" i="1"/>
  <c r="AT140" i="1" s="1"/>
  <c r="AU139" i="1"/>
  <c r="AT139" i="1" s="1"/>
  <c r="AU138" i="1"/>
  <c r="AT138" i="1" s="1"/>
  <c r="AU136" i="1"/>
  <c r="AT136" i="1" s="1"/>
  <c r="AU135" i="1"/>
  <c r="AT135" i="1" s="1"/>
  <c r="AU134" i="1"/>
  <c r="AT134" i="1" s="1"/>
  <c r="AU133" i="1"/>
  <c r="AT133" i="1" s="1"/>
  <c r="AU132" i="1"/>
  <c r="AT132" i="1" s="1"/>
  <c r="AU131" i="1"/>
  <c r="AT131" i="1" s="1"/>
  <c r="AU130" i="1"/>
  <c r="AT130" i="1" s="1"/>
  <c r="AU129" i="1"/>
  <c r="AT129" i="1" s="1"/>
  <c r="AU128" i="1"/>
  <c r="AT128" i="1" s="1"/>
  <c r="AU127" i="1"/>
  <c r="AT127" i="1" s="1"/>
  <c r="AU126" i="1"/>
  <c r="AT126" i="1" s="1"/>
  <c r="AU125" i="1"/>
  <c r="AT125" i="1" s="1"/>
  <c r="AU124" i="1"/>
  <c r="AT124" i="1" s="1"/>
  <c r="AU123" i="1"/>
  <c r="AT123" i="1" s="1"/>
  <c r="AU122" i="1"/>
  <c r="AT122" i="1" s="1"/>
  <c r="AU121" i="1"/>
  <c r="AT121" i="1" s="1"/>
  <c r="AU120" i="1"/>
  <c r="AT120" i="1" s="1"/>
  <c r="AU119" i="1"/>
  <c r="AT119" i="1" s="1"/>
  <c r="AU116" i="1"/>
  <c r="AT116" i="1" s="1"/>
  <c r="AU115" i="1"/>
  <c r="AT115" i="1" s="1"/>
  <c r="AU114" i="1"/>
  <c r="AT114" i="1" s="1"/>
  <c r="AU113" i="1"/>
  <c r="AT113" i="1" s="1"/>
  <c r="AU112" i="1"/>
  <c r="AT112" i="1" s="1"/>
  <c r="AU111" i="1"/>
  <c r="AT111" i="1" s="1"/>
  <c r="AU110" i="1"/>
  <c r="AT110" i="1" s="1"/>
  <c r="AU109" i="1"/>
  <c r="AT109" i="1" s="1"/>
  <c r="AU108" i="1"/>
  <c r="AT108" i="1" s="1"/>
  <c r="AU107" i="1"/>
  <c r="AT107" i="1" s="1"/>
  <c r="AU106" i="1"/>
  <c r="AT106" i="1" s="1"/>
  <c r="AU105" i="1"/>
  <c r="AT105" i="1" s="1"/>
  <c r="AU104" i="1"/>
  <c r="AT104" i="1" s="1"/>
  <c r="AU103" i="1"/>
  <c r="AT103" i="1" s="1"/>
  <c r="AU102" i="1"/>
  <c r="AT102" i="1" s="1"/>
  <c r="AU101" i="1"/>
  <c r="AT101" i="1" s="1"/>
  <c r="AU100" i="1"/>
  <c r="AT100" i="1" s="1"/>
  <c r="AU99" i="1"/>
  <c r="AT99" i="1" s="1"/>
  <c r="AU98" i="1"/>
  <c r="AT98" i="1" s="1"/>
  <c r="AU97" i="1"/>
  <c r="AT97" i="1" s="1"/>
  <c r="AU96" i="1"/>
  <c r="AT96" i="1" s="1"/>
  <c r="AU95" i="1"/>
  <c r="AT95" i="1" s="1"/>
  <c r="AU94" i="1"/>
  <c r="AT94" i="1" s="1"/>
  <c r="AU93" i="1"/>
  <c r="AT93" i="1" s="1"/>
  <c r="AU92" i="1"/>
  <c r="AT92" i="1" s="1"/>
  <c r="AU91" i="1"/>
  <c r="AT91" i="1" s="1"/>
  <c r="AU90" i="1"/>
  <c r="AT90" i="1" s="1"/>
  <c r="AU89" i="1"/>
  <c r="AT89" i="1" s="1"/>
  <c r="AU88" i="1"/>
  <c r="AT88" i="1" s="1"/>
  <c r="AU87" i="1"/>
  <c r="AT87" i="1" s="1"/>
  <c r="AU86" i="1"/>
  <c r="AT86" i="1" s="1"/>
  <c r="AU83" i="1"/>
  <c r="AT83" i="1" s="1"/>
  <c r="AU82" i="1"/>
  <c r="AT82" i="1" s="1"/>
  <c r="AU81" i="1"/>
  <c r="AT81" i="1" s="1"/>
  <c r="AU80" i="1"/>
  <c r="AT80" i="1" s="1"/>
  <c r="AU79" i="1"/>
  <c r="AT79" i="1" s="1"/>
  <c r="AU76" i="1"/>
  <c r="AT76" i="1" s="1"/>
  <c r="AU75" i="1"/>
  <c r="AT75" i="1" s="1"/>
  <c r="AU73" i="1"/>
  <c r="AT73" i="1" s="1"/>
  <c r="AU72" i="1"/>
  <c r="AT72" i="1" s="1"/>
  <c r="AU71" i="1"/>
  <c r="AT71" i="1" s="1"/>
  <c r="AU70" i="1"/>
  <c r="AT70" i="1" s="1"/>
  <c r="AU69" i="1"/>
  <c r="AT69" i="1" s="1"/>
  <c r="AU68" i="1"/>
  <c r="AT68" i="1" s="1"/>
  <c r="AU67" i="1"/>
  <c r="AT67" i="1" s="1"/>
  <c r="AU64" i="1"/>
  <c r="AT64" i="1" s="1"/>
  <c r="AU63" i="1"/>
  <c r="AT63" i="1" s="1"/>
  <c r="AU62" i="1"/>
  <c r="AT62" i="1" s="1"/>
  <c r="AU61" i="1"/>
  <c r="AT61" i="1" s="1"/>
  <c r="AU60" i="1"/>
  <c r="AT60" i="1" s="1"/>
  <c r="AU59" i="1"/>
  <c r="AT59" i="1" s="1"/>
  <c r="AU58" i="1"/>
  <c r="AT58" i="1" s="1"/>
  <c r="AU55" i="1"/>
  <c r="AT55" i="1" s="1"/>
  <c r="AU54" i="1"/>
  <c r="AT54" i="1" s="1"/>
  <c r="AU53" i="1"/>
  <c r="AT53" i="1" s="1"/>
  <c r="AU52" i="1"/>
  <c r="AT52" i="1" s="1"/>
  <c r="AU51" i="1"/>
  <c r="AT51" i="1" s="1"/>
  <c r="AU50" i="1"/>
  <c r="AT50" i="1" s="1"/>
  <c r="AU48" i="1"/>
  <c r="AT48" i="1" s="1"/>
  <c r="AU47" i="1"/>
  <c r="AT47" i="1" s="1"/>
  <c r="AU46" i="1"/>
  <c r="AT46" i="1" s="1"/>
  <c r="AU45" i="1"/>
  <c r="AT45" i="1" s="1"/>
  <c r="AU44" i="1"/>
  <c r="AT44" i="1" s="1"/>
  <c r="AU43" i="1"/>
  <c r="AT43" i="1" s="1"/>
  <c r="AU42" i="1"/>
  <c r="AT42" i="1" s="1"/>
  <c r="AU41" i="1"/>
  <c r="AT41" i="1" s="1"/>
  <c r="AU40" i="1"/>
  <c r="AT40" i="1" s="1"/>
  <c r="AU39" i="1"/>
  <c r="AT39" i="1" s="1"/>
  <c r="AU38" i="1"/>
  <c r="AT38" i="1" s="1"/>
  <c r="AU37" i="1"/>
  <c r="AT37" i="1" s="1"/>
  <c r="AU36" i="1"/>
  <c r="AT36" i="1" s="1"/>
  <c r="AU35" i="1"/>
  <c r="AT35" i="1" s="1"/>
  <c r="AU34" i="1"/>
  <c r="AT34" i="1" s="1"/>
  <c r="AU31" i="1"/>
  <c r="AT31" i="1" s="1"/>
  <c r="AU30" i="1"/>
  <c r="AT30" i="1" s="1"/>
  <c r="AU29" i="1"/>
  <c r="AT29" i="1" s="1"/>
  <c r="AU28" i="1"/>
  <c r="AT28" i="1" s="1"/>
  <c r="AU27" i="1"/>
  <c r="AT27" i="1" s="1"/>
  <c r="AU24" i="1"/>
  <c r="AT24" i="1" s="1"/>
  <c r="AU23" i="1"/>
  <c r="AT23" i="1" s="1"/>
  <c r="AU22" i="1"/>
  <c r="AT22" i="1" s="1"/>
  <c r="AU21" i="1"/>
  <c r="AT21" i="1" s="1"/>
  <c r="AU20" i="1"/>
  <c r="AT20" i="1" s="1"/>
  <c r="AU18" i="1"/>
  <c r="AT18" i="1" s="1"/>
  <c r="AU17" i="1"/>
  <c r="AT17" i="1" s="1"/>
  <c r="AU16" i="1"/>
  <c r="AT16" i="1" s="1"/>
  <c r="AU15" i="1"/>
  <c r="AT15" i="1" s="1"/>
  <c r="AU14" i="1"/>
  <c r="AT14" i="1" s="1"/>
  <c r="AU13" i="1"/>
  <c r="AT13" i="1" s="1"/>
  <c r="AH284" i="1"/>
  <c r="AG284" i="1" s="1"/>
  <c r="AG283" i="1" s="1"/>
  <c r="AH282" i="1"/>
  <c r="AG282" i="1" s="1"/>
  <c r="AG281" i="1" s="1"/>
  <c r="AH280" i="1"/>
  <c r="AG280" i="1" s="1"/>
  <c r="AH279" i="1"/>
  <c r="AG279" i="1" s="1"/>
  <c r="AH278" i="1"/>
  <c r="AG278" i="1" s="1"/>
  <c r="AH276" i="1"/>
  <c r="AG276" i="1" s="1"/>
  <c r="AH275" i="1"/>
  <c r="AG275" i="1" s="1"/>
  <c r="AH274" i="1"/>
  <c r="AG274" i="1" s="1"/>
  <c r="AH272" i="1"/>
  <c r="AG272" i="1" s="1"/>
  <c r="AH271" i="1"/>
  <c r="AG271" i="1" s="1"/>
  <c r="AH270" i="1"/>
  <c r="AG270" i="1" s="1"/>
  <c r="AH268" i="1"/>
  <c r="AG268" i="1" s="1"/>
  <c r="AH267" i="1"/>
  <c r="AG267" i="1" s="1"/>
  <c r="AH266" i="1"/>
  <c r="AG266" i="1" s="1"/>
  <c r="AH265" i="1"/>
  <c r="AG265" i="1" s="1"/>
  <c r="AH263" i="1"/>
  <c r="AG263" i="1" s="1"/>
  <c r="AG262" i="1" s="1"/>
  <c r="AH260" i="1"/>
  <c r="AG260" i="1" s="1"/>
  <c r="AH259" i="1"/>
  <c r="AG259" i="1" s="1"/>
  <c r="AH258" i="1"/>
  <c r="AG258" i="1" s="1"/>
  <c r="AH257" i="1"/>
  <c r="AG257" i="1" s="1"/>
  <c r="AH256" i="1"/>
  <c r="AG256" i="1" s="1"/>
  <c r="AH255" i="1"/>
  <c r="AG255" i="1" s="1"/>
  <c r="AH254" i="1"/>
  <c r="AG254" i="1" s="1"/>
  <c r="AH253" i="1"/>
  <c r="AG253" i="1" s="1"/>
  <c r="AH252" i="1"/>
  <c r="AG252" i="1" s="1"/>
  <c r="AH251" i="1"/>
  <c r="AG251" i="1" s="1"/>
  <c r="AH250" i="1"/>
  <c r="AG250" i="1" s="1"/>
  <c r="AH249" i="1"/>
  <c r="AG249" i="1" s="1"/>
  <c r="AH248" i="1"/>
  <c r="AG248" i="1" s="1"/>
  <c r="AH247" i="1"/>
  <c r="AG247" i="1" s="1"/>
  <c r="AH246" i="1"/>
  <c r="AG246" i="1" s="1"/>
  <c r="AH245" i="1"/>
  <c r="AG245" i="1" s="1"/>
  <c r="AH244" i="1"/>
  <c r="AG244" i="1" s="1"/>
  <c r="AH243" i="1"/>
  <c r="AG243" i="1" s="1"/>
  <c r="AH242" i="1"/>
  <c r="AG242" i="1" s="1"/>
  <c r="AH241" i="1"/>
  <c r="AG241" i="1" s="1"/>
  <c r="AH240" i="1"/>
  <c r="AG240" i="1" s="1"/>
  <c r="AH238" i="1"/>
  <c r="AG238" i="1" s="1"/>
  <c r="AH237" i="1"/>
  <c r="AG237" i="1" s="1"/>
  <c r="AH233" i="1"/>
  <c r="AG233" i="1" s="1"/>
  <c r="AH232" i="1"/>
  <c r="AG232" i="1" s="1"/>
  <c r="AH231" i="1"/>
  <c r="AG231" i="1" s="1"/>
  <c r="AH230" i="1"/>
  <c r="AG230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4" i="1"/>
  <c r="AG224" i="1" s="1"/>
  <c r="AH223" i="1"/>
  <c r="AG223" i="1" s="1"/>
  <c r="AH222" i="1"/>
  <c r="AG222" i="1" s="1"/>
  <c r="AH221" i="1"/>
  <c r="AG221" i="1" s="1"/>
  <c r="AH220" i="1"/>
  <c r="AG220" i="1" s="1"/>
  <c r="AH219" i="1"/>
  <c r="AG219" i="1" s="1"/>
  <c r="AH218" i="1"/>
  <c r="AG218" i="1" s="1"/>
  <c r="AH217" i="1"/>
  <c r="AG217" i="1" s="1"/>
  <c r="AH216" i="1"/>
  <c r="AG216" i="1" s="1"/>
  <c r="AH215" i="1"/>
  <c r="AG215" i="1" s="1"/>
  <c r="AH214" i="1"/>
  <c r="AG214" i="1" s="1"/>
  <c r="AH211" i="1"/>
  <c r="AG211" i="1" s="1"/>
  <c r="AH210" i="1"/>
  <c r="AG210" i="1" s="1"/>
  <c r="AH209" i="1"/>
  <c r="AG209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2" i="1"/>
  <c r="AG172" i="1" s="1"/>
  <c r="AH171" i="1"/>
  <c r="AG171" i="1" s="1"/>
  <c r="AH170" i="1"/>
  <c r="AG170" i="1" s="1"/>
  <c r="AH169" i="1"/>
  <c r="AG169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1" i="1"/>
  <c r="AG161" i="1" s="1"/>
  <c r="AH160" i="1"/>
  <c r="AG160" i="1" s="1"/>
  <c r="AH159" i="1"/>
  <c r="AG159" i="1" s="1"/>
  <c r="AH158" i="1"/>
  <c r="AG158" i="1" s="1"/>
  <c r="AH157" i="1"/>
  <c r="AG157" i="1" s="1"/>
  <c r="AH156" i="1"/>
  <c r="AG156" i="1" s="1"/>
  <c r="AH155" i="1"/>
  <c r="AG155" i="1" s="1"/>
  <c r="AH154" i="1"/>
  <c r="AG154" i="1" s="1"/>
  <c r="AH153" i="1"/>
  <c r="AG153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5" i="1"/>
  <c r="AG145" i="1" s="1"/>
  <c r="AH144" i="1"/>
  <c r="AG144" i="1" s="1"/>
  <c r="AH143" i="1"/>
  <c r="AG143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6" i="1"/>
  <c r="AG136" i="1" s="1"/>
  <c r="AH135" i="1"/>
  <c r="AG135" i="1" s="1"/>
  <c r="AH134" i="1"/>
  <c r="AG134" i="1" s="1"/>
  <c r="AH133" i="1"/>
  <c r="AG133" i="1" s="1"/>
  <c r="AH132" i="1"/>
  <c r="AG132" i="1" s="1"/>
  <c r="AH131" i="1"/>
  <c r="AG131" i="1" s="1"/>
  <c r="AH130" i="1"/>
  <c r="AG130" i="1" s="1"/>
  <c r="AH129" i="1"/>
  <c r="AG129" i="1" s="1"/>
  <c r="AH128" i="1"/>
  <c r="AG128" i="1" s="1"/>
  <c r="AH127" i="1"/>
  <c r="AG127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G99" i="1" s="1"/>
  <c r="AH98" i="1"/>
  <c r="AG98" i="1" s="1"/>
  <c r="AH97" i="1"/>
  <c r="AG97" i="1" s="1"/>
  <c r="AH96" i="1"/>
  <c r="AG96" i="1" s="1"/>
  <c r="AH95" i="1"/>
  <c r="AG95" i="1" s="1"/>
  <c r="AH94" i="1"/>
  <c r="AG94" i="1" s="1"/>
  <c r="AH93" i="1"/>
  <c r="AG93" i="1" s="1"/>
  <c r="AH92" i="1"/>
  <c r="AG92" i="1" s="1"/>
  <c r="AH91" i="1"/>
  <c r="AG91" i="1" s="1"/>
  <c r="AH90" i="1"/>
  <c r="AG90" i="1" s="1"/>
  <c r="AH89" i="1"/>
  <c r="AG89" i="1" s="1"/>
  <c r="AH88" i="1"/>
  <c r="AG88" i="1" s="1"/>
  <c r="AH87" i="1"/>
  <c r="AG87" i="1" s="1"/>
  <c r="AH86" i="1"/>
  <c r="AG86" i="1" s="1"/>
  <c r="AH83" i="1"/>
  <c r="AG83" i="1" s="1"/>
  <c r="AH82" i="1"/>
  <c r="AG82" i="1" s="1"/>
  <c r="AH81" i="1"/>
  <c r="AG81" i="1" s="1"/>
  <c r="AH80" i="1"/>
  <c r="AG80" i="1" s="1"/>
  <c r="AH79" i="1"/>
  <c r="AG79" i="1" s="1"/>
  <c r="AH76" i="1"/>
  <c r="AG76" i="1" s="1"/>
  <c r="AH75" i="1"/>
  <c r="AG75" i="1" s="1"/>
  <c r="AH73" i="1"/>
  <c r="AG73" i="1" s="1"/>
  <c r="AH72" i="1"/>
  <c r="AG72" i="1" s="1"/>
  <c r="AH71" i="1"/>
  <c r="AG71" i="1" s="1"/>
  <c r="AH70" i="1"/>
  <c r="AG70" i="1" s="1"/>
  <c r="AH69" i="1"/>
  <c r="AG69" i="1" s="1"/>
  <c r="AH68" i="1"/>
  <c r="AG68" i="1" s="1"/>
  <c r="AH67" i="1"/>
  <c r="AG67" i="1" s="1"/>
  <c r="AH64" i="1"/>
  <c r="AG64" i="1" s="1"/>
  <c r="AH63" i="1"/>
  <c r="AG63" i="1" s="1"/>
  <c r="AH62" i="1"/>
  <c r="AG62" i="1" s="1"/>
  <c r="AH61" i="1"/>
  <c r="AG61" i="1" s="1"/>
  <c r="AH60" i="1"/>
  <c r="AG60" i="1" s="1"/>
  <c r="AH59" i="1"/>
  <c r="AG59" i="1" s="1"/>
  <c r="AH58" i="1"/>
  <c r="AG58" i="1" s="1"/>
  <c r="AH55" i="1"/>
  <c r="AG55" i="1" s="1"/>
  <c r="AH54" i="1"/>
  <c r="AG54" i="1" s="1"/>
  <c r="AH53" i="1"/>
  <c r="AG53" i="1" s="1"/>
  <c r="AH52" i="1"/>
  <c r="AG52" i="1" s="1"/>
  <c r="AH51" i="1"/>
  <c r="AG51" i="1" s="1"/>
  <c r="AH50" i="1"/>
  <c r="AG50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5" i="1"/>
  <c r="AG35" i="1" s="1"/>
  <c r="AH34" i="1"/>
  <c r="AG34" i="1" s="1"/>
  <c r="AH31" i="1"/>
  <c r="AG31" i="1" s="1"/>
  <c r="AH30" i="1"/>
  <c r="AG30" i="1" s="1"/>
  <c r="AH29" i="1"/>
  <c r="AG29" i="1" s="1"/>
  <c r="AH28" i="1"/>
  <c r="AG28" i="1" s="1"/>
  <c r="AH27" i="1"/>
  <c r="AG27" i="1" s="1"/>
  <c r="AH24" i="1"/>
  <c r="AG24" i="1" s="1"/>
  <c r="AH23" i="1"/>
  <c r="AG23" i="1" s="1"/>
  <c r="AH22" i="1"/>
  <c r="AG22" i="1" s="1"/>
  <c r="AH21" i="1"/>
  <c r="AG21" i="1" s="1"/>
  <c r="AH20" i="1"/>
  <c r="AG20" i="1" s="1"/>
  <c r="AH18" i="1"/>
  <c r="AG18" i="1" s="1"/>
  <c r="AH17" i="1"/>
  <c r="AG17" i="1" s="1"/>
  <c r="AH16" i="1"/>
  <c r="AG16" i="1" s="1"/>
  <c r="AH15" i="1"/>
  <c r="AG15" i="1" s="1"/>
  <c r="AH14" i="1"/>
  <c r="AG14" i="1" s="1"/>
  <c r="AH13" i="1"/>
  <c r="AG13" i="1" s="1"/>
  <c r="U284" i="1"/>
  <c r="T284" i="1" s="1"/>
  <c r="T283" i="1" s="1"/>
  <c r="U282" i="1"/>
  <c r="T282" i="1" s="1"/>
  <c r="T281" i="1" s="1"/>
  <c r="U279" i="1"/>
  <c r="T279" i="1" s="1"/>
  <c r="U278" i="1"/>
  <c r="T278" i="1" s="1"/>
  <c r="U276" i="1"/>
  <c r="T276" i="1" s="1"/>
  <c r="U275" i="1"/>
  <c r="T275" i="1" s="1"/>
  <c r="U274" i="1"/>
  <c r="T274" i="1" s="1"/>
  <c r="U272" i="1"/>
  <c r="T272" i="1" s="1"/>
  <c r="U271" i="1"/>
  <c r="T271" i="1" s="1"/>
  <c r="U270" i="1"/>
  <c r="T270" i="1" s="1"/>
  <c r="U268" i="1"/>
  <c r="T268" i="1" s="1"/>
  <c r="U267" i="1"/>
  <c r="T267" i="1" s="1"/>
  <c r="U266" i="1"/>
  <c r="T266" i="1" s="1"/>
  <c r="U265" i="1"/>
  <c r="T265" i="1" s="1"/>
  <c r="U263" i="1"/>
  <c r="T263" i="1" s="1"/>
  <c r="T262" i="1" s="1"/>
  <c r="U259" i="1"/>
  <c r="T259" i="1" s="1"/>
  <c r="U258" i="1"/>
  <c r="T258" i="1" s="1"/>
  <c r="U257" i="1"/>
  <c r="T257" i="1" s="1"/>
  <c r="U256" i="1"/>
  <c r="T256" i="1" s="1"/>
  <c r="U255" i="1"/>
  <c r="T255" i="1" s="1"/>
  <c r="U254" i="1"/>
  <c r="T254" i="1" s="1"/>
  <c r="U253" i="1"/>
  <c r="T253" i="1" s="1"/>
  <c r="U252" i="1"/>
  <c r="T252" i="1" s="1"/>
  <c r="U251" i="1"/>
  <c r="T251" i="1" s="1"/>
  <c r="U250" i="1"/>
  <c r="T250" i="1" s="1"/>
  <c r="U249" i="1"/>
  <c r="T249" i="1" s="1"/>
  <c r="U248" i="1"/>
  <c r="T248" i="1" s="1"/>
  <c r="U247" i="1"/>
  <c r="T247" i="1" s="1"/>
  <c r="U246" i="1"/>
  <c r="T246" i="1" s="1"/>
  <c r="U245" i="1"/>
  <c r="T245" i="1" s="1"/>
  <c r="U244" i="1"/>
  <c r="T244" i="1" s="1"/>
  <c r="U243" i="1"/>
  <c r="T243" i="1" s="1"/>
  <c r="U242" i="1"/>
  <c r="T242" i="1" s="1"/>
  <c r="U241" i="1"/>
  <c r="T241" i="1" s="1"/>
  <c r="U240" i="1"/>
  <c r="T240" i="1" s="1"/>
  <c r="U238" i="1"/>
  <c r="T238" i="1" s="1"/>
  <c r="U237" i="1"/>
  <c r="T237" i="1" s="1"/>
  <c r="U233" i="1"/>
  <c r="T233" i="1" s="1"/>
  <c r="U232" i="1"/>
  <c r="T232" i="1" s="1"/>
  <c r="U231" i="1"/>
  <c r="T231" i="1" s="1"/>
  <c r="U230" i="1"/>
  <c r="T230" i="1" s="1"/>
  <c r="U229" i="1"/>
  <c r="T229" i="1" s="1"/>
  <c r="U228" i="1"/>
  <c r="T228" i="1" s="1"/>
  <c r="U227" i="1"/>
  <c r="T227" i="1" s="1"/>
  <c r="U226" i="1"/>
  <c r="T226" i="1" s="1"/>
  <c r="U225" i="1"/>
  <c r="T225" i="1" s="1"/>
  <c r="U224" i="1"/>
  <c r="T224" i="1" s="1"/>
  <c r="U223" i="1"/>
  <c r="T223" i="1" s="1"/>
  <c r="U222" i="1"/>
  <c r="T222" i="1" s="1"/>
  <c r="U221" i="1"/>
  <c r="T221" i="1" s="1"/>
  <c r="U220" i="1"/>
  <c r="T220" i="1" s="1"/>
  <c r="U219" i="1"/>
  <c r="T219" i="1" s="1"/>
  <c r="U218" i="1"/>
  <c r="T218" i="1" s="1"/>
  <c r="U217" i="1"/>
  <c r="T217" i="1" s="1"/>
  <c r="U216" i="1"/>
  <c r="T216" i="1" s="1"/>
  <c r="U215" i="1"/>
  <c r="T215" i="1" s="1"/>
  <c r="U214" i="1"/>
  <c r="T214" i="1" s="1"/>
  <c r="U211" i="1"/>
  <c r="T211" i="1" s="1"/>
  <c r="U210" i="1"/>
  <c r="T210" i="1" s="1"/>
  <c r="U209" i="1"/>
  <c r="T209" i="1" s="1"/>
  <c r="U207" i="1"/>
  <c r="T207" i="1" s="1"/>
  <c r="U206" i="1"/>
  <c r="T206" i="1" s="1"/>
  <c r="U205" i="1"/>
  <c r="T205" i="1" s="1"/>
  <c r="U204" i="1"/>
  <c r="T204" i="1" s="1"/>
  <c r="U203" i="1"/>
  <c r="T203" i="1" s="1"/>
  <c r="U202" i="1"/>
  <c r="T202" i="1" s="1"/>
  <c r="U201" i="1"/>
  <c r="T201" i="1" s="1"/>
  <c r="U200" i="1"/>
  <c r="T200" i="1" s="1"/>
  <c r="U199" i="1"/>
  <c r="T199" i="1" s="1"/>
  <c r="U198" i="1"/>
  <c r="T198" i="1" s="1"/>
  <c r="U197" i="1"/>
  <c r="T197" i="1" s="1"/>
  <c r="U196" i="1"/>
  <c r="T196" i="1" s="1"/>
  <c r="U195" i="1"/>
  <c r="T195" i="1" s="1"/>
  <c r="U194" i="1"/>
  <c r="T194" i="1" s="1"/>
  <c r="U193" i="1"/>
  <c r="T193" i="1" s="1"/>
  <c r="U192" i="1"/>
  <c r="T192" i="1" s="1"/>
  <c r="U191" i="1"/>
  <c r="T191" i="1" s="1"/>
  <c r="U190" i="1"/>
  <c r="T190" i="1" s="1"/>
  <c r="U189" i="1"/>
  <c r="T189" i="1" s="1"/>
  <c r="U188" i="1"/>
  <c r="T188" i="1" s="1"/>
  <c r="U187" i="1"/>
  <c r="T187" i="1" s="1"/>
  <c r="U186" i="1"/>
  <c r="T186" i="1" s="1"/>
  <c r="U185" i="1"/>
  <c r="T185" i="1" s="1"/>
  <c r="U184" i="1"/>
  <c r="T184" i="1" s="1"/>
  <c r="U183" i="1"/>
  <c r="T183" i="1" s="1"/>
  <c r="U182" i="1"/>
  <c r="T182" i="1" s="1"/>
  <c r="U181" i="1"/>
  <c r="T181" i="1" s="1"/>
  <c r="U180" i="1"/>
  <c r="T180" i="1" s="1"/>
  <c r="U179" i="1"/>
  <c r="T179" i="1" s="1"/>
  <c r="U178" i="1"/>
  <c r="T178" i="1" s="1"/>
  <c r="U177" i="1"/>
  <c r="T177" i="1" s="1"/>
  <c r="U176" i="1"/>
  <c r="T176" i="1" s="1"/>
  <c r="U175" i="1"/>
  <c r="T175" i="1" s="1"/>
  <c r="U174" i="1"/>
  <c r="T174" i="1" s="1"/>
  <c r="U173" i="1"/>
  <c r="T173" i="1" s="1"/>
  <c r="U172" i="1"/>
  <c r="T172" i="1" s="1"/>
  <c r="U171" i="1"/>
  <c r="T171" i="1" s="1"/>
  <c r="U170" i="1"/>
  <c r="T170" i="1" s="1"/>
  <c r="U169" i="1"/>
  <c r="T169" i="1" s="1"/>
  <c r="U168" i="1"/>
  <c r="T168" i="1" s="1"/>
  <c r="U167" i="1"/>
  <c r="T167" i="1" s="1"/>
  <c r="U166" i="1"/>
  <c r="T166" i="1" s="1"/>
  <c r="U165" i="1"/>
  <c r="T165" i="1" s="1"/>
  <c r="U164" i="1"/>
  <c r="T164" i="1" s="1"/>
  <c r="U163" i="1"/>
  <c r="T163" i="1" s="1"/>
  <c r="U162" i="1"/>
  <c r="T162" i="1" s="1"/>
  <c r="U161" i="1"/>
  <c r="T161" i="1" s="1"/>
  <c r="U160" i="1"/>
  <c r="T160" i="1" s="1"/>
  <c r="U159" i="1"/>
  <c r="T159" i="1" s="1"/>
  <c r="U158" i="1"/>
  <c r="T158" i="1" s="1"/>
  <c r="U157" i="1"/>
  <c r="T157" i="1" s="1"/>
  <c r="U156" i="1"/>
  <c r="T156" i="1" s="1"/>
  <c r="U155" i="1"/>
  <c r="T155" i="1" s="1"/>
  <c r="U154" i="1"/>
  <c r="T154" i="1" s="1"/>
  <c r="U153" i="1"/>
  <c r="T153" i="1" s="1"/>
  <c r="U152" i="1"/>
  <c r="T152" i="1" s="1"/>
  <c r="U151" i="1"/>
  <c r="T151" i="1" s="1"/>
  <c r="U150" i="1"/>
  <c r="T150" i="1" s="1"/>
  <c r="U149" i="1"/>
  <c r="T149" i="1" s="1"/>
  <c r="U148" i="1"/>
  <c r="T148" i="1" s="1"/>
  <c r="U147" i="1"/>
  <c r="T147" i="1" s="1"/>
  <c r="U146" i="1"/>
  <c r="T146" i="1" s="1"/>
  <c r="U145" i="1"/>
  <c r="T145" i="1" s="1"/>
  <c r="U144" i="1"/>
  <c r="T144" i="1" s="1"/>
  <c r="U143" i="1"/>
  <c r="T143" i="1" s="1"/>
  <c r="U142" i="1"/>
  <c r="T142" i="1" s="1"/>
  <c r="U141" i="1"/>
  <c r="T141" i="1" s="1"/>
  <c r="U140" i="1"/>
  <c r="T140" i="1" s="1"/>
  <c r="U139" i="1"/>
  <c r="T139" i="1" s="1"/>
  <c r="U138" i="1"/>
  <c r="T138" i="1" s="1"/>
  <c r="U136" i="1"/>
  <c r="T136" i="1" s="1"/>
  <c r="U135" i="1"/>
  <c r="T135" i="1" s="1"/>
  <c r="U134" i="1"/>
  <c r="T134" i="1" s="1"/>
  <c r="U133" i="1"/>
  <c r="T133" i="1" s="1"/>
  <c r="U132" i="1"/>
  <c r="T132" i="1" s="1"/>
  <c r="U131" i="1"/>
  <c r="T131" i="1" s="1"/>
  <c r="U130" i="1"/>
  <c r="T130" i="1" s="1"/>
  <c r="U129" i="1"/>
  <c r="T129" i="1" s="1"/>
  <c r="U128" i="1"/>
  <c r="T128" i="1" s="1"/>
  <c r="U127" i="1"/>
  <c r="T127" i="1" s="1"/>
  <c r="U126" i="1"/>
  <c r="T126" i="1" s="1"/>
  <c r="U125" i="1"/>
  <c r="T125" i="1" s="1"/>
  <c r="U124" i="1"/>
  <c r="T124" i="1" s="1"/>
  <c r="U123" i="1"/>
  <c r="T123" i="1" s="1"/>
  <c r="U122" i="1"/>
  <c r="T122" i="1" s="1"/>
  <c r="U121" i="1"/>
  <c r="T121" i="1" s="1"/>
  <c r="U120" i="1"/>
  <c r="T120" i="1" s="1"/>
  <c r="U119" i="1"/>
  <c r="T119" i="1" s="1"/>
  <c r="U116" i="1"/>
  <c r="T116" i="1" s="1"/>
  <c r="U115" i="1"/>
  <c r="T115" i="1" s="1"/>
  <c r="U114" i="1"/>
  <c r="T114" i="1" s="1"/>
  <c r="U113" i="1"/>
  <c r="T113" i="1" s="1"/>
  <c r="U112" i="1"/>
  <c r="T112" i="1" s="1"/>
  <c r="U111" i="1"/>
  <c r="T111" i="1" s="1"/>
  <c r="U110" i="1"/>
  <c r="T110" i="1" s="1"/>
  <c r="U109" i="1"/>
  <c r="T109" i="1" s="1"/>
  <c r="U108" i="1"/>
  <c r="T108" i="1" s="1"/>
  <c r="U107" i="1"/>
  <c r="T107" i="1" s="1"/>
  <c r="U106" i="1"/>
  <c r="T106" i="1" s="1"/>
  <c r="U105" i="1"/>
  <c r="T105" i="1" s="1"/>
  <c r="U104" i="1"/>
  <c r="T104" i="1" s="1"/>
  <c r="U103" i="1"/>
  <c r="T103" i="1" s="1"/>
  <c r="U102" i="1"/>
  <c r="T102" i="1" s="1"/>
  <c r="U101" i="1"/>
  <c r="T101" i="1" s="1"/>
  <c r="U100" i="1"/>
  <c r="T100" i="1" s="1"/>
  <c r="U99" i="1"/>
  <c r="T99" i="1" s="1"/>
  <c r="U98" i="1"/>
  <c r="T98" i="1" s="1"/>
  <c r="U97" i="1"/>
  <c r="T97" i="1" s="1"/>
  <c r="U96" i="1"/>
  <c r="T96" i="1" s="1"/>
  <c r="U95" i="1"/>
  <c r="T95" i="1" s="1"/>
  <c r="U94" i="1"/>
  <c r="T94" i="1" s="1"/>
  <c r="U93" i="1"/>
  <c r="T93" i="1" s="1"/>
  <c r="U92" i="1"/>
  <c r="T92" i="1" s="1"/>
  <c r="U91" i="1"/>
  <c r="T91" i="1" s="1"/>
  <c r="U90" i="1"/>
  <c r="T90" i="1" s="1"/>
  <c r="U89" i="1"/>
  <c r="T89" i="1" s="1"/>
  <c r="U88" i="1"/>
  <c r="T88" i="1" s="1"/>
  <c r="U87" i="1"/>
  <c r="T87" i="1" s="1"/>
  <c r="U86" i="1"/>
  <c r="T86" i="1" s="1"/>
  <c r="U83" i="1"/>
  <c r="T83" i="1" s="1"/>
  <c r="U82" i="1"/>
  <c r="T82" i="1" s="1"/>
  <c r="U81" i="1"/>
  <c r="T81" i="1" s="1"/>
  <c r="U80" i="1"/>
  <c r="T80" i="1" s="1"/>
  <c r="U79" i="1"/>
  <c r="T79" i="1" s="1"/>
  <c r="U76" i="1"/>
  <c r="T76" i="1" s="1"/>
  <c r="U75" i="1"/>
  <c r="T75" i="1" s="1"/>
  <c r="U73" i="1"/>
  <c r="T73" i="1" s="1"/>
  <c r="U72" i="1"/>
  <c r="T72" i="1" s="1"/>
  <c r="U71" i="1"/>
  <c r="T71" i="1" s="1"/>
  <c r="U70" i="1"/>
  <c r="T70" i="1" s="1"/>
  <c r="U69" i="1"/>
  <c r="T69" i="1" s="1"/>
  <c r="U68" i="1"/>
  <c r="T68" i="1" s="1"/>
  <c r="U67" i="1"/>
  <c r="T67" i="1" s="1"/>
  <c r="U64" i="1"/>
  <c r="T64" i="1" s="1"/>
  <c r="U63" i="1"/>
  <c r="T63" i="1" s="1"/>
  <c r="U62" i="1"/>
  <c r="T62" i="1" s="1"/>
  <c r="U61" i="1"/>
  <c r="T61" i="1" s="1"/>
  <c r="U60" i="1"/>
  <c r="T60" i="1" s="1"/>
  <c r="U59" i="1"/>
  <c r="T59" i="1" s="1"/>
  <c r="U58" i="1"/>
  <c r="T58" i="1" s="1"/>
  <c r="U55" i="1"/>
  <c r="T55" i="1" s="1"/>
  <c r="U54" i="1"/>
  <c r="T54" i="1" s="1"/>
  <c r="U53" i="1"/>
  <c r="T53" i="1" s="1"/>
  <c r="U52" i="1"/>
  <c r="T52" i="1" s="1"/>
  <c r="U51" i="1"/>
  <c r="T51" i="1" s="1"/>
  <c r="U50" i="1"/>
  <c r="T50" i="1" s="1"/>
  <c r="U48" i="1"/>
  <c r="T48" i="1" s="1"/>
  <c r="U47" i="1"/>
  <c r="T47" i="1" s="1"/>
  <c r="U46" i="1"/>
  <c r="T46" i="1" s="1"/>
  <c r="U45" i="1"/>
  <c r="T45" i="1" s="1"/>
  <c r="U44" i="1"/>
  <c r="T44" i="1" s="1"/>
  <c r="U43" i="1"/>
  <c r="T43" i="1" s="1"/>
  <c r="U42" i="1"/>
  <c r="T42" i="1" s="1"/>
  <c r="U41" i="1"/>
  <c r="T41" i="1" s="1"/>
  <c r="U40" i="1"/>
  <c r="T40" i="1" s="1"/>
  <c r="U39" i="1"/>
  <c r="T39" i="1" s="1"/>
  <c r="U38" i="1"/>
  <c r="T38" i="1" s="1"/>
  <c r="U37" i="1"/>
  <c r="T37" i="1" s="1"/>
  <c r="U36" i="1"/>
  <c r="T36" i="1" s="1"/>
  <c r="U35" i="1"/>
  <c r="T35" i="1" s="1"/>
  <c r="U34" i="1"/>
  <c r="T34" i="1" s="1"/>
  <c r="U31" i="1"/>
  <c r="T31" i="1" s="1"/>
  <c r="U30" i="1"/>
  <c r="T30" i="1" s="1"/>
  <c r="U29" i="1"/>
  <c r="T29" i="1" s="1"/>
  <c r="U28" i="1"/>
  <c r="T28" i="1" s="1"/>
  <c r="U27" i="1"/>
  <c r="T27" i="1" s="1"/>
  <c r="U24" i="1"/>
  <c r="T24" i="1" s="1"/>
  <c r="U23" i="1"/>
  <c r="T23" i="1" s="1"/>
  <c r="U22" i="1"/>
  <c r="T22" i="1" s="1"/>
  <c r="U21" i="1"/>
  <c r="T21" i="1" s="1"/>
  <c r="U20" i="1"/>
  <c r="T20" i="1" s="1"/>
  <c r="U18" i="1"/>
  <c r="T18" i="1" s="1"/>
  <c r="U17" i="1"/>
  <c r="T17" i="1" s="1"/>
  <c r="U16" i="1"/>
  <c r="T16" i="1" s="1"/>
  <c r="U15" i="1"/>
  <c r="T15" i="1" s="1"/>
  <c r="U14" i="1"/>
  <c r="T14" i="1" s="1"/>
  <c r="U13" i="1"/>
  <c r="T13" i="1" s="1"/>
  <c r="H284" i="1"/>
  <c r="G284" i="1" s="1"/>
  <c r="H282" i="1"/>
  <c r="G282" i="1" s="1"/>
  <c r="H279" i="1"/>
  <c r="G279" i="1" s="1"/>
  <c r="H278" i="1"/>
  <c r="G278" i="1" s="1"/>
  <c r="H276" i="1"/>
  <c r="G276" i="1" s="1"/>
  <c r="H275" i="1"/>
  <c r="G275" i="1" s="1"/>
  <c r="H274" i="1"/>
  <c r="G274" i="1" s="1"/>
  <c r="H272" i="1"/>
  <c r="G272" i="1" s="1"/>
  <c r="H271" i="1"/>
  <c r="G271" i="1" s="1"/>
  <c r="H270" i="1"/>
  <c r="G270" i="1" s="1"/>
  <c r="H268" i="1"/>
  <c r="G268" i="1" s="1"/>
  <c r="H267" i="1"/>
  <c r="G267" i="1" s="1"/>
  <c r="H266" i="1"/>
  <c r="G266" i="1" s="1"/>
  <c r="H265" i="1"/>
  <c r="G265" i="1" s="1"/>
  <c r="H263" i="1"/>
  <c r="G263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40" i="1"/>
  <c r="G240" i="1" s="1"/>
  <c r="H238" i="1"/>
  <c r="H237" i="1"/>
  <c r="G237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1" i="1"/>
  <c r="G211" i="1" s="1"/>
  <c r="H210" i="1"/>
  <c r="G210" i="1" s="1"/>
  <c r="H209" i="1"/>
  <c r="G209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3" i="1"/>
  <c r="G83" i="1" s="1"/>
  <c r="H82" i="1"/>
  <c r="G82" i="1" s="1"/>
  <c r="H81" i="1"/>
  <c r="G81" i="1" s="1"/>
  <c r="H80" i="1"/>
  <c r="G80" i="1" s="1"/>
  <c r="H79" i="1"/>
  <c r="G79" i="1" s="1"/>
  <c r="H76" i="1"/>
  <c r="G76" i="1" s="1"/>
  <c r="H75" i="1"/>
  <c r="G75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1" i="1"/>
  <c r="G31" i="1" s="1"/>
  <c r="H30" i="1"/>
  <c r="G30" i="1" s="1"/>
  <c r="H29" i="1"/>
  <c r="G29" i="1" s="1"/>
  <c r="H28" i="1"/>
  <c r="G28" i="1" s="1"/>
  <c r="H27" i="1"/>
  <c r="G27" i="1" s="1"/>
  <c r="H24" i="1"/>
  <c r="G24" i="1" s="1"/>
  <c r="H23" i="1"/>
  <c r="G23" i="1" s="1"/>
  <c r="H22" i="1"/>
  <c r="H21" i="1"/>
  <c r="G21" i="1" s="1"/>
  <c r="H20" i="1"/>
  <c r="G20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C12" i="1"/>
  <c r="BM287" i="1"/>
  <c r="BL287" i="1"/>
  <c r="BK287" i="1"/>
  <c r="BJ287" i="1"/>
  <c r="BI287" i="1"/>
  <c r="BH287" i="1"/>
  <c r="BG287" i="1"/>
  <c r="BF287" i="1"/>
  <c r="BE287" i="1"/>
  <c r="BD287" i="1"/>
  <c r="BM283" i="1"/>
  <c r="BL283" i="1"/>
  <c r="BK283" i="1"/>
  <c r="BJ283" i="1"/>
  <c r="BI283" i="1"/>
  <c r="BH283" i="1"/>
  <c r="BG283" i="1"/>
  <c r="BF283" i="1"/>
  <c r="BE283" i="1"/>
  <c r="BD283" i="1"/>
  <c r="BC283" i="1"/>
  <c r="BM281" i="1"/>
  <c r="BL281" i="1"/>
  <c r="BK281" i="1"/>
  <c r="BJ281" i="1"/>
  <c r="BI281" i="1"/>
  <c r="BH281" i="1"/>
  <c r="BG281" i="1"/>
  <c r="BF281" i="1"/>
  <c r="BE281" i="1"/>
  <c r="BD281" i="1"/>
  <c r="BM277" i="1"/>
  <c r="BL277" i="1"/>
  <c r="BK277" i="1"/>
  <c r="BJ277" i="1"/>
  <c r="BI277" i="1"/>
  <c r="BH277" i="1"/>
  <c r="BG277" i="1"/>
  <c r="BF277" i="1"/>
  <c r="BE277" i="1"/>
  <c r="BD277" i="1"/>
  <c r="BC277" i="1"/>
  <c r="BM273" i="1"/>
  <c r="BL273" i="1"/>
  <c r="BK273" i="1"/>
  <c r="BJ273" i="1"/>
  <c r="BI273" i="1"/>
  <c r="BH273" i="1"/>
  <c r="BG273" i="1"/>
  <c r="BF273" i="1"/>
  <c r="BE273" i="1"/>
  <c r="BD273" i="1"/>
  <c r="BM269" i="1"/>
  <c r="BL269" i="1"/>
  <c r="BK269" i="1"/>
  <c r="BJ269" i="1"/>
  <c r="BI269" i="1"/>
  <c r="BH269" i="1"/>
  <c r="BG269" i="1"/>
  <c r="BF269" i="1"/>
  <c r="BE269" i="1"/>
  <c r="BD269" i="1"/>
  <c r="BM264" i="1"/>
  <c r="BL264" i="1"/>
  <c r="BK264" i="1"/>
  <c r="BJ264" i="1"/>
  <c r="BI264" i="1"/>
  <c r="BH264" i="1"/>
  <c r="BG264" i="1"/>
  <c r="BF264" i="1"/>
  <c r="BE264" i="1"/>
  <c r="BD264" i="1"/>
  <c r="BM262" i="1"/>
  <c r="BL262" i="1"/>
  <c r="BK262" i="1"/>
  <c r="BJ262" i="1"/>
  <c r="BI262" i="1"/>
  <c r="BH262" i="1"/>
  <c r="BG262" i="1"/>
  <c r="BF262" i="1"/>
  <c r="BE262" i="1"/>
  <c r="BD262" i="1"/>
  <c r="BC262" i="1"/>
  <c r="BM236" i="1"/>
  <c r="BL236" i="1"/>
  <c r="BK236" i="1"/>
  <c r="BJ236" i="1"/>
  <c r="BI236" i="1"/>
  <c r="BH236" i="1"/>
  <c r="BG236" i="1"/>
  <c r="BF236" i="1"/>
  <c r="BE236" i="1"/>
  <c r="BD236" i="1"/>
  <c r="BM213" i="1"/>
  <c r="BL213" i="1"/>
  <c r="BK213" i="1"/>
  <c r="BJ213" i="1"/>
  <c r="BI213" i="1"/>
  <c r="BH213" i="1"/>
  <c r="BG213" i="1"/>
  <c r="BF213" i="1"/>
  <c r="BE213" i="1"/>
  <c r="BD213" i="1"/>
  <c r="BM118" i="1"/>
  <c r="BL118" i="1"/>
  <c r="BK118" i="1"/>
  <c r="BJ118" i="1"/>
  <c r="BI118" i="1"/>
  <c r="BH118" i="1"/>
  <c r="BG118" i="1"/>
  <c r="BF118" i="1"/>
  <c r="BE118" i="1"/>
  <c r="BD118" i="1"/>
  <c r="BM85" i="1"/>
  <c r="BL85" i="1"/>
  <c r="BK85" i="1"/>
  <c r="BJ85" i="1"/>
  <c r="BI85" i="1"/>
  <c r="BH85" i="1"/>
  <c r="BG85" i="1"/>
  <c r="BF85" i="1"/>
  <c r="BE85" i="1"/>
  <c r="BD85" i="1"/>
  <c r="BM78" i="1"/>
  <c r="BL78" i="1"/>
  <c r="BK78" i="1"/>
  <c r="BJ78" i="1"/>
  <c r="BI78" i="1"/>
  <c r="BH78" i="1"/>
  <c r="BG78" i="1"/>
  <c r="BF78" i="1"/>
  <c r="BE78" i="1"/>
  <c r="BD78" i="1"/>
  <c r="BM66" i="1"/>
  <c r="BL66" i="1"/>
  <c r="BK66" i="1"/>
  <c r="BJ66" i="1"/>
  <c r="BI66" i="1"/>
  <c r="BH66" i="1"/>
  <c r="BG66" i="1"/>
  <c r="BF66" i="1"/>
  <c r="BE66" i="1"/>
  <c r="BD66" i="1"/>
  <c r="BM57" i="1"/>
  <c r="BL57" i="1"/>
  <c r="BK57" i="1"/>
  <c r="BJ57" i="1"/>
  <c r="BI57" i="1"/>
  <c r="BH57" i="1"/>
  <c r="BG57" i="1"/>
  <c r="BF57" i="1"/>
  <c r="BE57" i="1"/>
  <c r="BD57" i="1"/>
  <c r="BM33" i="1"/>
  <c r="BL33" i="1"/>
  <c r="BK33" i="1"/>
  <c r="BJ33" i="1"/>
  <c r="BI33" i="1"/>
  <c r="BH33" i="1"/>
  <c r="BG33" i="1"/>
  <c r="BF33" i="1"/>
  <c r="BE33" i="1"/>
  <c r="BD33" i="1"/>
  <c r="BM26" i="1"/>
  <c r="BL26" i="1"/>
  <c r="BK26" i="1"/>
  <c r="BJ26" i="1"/>
  <c r="BI26" i="1"/>
  <c r="BH26" i="1"/>
  <c r="BG26" i="1"/>
  <c r="BF26" i="1"/>
  <c r="BE26" i="1"/>
  <c r="BD26" i="1"/>
  <c r="BM11" i="1"/>
  <c r="BL11" i="1"/>
  <c r="BK11" i="1"/>
  <c r="BJ11" i="1"/>
  <c r="BI11" i="1"/>
  <c r="BH11" i="1"/>
  <c r="BG11" i="1"/>
  <c r="BF11" i="1"/>
  <c r="BE11" i="1"/>
  <c r="BD11" i="1"/>
  <c r="AU12" i="1"/>
  <c r="AT12" i="1" s="1"/>
  <c r="AZ287" i="1"/>
  <c r="AY287" i="1"/>
  <c r="AX287" i="1"/>
  <c r="AW287" i="1"/>
  <c r="AV287" i="1"/>
  <c r="AZ283" i="1"/>
  <c r="AY283" i="1"/>
  <c r="AX283" i="1"/>
  <c r="AW283" i="1"/>
  <c r="AV283" i="1"/>
  <c r="AU283" i="1"/>
  <c r="AZ281" i="1"/>
  <c r="AY281" i="1"/>
  <c r="AX281" i="1"/>
  <c r="AW281" i="1"/>
  <c r="AV281" i="1"/>
  <c r="AZ277" i="1"/>
  <c r="AY277" i="1"/>
  <c r="AX277" i="1"/>
  <c r="AW277" i="1"/>
  <c r="AV277" i="1"/>
  <c r="AU277" i="1"/>
  <c r="AT277" i="1"/>
  <c r="AZ273" i="1"/>
  <c r="AY273" i="1"/>
  <c r="AX273" i="1"/>
  <c r="AW273" i="1"/>
  <c r="AV273" i="1"/>
  <c r="AZ269" i="1"/>
  <c r="AY269" i="1"/>
  <c r="AX269" i="1"/>
  <c r="AW269" i="1"/>
  <c r="AV269" i="1"/>
  <c r="AZ264" i="1"/>
  <c r="AY264" i="1"/>
  <c r="AX264" i="1"/>
  <c r="AW264" i="1"/>
  <c r="AV264" i="1"/>
  <c r="AZ262" i="1"/>
  <c r="AY262" i="1"/>
  <c r="AX262" i="1"/>
  <c r="AW262" i="1"/>
  <c r="AV262" i="1"/>
  <c r="AZ236" i="1"/>
  <c r="AY236" i="1"/>
  <c r="AX236" i="1"/>
  <c r="AW236" i="1"/>
  <c r="AV236" i="1"/>
  <c r="AZ213" i="1"/>
  <c r="AY213" i="1"/>
  <c r="AX213" i="1"/>
  <c r="AW213" i="1"/>
  <c r="AV213" i="1"/>
  <c r="AZ118" i="1"/>
  <c r="AY118" i="1"/>
  <c r="AX118" i="1"/>
  <c r="AW118" i="1"/>
  <c r="AV118" i="1"/>
  <c r="AZ85" i="1"/>
  <c r="AY85" i="1"/>
  <c r="AX85" i="1"/>
  <c r="AW85" i="1"/>
  <c r="AV85" i="1"/>
  <c r="AZ78" i="1"/>
  <c r="AY78" i="1"/>
  <c r="AX78" i="1"/>
  <c r="AW78" i="1"/>
  <c r="AV78" i="1"/>
  <c r="AZ66" i="1"/>
  <c r="AY66" i="1"/>
  <c r="AX66" i="1"/>
  <c r="AW66" i="1"/>
  <c r="AV66" i="1"/>
  <c r="AZ57" i="1"/>
  <c r="AY57" i="1"/>
  <c r="AX57" i="1"/>
  <c r="AW57" i="1"/>
  <c r="AV57" i="1"/>
  <c r="AZ33" i="1"/>
  <c r="AY33" i="1"/>
  <c r="AX33" i="1"/>
  <c r="AW33" i="1"/>
  <c r="AV33" i="1"/>
  <c r="AZ26" i="1"/>
  <c r="AY26" i="1"/>
  <c r="AX26" i="1"/>
  <c r="AW26" i="1"/>
  <c r="AV26" i="1"/>
  <c r="AZ11" i="1"/>
  <c r="AY11" i="1"/>
  <c r="AX11" i="1"/>
  <c r="AW11" i="1"/>
  <c r="AV11" i="1"/>
  <c r="AH12" i="1"/>
  <c r="AG12" i="1" s="1"/>
  <c r="AR287" i="1"/>
  <c r="AQ287" i="1"/>
  <c r="AP287" i="1"/>
  <c r="AO287" i="1"/>
  <c r="AN287" i="1"/>
  <c r="AM287" i="1"/>
  <c r="AL287" i="1"/>
  <c r="AK287" i="1"/>
  <c r="AJ287" i="1"/>
  <c r="AI287" i="1"/>
  <c r="AR283" i="1"/>
  <c r="AQ283" i="1"/>
  <c r="AP283" i="1"/>
  <c r="AO283" i="1"/>
  <c r="AN283" i="1"/>
  <c r="AM283" i="1"/>
  <c r="AL283" i="1"/>
  <c r="AK283" i="1"/>
  <c r="AJ283" i="1"/>
  <c r="AI283" i="1"/>
  <c r="AR281" i="1"/>
  <c r="AQ281" i="1"/>
  <c r="AP281" i="1"/>
  <c r="AO281" i="1"/>
  <c r="AN281" i="1"/>
  <c r="AM281" i="1"/>
  <c r="AL281" i="1"/>
  <c r="AK281" i="1"/>
  <c r="AJ281" i="1"/>
  <c r="AI281" i="1"/>
  <c r="AR277" i="1"/>
  <c r="AQ277" i="1"/>
  <c r="AP277" i="1"/>
  <c r="AO277" i="1"/>
  <c r="AN277" i="1"/>
  <c r="AM277" i="1"/>
  <c r="AL277" i="1"/>
  <c r="AK277" i="1"/>
  <c r="AJ277" i="1"/>
  <c r="AI277" i="1"/>
  <c r="AR273" i="1"/>
  <c r="AQ273" i="1"/>
  <c r="AP273" i="1"/>
  <c r="AO273" i="1"/>
  <c r="AN273" i="1"/>
  <c r="AM273" i="1"/>
  <c r="AL273" i="1"/>
  <c r="AK273" i="1"/>
  <c r="AJ273" i="1"/>
  <c r="AI273" i="1"/>
  <c r="AR269" i="1"/>
  <c r="AQ269" i="1"/>
  <c r="AP269" i="1"/>
  <c r="AO269" i="1"/>
  <c r="AN269" i="1"/>
  <c r="AM269" i="1"/>
  <c r="AL269" i="1"/>
  <c r="AK269" i="1"/>
  <c r="AJ269" i="1"/>
  <c r="AI269" i="1"/>
  <c r="AR264" i="1"/>
  <c r="AQ264" i="1"/>
  <c r="AP264" i="1"/>
  <c r="AO264" i="1"/>
  <c r="AN264" i="1"/>
  <c r="AM264" i="1"/>
  <c r="AL264" i="1"/>
  <c r="AK264" i="1"/>
  <c r="AJ264" i="1"/>
  <c r="AI264" i="1"/>
  <c r="AR262" i="1"/>
  <c r="AQ262" i="1"/>
  <c r="AP262" i="1"/>
  <c r="AO262" i="1"/>
  <c r="AN262" i="1"/>
  <c r="AM262" i="1"/>
  <c r="AL262" i="1"/>
  <c r="AK262" i="1"/>
  <c r="AJ262" i="1"/>
  <c r="AI262" i="1"/>
  <c r="AH262" i="1"/>
  <c r="AR236" i="1"/>
  <c r="AQ236" i="1"/>
  <c r="AP236" i="1"/>
  <c r="AO236" i="1"/>
  <c r="AN236" i="1"/>
  <c r="AM236" i="1"/>
  <c r="AL236" i="1"/>
  <c r="AK236" i="1"/>
  <c r="AJ236" i="1"/>
  <c r="AI236" i="1"/>
  <c r="AR213" i="1"/>
  <c r="AQ213" i="1"/>
  <c r="AP213" i="1"/>
  <c r="AO213" i="1"/>
  <c r="AN213" i="1"/>
  <c r="AM213" i="1"/>
  <c r="AL213" i="1"/>
  <c r="AK213" i="1"/>
  <c r="AJ213" i="1"/>
  <c r="AI213" i="1"/>
  <c r="AR118" i="1"/>
  <c r="AQ118" i="1"/>
  <c r="AP118" i="1"/>
  <c r="AO118" i="1"/>
  <c r="AN118" i="1"/>
  <c r="AM118" i="1"/>
  <c r="AL118" i="1"/>
  <c r="AK118" i="1"/>
  <c r="AJ118" i="1"/>
  <c r="AI118" i="1"/>
  <c r="AR85" i="1"/>
  <c r="AQ85" i="1"/>
  <c r="AP85" i="1"/>
  <c r="AO85" i="1"/>
  <c r="AN85" i="1"/>
  <c r="AM85" i="1"/>
  <c r="AL85" i="1"/>
  <c r="AK85" i="1"/>
  <c r="AJ85" i="1"/>
  <c r="AI85" i="1"/>
  <c r="AR78" i="1"/>
  <c r="AQ78" i="1"/>
  <c r="AP78" i="1"/>
  <c r="AO78" i="1"/>
  <c r="AN78" i="1"/>
  <c r="AM78" i="1"/>
  <c r="AL78" i="1"/>
  <c r="AK78" i="1"/>
  <c r="AJ78" i="1"/>
  <c r="AI78" i="1"/>
  <c r="AR66" i="1"/>
  <c r="AQ66" i="1"/>
  <c r="AP66" i="1"/>
  <c r="AO66" i="1"/>
  <c r="AN66" i="1"/>
  <c r="AM66" i="1"/>
  <c r="AL66" i="1"/>
  <c r="AK66" i="1"/>
  <c r="AJ66" i="1"/>
  <c r="AI66" i="1"/>
  <c r="AR57" i="1"/>
  <c r="AQ57" i="1"/>
  <c r="AP57" i="1"/>
  <c r="AO57" i="1"/>
  <c r="AN57" i="1"/>
  <c r="AM57" i="1"/>
  <c r="AL57" i="1"/>
  <c r="AK57" i="1"/>
  <c r="AJ57" i="1"/>
  <c r="AI57" i="1"/>
  <c r="AR33" i="1"/>
  <c r="AQ33" i="1"/>
  <c r="AP33" i="1"/>
  <c r="AO33" i="1"/>
  <c r="AN33" i="1"/>
  <c r="AM33" i="1"/>
  <c r="AL33" i="1"/>
  <c r="AK33" i="1"/>
  <c r="AJ33" i="1"/>
  <c r="AI33" i="1"/>
  <c r="AR26" i="1"/>
  <c r="AQ26" i="1"/>
  <c r="AP26" i="1"/>
  <c r="AO26" i="1"/>
  <c r="AN26" i="1"/>
  <c r="AM26" i="1"/>
  <c r="AL26" i="1"/>
  <c r="AK26" i="1"/>
  <c r="AJ26" i="1"/>
  <c r="AI26" i="1"/>
  <c r="AR11" i="1"/>
  <c r="AQ11" i="1"/>
  <c r="AP11" i="1"/>
  <c r="AO11" i="1"/>
  <c r="AN11" i="1"/>
  <c r="AM11" i="1"/>
  <c r="AL11" i="1"/>
  <c r="AK11" i="1"/>
  <c r="AJ11" i="1"/>
  <c r="AI11" i="1"/>
  <c r="U12" i="1"/>
  <c r="T12" i="1" s="1"/>
  <c r="AE287" i="1"/>
  <c r="AD287" i="1"/>
  <c r="AC287" i="1"/>
  <c r="AB287" i="1"/>
  <c r="AA287" i="1"/>
  <c r="Z287" i="1"/>
  <c r="Y287" i="1"/>
  <c r="X287" i="1"/>
  <c r="W287" i="1"/>
  <c r="V287" i="1"/>
  <c r="AE283" i="1"/>
  <c r="AD283" i="1"/>
  <c r="AC283" i="1"/>
  <c r="AB283" i="1"/>
  <c r="AA283" i="1"/>
  <c r="Z283" i="1"/>
  <c r="Y283" i="1"/>
  <c r="X283" i="1"/>
  <c r="W283" i="1"/>
  <c r="V283" i="1"/>
  <c r="AE281" i="1"/>
  <c r="AD281" i="1"/>
  <c r="AC281" i="1"/>
  <c r="AB281" i="1"/>
  <c r="AA281" i="1"/>
  <c r="Z281" i="1"/>
  <c r="Y281" i="1"/>
  <c r="X281" i="1"/>
  <c r="W281" i="1"/>
  <c r="V281" i="1"/>
  <c r="AE277" i="1"/>
  <c r="AD277" i="1"/>
  <c r="AC277" i="1"/>
  <c r="AB277" i="1"/>
  <c r="AA277" i="1"/>
  <c r="Z277" i="1"/>
  <c r="Y277" i="1"/>
  <c r="X277" i="1"/>
  <c r="W277" i="1"/>
  <c r="V277" i="1"/>
  <c r="AE273" i="1"/>
  <c r="AD273" i="1"/>
  <c r="AC273" i="1"/>
  <c r="AB273" i="1"/>
  <c r="AA273" i="1"/>
  <c r="Z273" i="1"/>
  <c r="Y273" i="1"/>
  <c r="X273" i="1"/>
  <c r="W273" i="1"/>
  <c r="V273" i="1"/>
  <c r="AE269" i="1"/>
  <c r="AD269" i="1"/>
  <c r="AC269" i="1"/>
  <c r="AB269" i="1"/>
  <c r="AA269" i="1"/>
  <c r="Z269" i="1"/>
  <c r="Y269" i="1"/>
  <c r="X269" i="1"/>
  <c r="W269" i="1"/>
  <c r="V269" i="1"/>
  <c r="AE264" i="1"/>
  <c r="AD264" i="1"/>
  <c r="AC264" i="1"/>
  <c r="AB264" i="1"/>
  <c r="AA264" i="1"/>
  <c r="Z264" i="1"/>
  <c r="Y264" i="1"/>
  <c r="X264" i="1"/>
  <c r="W264" i="1"/>
  <c r="V264" i="1"/>
  <c r="AE262" i="1"/>
  <c r="AD262" i="1"/>
  <c r="AC262" i="1"/>
  <c r="AB262" i="1"/>
  <c r="AA262" i="1"/>
  <c r="Z262" i="1"/>
  <c r="Y262" i="1"/>
  <c r="X262" i="1"/>
  <c r="W262" i="1"/>
  <c r="V262" i="1"/>
  <c r="AE236" i="1"/>
  <c r="AD236" i="1"/>
  <c r="AC236" i="1"/>
  <c r="AB236" i="1"/>
  <c r="AA236" i="1"/>
  <c r="Z236" i="1"/>
  <c r="Y236" i="1"/>
  <c r="X236" i="1"/>
  <c r="W236" i="1"/>
  <c r="V236" i="1"/>
  <c r="AE213" i="1"/>
  <c r="AD213" i="1"/>
  <c r="AC213" i="1"/>
  <c r="AB213" i="1"/>
  <c r="AA213" i="1"/>
  <c r="Z213" i="1"/>
  <c r="Y213" i="1"/>
  <c r="X213" i="1"/>
  <c r="W213" i="1"/>
  <c r="V213" i="1"/>
  <c r="AE118" i="1"/>
  <c r="AD118" i="1"/>
  <c r="AC118" i="1"/>
  <c r="AB118" i="1"/>
  <c r="AA118" i="1"/>
  <c r="Z118" i="1"/>
  <c r="Y118" i="1"/>
  <c r="X118" i="1"/>
  <c r="W118" i="1"/>
  <c r="V118" i="1"/>
  <c r="AE85" i="1"/>
  <c r="AD85" i="1"/>
  <c r="AC85" i="1"/>
  <c r="AB85" i="1"/>
  <c r="AA85" i="1"/>
  <c r="Z85" i="1"/>
  <c r="Y85" i="1"/>
  <c r="X85" i="1"/>
  <c r="W85" i="1"/>
  <c r="V85" i="1"/>
  <c r="AE78" i="1"/>
  <c r="AD78" i="1"/>
  <c r="AC78" i="1"/>
  <c r="AB78" i="1"/>
  <c r="AA78" i="1"/>
  <c r="Z78" i="1"/>
  <c r="Y78" i="1"/>
  <c r="X78" i="1"/>
  <c r="W78" i="1"/>
  <c r="V78" i="1"/>
  <c r="AE66" i="1"/>
  <c r="AD66" i="1"/>
  <c r="AC66" i="1"/>
  <c r="AB66" i="1"/>
  <c r="AA66" i="1"/>
  <c r="Z66" i="1"/>
  <c r="Y66" i="1"/>
  <c r="X66" i="1"/>
  <c r="W66" i="1"/>
  <c r="V66" i="1"/>
  <c r="AE57" i="1"/>
  <c r="AD57" i="1"/>
  <c r="AC57" i="1"/>
  <c r="AB57" i="1"/>
  <c r="AA57" i="1"/>
  <c r="Z57" i="1"/>
  <c r="Y57" i="1"/>
  <c r="X57" i="1"/>
  <c r="W57" i="1"/>
  <c r="V57" i="1"/>
  <c r="AE33" i="1"/>
  <c r="AD33" i="1"/>
  <c r="AC33" i="1"/>
  <c r="AB33" i="1"/>
  <c r="AA33" i="1"/>
  <c r="Z33" i="1"/>
  <c r="Y33" i="1"/>
  <c r="X33" i="1"/>
  <c r="W33" i="1"/>
  <c r="V33" i="1"/>
  <c r="AE26" i="1"/>
  <c r="AD26" i="1"/>
  <c r="AC26" i="1"/>
  <c r="AB26" i="1"/>
  <c r="AA26" i="1"/>
  <c r="Z26" i="1"/>
  <c r="Y26" i="1"/>
  <c r="X26" i="1"/>
  <c r="W26" i="1"/>
  <c r="V26" i="1"/>
  <c r="AE11" i="1"/>
  <c r="AD11" i="1"/>
  <c r="AC11" i="1"/>
  <c r="AB11" i="1"/>
  <c r="AA11" i="1"/>
  <c r="Z11" i="1"/>
  <c r="Y11" i="1"/>
  <c r="X11" i="1"/>
  <c r="W11" i="1"/>
  <c r="V11" i="1"/>
  <c r="H12" i="1"/>
  <c r="U262" i="1" l="1"/>
  <c r="E151" i="1"/>
  <c r="E179" i="1"/>
  <c r="AU78" i="1"/>
  <c r="E99" i="1"/>
  <c r="U283" i="1"/>
  <c r="U273" i="1"/>
  <c r="E139" i="1"/>
  <c r="E143" i="1"/>
  <c r="E217" i="1"/>
  <c r="E270" i="1"/>
  <c r="U269" i="1"/>
  <c r="E187" i="1"/>
  <c r="AH273" i="1"/>
  <c r="BF261" i="1"/>
  <c r="BF288" i="1" s="1"/>
  <c r="BC269" i="1"/>
  <c r="E126" i="1"/>
  <c r="E195" i="1"/>
  <c r="E203" i="1"/>
  <c r="E240" i="1"/>
  <c r="E276" i="1"/>
  <c r="AB261" i="1"/>
  <c r="AB288" i="1" s="1"/>
  <c r="U277" i="1"/>
  <c r="AK261" i="1"/>
  <c r="AK288" i="1" s="1"/>
  <c r="AH269" i="1"/>
  <c r="AU262" i="1"/>
  <c r="AU281" i="1"/>
  <c r="E127" i="1"/>
  <c r="E166" i="1"/>
  <c r="E233" i="1"/>
  <c r="AH283" i="1"/>
  <c r="AU264" i="1"/>
  <c r="AU273" i="1"/>
  <c r="BC213" i="1"/>
  <c r="E15" i="1"/>
  <c r="E115" i="1"/>
  <c r="E159" i="1"/>
  <c r="E163" i="1"/>
  <c r="E278" i="1"/>
  <c r="AG277" i="1"/>
  <c r="U264" i="1"/>
  <c r="U281" i="1"/>
  <c r="BC57" i="1"/>
  <c r="BJ261" i="1"/>
  <c r="BJ288" i="1" s="1"/>
  <c r="BC281" i="1"/>
  <c r="E83" i="1"/>
  <c r="E275" i="1"/>
  <c r="AG269" i="1"/>
  <c r="BB78" i="1"/>
  <c r="AO261" i="1"/>
  <c r="AO288" i="1" s="1"/>
  <c r="AH277" i="1"/>
  <c r="AU269" i="1"/>
  <c r="BC273" i="1"/>
  <c r="E176" i="1"/>
  <c r="AG264" i="1"/>
  <c r="BB57" i="1"/>
  <c r="E18" i="1"/>
  <c r="E80" i="1"/>
  <c r="E116" i="1"/>
  <c r="E132" i="1"/>
  <c r="E135" i="1"/>
  <c r="E160" i="1"/>
  <c r="E189" i="1"/>
  <c r="E193" i="1"/>
  <c r="AH85" i="1"/>
  <c r="AU57" i="1"/>
  <c r="E43" i="1"/>
  <c r="E58" i="1"/>
  <c r="E144" i="1"/>
  <c r="E182" i="1"/>
  <c r="BC66" i="1"/>
  <c r="BC78" i="1"/>
  <c r="E68" i="1"/>
  <c r="E130" i="1"/>
  <c r="U118" i="1"/>
  <c r="AG85" i="1"/>
  <c r="E92" i="1"/>
  <c r="U66" i="1"/>
  <c r="BC118" i="1"/>
  <c r="E72" i="1"/>
  <c r="E79" i="1"/>
  <c r="E124" i="1"/>
  <c r="E157" i="1"/>
  <c r="E183" i="1"/>
  <c r="AG26" i="1"/>
  <c r="U57" i="1"/>
  <c r="U236" i="1"/>
  <c r="BC85" i="1"/>
  <c r="E61" i="1"/>
  <c r="E64" i="1"/>
  <c r="E86" i="1"/>
  <c r="E94" i="1"/>
  <c r="E100" i="1"/>
  <c r="E114" i="1"/>
  <c r="E122" i="1"/>
  <c r="E155" i="1"/>
  <c r="E167" i="1"/>
  <c r="E171" i="1"/>
  <c r="E197" i="1"/>
  <c r="E201" i="1"/>
  <c r="E205" i="1"/>
  <c r="E210" i="1"/>
  <c r="E219" i="1"/>
  <c r="E223" i="1"/>
  <c r="E229" i="1"/>
  <c r="E232" i="1"/>
  <c r="BB118" i="1"/>
  <c r="U213" i="1"/>
  <c r="AH118" i="1"/>
  <c r="AU118" i="1"/>
  <c r="E91" i="1"/>
  <c r="E95" i="1"/>
  <c r="E98" i="1"/>
  <c r="E101" i="1"/>
  <c r="E108" i="1"/>
  <c r="E141" i="1"/>
  <c r="E175" i="1"/>
  <c r="E198" i="1"/>
  <c r="E206" i="1"/>
  <c r="E211" i="1"/>
  <c r="E216" i="1"/>
  <c r="E220" i="1"/>
  <c r="AT78" i="1"/>
  <c r="AT66" i="1"/>
  <c r="E29" i="1"/>
  <c r="E34" i="1"/>
  <c r="E17" i="1"/>
  <c r="E27" i="1"/>
  <c r="E39" i="1"/>
  <c r="E42" i="1"/>
  <c r="E45" i="1"/>
  <c r="E50" i="1"/>
  <c r="E52" i="1"/>
  <c r="E40" i="1"/>
  <c r="E46" i="1"/>
  <c r="AU11" i="1"/>
  <c r="BC11" i="1"/>
  <c r="E23" i="1"/>
  <c r="E13" i="1"/>
  <c r="E16" i="1"/>
  <c r="E20" i="1"/>
  <c r="X261" i="1"/>
  <c r="X288" i="1" s="1"/>
  <c r="AC261" i="1"/>
  <c r="AC288" i="1" s="1"/>
  <c r="AA261" i="1"/>
  <c r="AA288" i="1" s="1"/>
  <c r="AE261" i="1"/>
  <c r="AE288" i="1" s="1"/>
  <c r="AH287" i="1"/>
  <c r="BC33" i="1"/>
  <c r="BC236" i="1"/>
  <c r="E35" i="1"/>
  <c r="E53" i="1"/>
  <c r="E59" i="1"/>
  <c r="E62" i="1"/>
  <c r="E67" i="1"/>
  <c r="E107" i="1"/>
  <c r="E111" i="1"/>
  <c r="E119" i="1"/>
  <c r="E149" i="1"/>
  <c r="E152" i="1"/>
  <c r="E267" i="1"/>
  <c r="AT269" i="1"/>
  <c r="Z261" i="1"/>
  <c r="Z288" i="1" s="1"/>
  <c r="AH57" i="1"/>
  <c r="AL261" i="1"/>
  <c r="AL288" i="1" s="1"/>
  <c r="AP261" i="1"/>
  <c r="AP288" i="1" s="1"/>
  <c r="AJ261" i="1"/>
  <c r="AJ288" i="1" s="1"/>
  <c r="AN261" i="1"/>
  <c r="AN288" i="1" s="1"/>
  <c r="AR261" i="1"/>
  <c r="AR288" i="1" s="1"/>
  <c r="AU213" i="1"/>
  <c r="BC26" i="1"/>
  <c r="BC264" i="1"/>
  <c r="BG261" i="1"/>
  <c r="BG288" i="1" s="1"/>
  <c r="BK261" i="1"/>
  <c r="BK288" i="1" s="1"/>
  <c r="BE261" i="1"/>
  <c r="BI261" i="1"/>
  <c r="BI288" i="1" s="1"/>
  <c r="BM261" i="1"/>
  <c r="BM288" i="1" s="1"/>
  <c r="E28" i="1"/>
  <c r="E31" i="1"/>
  <c r="E112" i="1"/>
  <c r="E147" i="1"/>
  <c r="E185" i="1"/>
  <c r="E192" i="1"/>
  <c r="E202" i="1"/>
  <c r="Y235" i="1"/>
  <c r="AD261" i="1"/>
  <c r="AD288" i="1" s="1"/>
  <c r="AH33" i="1"/>
  <c r="AH264" i="1"/>
  <c r="AI261" i="1"/>
  <c r="AM261" i="1"/>
  <c r="AM288" i="1" s="1"/>
  <c r="AQ261" i="1"/>
  <c r="BD261" i="1"/>
  <c r="BD288" i="1" s="1"/>
  <c r="BH261" i="1"/>
  <c r="BH288" i="1" s="1"/>
  <c r="BL261" i="1"/>
  <c r="BB12" i="1"/>
  <c r="BB287" i="1" s="1"/>
  <c r="E24" i="1"/>
  <c r="E96" i="1"/>
  <c r="E102" i="1"/>
  <c r="E169" i="1"/>
  <c r="E120" i="1"/>
  <c r="E125" i="1"/>
  <c r="E128" i="1"/>
  <c r="E133" i="1"/>
  <c r="E136" i="1"/>
  <c r="E142" i="1"/>
  <c r="E145" i="1"/>
  <c r="E150" i="1"/>
  <c r="E153" i="1"/>
  <c r="E158" i="1"/>
  <c r="E161" i="1"/>
  <c r="E170" i="1"/>
  <c r="E173" i="1"/>
  <c r="E177" i="1"/>
  <c r="E186" i="1"/>
  <c r="E199" i="1"/>
  <c r="E207" i="1"/>
  <c r="E241" i="1"/>
  <c r="E245" i="1"/>
  <c r="E249" i="1"/>
  <c r="E253" i="1"/>
  <c r="E257" i="1"/>
  <c r="E284" i="1"/>
  <c r="AG57" i="1"/>
  <c r="E37" i="1"/>
  <c r="E41" i="1"/>
  <c r="E47" i="1"/>
  <c r="E51" i="1"/>
  <c r="E54" i="1"/>
  <c r="E60" i="1"/>
  <c r="E71" i="1"/>
  <c r="E75" i="1"/>
  <c r="E87" i="1"/>
  <c r="E90" i="1"/>
  <c r="E93" i="1"/>
  <c r="E103" i="1"/>
  <c r="E106" i="1"/>
  <c r="E109" i="1"/>
  <c r="E123" i="1"/>
  <c r="E131" i="1"/>
  <c r="E134" i="1"/>
  <c r="E140" i="1"/>
  <c r="E148" i="1"/>
  <c r="E156" i="1"/>
  <c r="E168" i="1"/>
  <c r="E174" i="1"/>
  <c r="E184" i="1"/>
  <c r="E190" i="1"/>
  <c r="E215" i="1"/>
  <c r="E221" i="1"/>
  <c r="E231" i="1"/>
  <c r="AG118" i="1"/>
  <c r="AT26" i="1"/>
  <c r="AT33" i="1"/>
  <c r="E30" i="1"/>
  <c r="E38" i="1"/>
  <c r="E48" i="1"/>
  <c r="E55" i="1"/>
  <c r="E63" i="1"/>
  <c r="E69" i="1"/>
  <c r="E82" i="1"/>
  <c r="E88" i="1"/>
  <c r="E104" i="1"/>
  <c r="E110" i="1"/>
  <c r="E121" i="1"/>
  <c r="E129" i="1"/>
  <c r="E138" i="1"/>
  <c r="E146" i="1"/>
  <c r="E154" i="1"/>
  <c r="E162" i="1"/>
  <c r="E165" i="1"/>
  <c r="E178" i="1"/>
  <c r="E181" i="1"/>
  <c r="E191" i="1"/>
  <c r="E194" i="1"/>
  <c r="E225" i="1"/>
  <c r="E266" i="1"/>
  <c r="E271" i="1"/>
  <c r="T264" i="1"/>
  <c r="AT273" i="1"/>
  <c r="BB85" i="1"/>
  <c r="BB236" i="1"/>
  <c r="E243" i="1"/>
  <c r="E251" i="1"/>
  <c r="E255" i="1"/>
  <c r="E259" i="1"/>
  <c r="E244" i="1"/>
  <c r="E248" i="1"/>
  <c r="E252" i="1"/>
  <c r="E256" i="1"/>
  <c r="BL288" i="1"/>
  <c r="AH11" i="1"/>
  <c r="AP235" i="1"/>
  <c r="AH26" i="1"/>
  <c r="AH78" i="1"/>
  <c r="AH281" i="1"/>
  <c r="AU66" i="1"/>
  <c r="AU85" i="1"/>
  <c r="BE288" i="1"/>
  <c r="E14" i="1"/>
  <c r="E21" i="1"/>
  <c r="E70" i="1"/>
  <c r="E76" i="1"/>
  <c r="E81" i="1"/>
  <c r="E89" i="1"/>
  <c r="E97" i="1"/>
  <c r="E105" i="1"/>
  <c r="E113" i="1"/>
  <c r="E227" i="1"/>
  <c r="E265" i="1"/>
  <c r="E274" i="1"/>
  <c r="E279" i="1"/>
  <c r="T26" i="1"/>
  <c r="T118" i="1"/>
  <c r="T236" i="1"/>
  <c r="T273" i="1"/>
  <c r="U33" i="1"/>
  <c r="U85" i="1"/>
  <c r="V261" i="1"/>
  <c r="V288" i="1" s="1"/>
  <c r="AI288" i="1"/>
  <c r="AQ288" i="1"/>
  <c r="AH66" i="1"/>
  <c r="AH236" i="1"/>
  <c r="BF235" i="1"/>
  <c r="E36" i="1"/>
  <c r="E44" i="1"/>
  <c r="E73" i="1"/>
  <c r="E164" i="1"/>
  <c r="E172" i="1"/>
  <c r="E180" i="1"/>
  <c r="E188" i="1"/>
  <c r="E196" i="1"/>
  <c r="E200" i="1"/>
  <c r="E204" i="1"/>
  <c r="E209" i="1"/>
  <c r="E224" i="1"/>
  <c r="E237" i="1"/>
  <c r="E242" i="1"/>
  <c r="E246" i="1"/>
  <c r="E250" i="1"/>
  <c r="E254" i="1"/>
  <c r="E258" i="1"/>
  <c r="T85" i="1"/>
  <c r="AT57" i="1"/>
  <c r="X235" i="1"/>
  <c r="U26" i="1"/>
  <c r="U78" i="1"/>
  <c r="W261" i="1"/>
  <c r="W288" i="1" s="1"/>
  <c r="AH213" i="1"/>
  <c r="AU26" i="1"/>
  <c r="E228" i="1"/>
  <c r="E247" i="1"/>
  <c r="E282" i="1"/>
  <c r="T33" i="1"/>
  <c r="T277" i="1"/>
  <c r="AG213" i="1"/>
  <c r="E214" i="1"/>
  <c r="E222" i="1"/>
  <c r="E230" i="1"/>
  <c r="E268" i="1"/>
  <c r="E272" i="1"/>
  <c r="T57" i="1"/>
  <c r="T269" i="1"/>
  <c r="AT118" i="1"/>
  <c r="AG236" i="1"/>
  <c r="AG273" i="1"/>
  <c r="E218" i="1"/>
  <c r="E226" i="1"/>
  <c r="E263" i="1"/>
  <c r="BB269" i="1"/>
  <c r="AU33" i="1"/>
  <c r="BB66" i="1"/>
  <c r="AT264" i="1"/>
  <c r="BB277" i="1"/>
  <c r="BB213" i="1"/>
  <c r="BB264" i="1"/>
  <c r="BB273" i="1"/>
  <c r="AU236" i="1"/>
  <c r="BB33" i="1"/>
  <c r="BB26" i="1"/>
  <c r="AT236" i="1"/>
  <c r="AT213" i="1"/>
  <c r="AT85" i="1"/>
  <c r="AU287" i="1"/>
  <c r="AT287" i="1"/>
  <c r="AG78" i="1"/>
  <c r="AG66" i="1"/>
  <c r="AG33" i="1"/>
  <c r="T213" i="1"/>
  <c r="T78" i="1"/>
  <c r="T66" i="1"/>
  <c r="T11" i="1"/>
  <c r="AC235" i="1"/>
  <c r="AG287" i="1"/>
  <c r="AG11" i="1"/>
  <c r="AW235" i="1"/>
  <c r="AX261" i="1"/>
  <c r="AX288" i="1" s="1"/>
  <c r="AY261" i="1"/>
  <c r="AY288" i="1" s="1"/>
  <c r="U11" i="1"/>
  <c r="U287" i="1"/>
  <c r="AT11" i="1"/>
  <c r="AY235" i="1"/>
  <c r="AV261" i="1"/>
  <c r="AV288" i="1" s="1"/>
  <c r="AZ261" i="1"/>
  <c r="AZ288" i="1" s="1"/>
  <c r="BB11" i="1"/>
  <c r="BC287" i="1"/>
  <c r="BJ235" i="1"/>
  <c r="BG235" i="1"/>
  <c r="BK235" i="1"/>
  <c r="BD235" i="1"/>
  <c r="BH235" i="1"/>
  <c r="BL235" i="1"/>
  <c r="BE235" i="1"/>
  <c r="BI235" i="1"/>
  <c r="BM235" i="1"/>
  <c r="AW261" i="1"/>
  <c r="AW288" i="1" s="1"/>
  <c r="AX235" i="1"/>
  <c r="AV235" i="1"/>
  <c r="AZ235" i="1"/>
  <c r="AK235" i="1"/>
  <c r="AO235" i="1"/>
  <c r="AL235" i="1"/>
  <c r="AL286" i="1" s="1"/>
  <c r="AI235" i="1"/>
  <c r="AM235" i="1"/>
  <c r="AQ235" i="1"/>
  <c r="AJ235" i="1"/>
  <c r="AN235" i="1"/>
  <c r="AR235" i="1"/>
  <c r="Y261" i="1"/>
  <c r="Y288" i="1" s="1"/>
  <c r="T287" i="1"/>
  <c r="AB235" i="1"/>
  <c r="V235" i="1"/>
  <c r="Z235" i="1"/>
  <c r="AD235" i="1"/>
  <c r="W235" i="1"/>
  <c r="AA235" i="1"/>
  <c r="AE235" i="1"/>
  <c r="H283" i="1"/>
  <c r="H281" i="1"/>
  <c r="H277" i="1"/>
  <c r="H273" i="1"/>
  <c r="H269" i="1"/>
  <c r="H264" i="1"/>
  <c r="H262" i="1"/>
  <c r="H236" i="1"/>
  <c r="H213" i="1"/>
  <c r="H118" i="1"/>
  <c r="H85" i="1"/>
  <c r="H78" i="1"/>
  <c r="H66" i="1"/>
  <c r="H57" i="1"/>
  <c r="H33" i="1"/>
  <c r="H26" i="1"/>
  <c r="V286" i="1" l="1"/>
  <c r="BK286" i="1"/>
  <c r="AR286" i="1"/>
  <c r="AC286" i="1"/>
  <c r="AK286" i="1"/>
  <c r="AN286" i="1"/>
  <c r="AI286" i="1"/>
  <c r="AM286" i="1"/>
  <c r="BJ286" i="1"/>
  <c r="AG261" i="1"/>
  <c r="AG288" i="1" s="1"/>
  <c r="BF286" i="1"/>
  <c r="U261" i="1"/>
  <c r="U288" i="1" s="1"/>
  <c r="W286" i="1"/>
  <c r="AQ286" i="1"/>
  <c r="AO286" i="1"/>
  <c r="BI286" i="1"/>
  <c r="AT261" i="1"/>
  <c r="AT288" i="1" s="1"/>
  <c r="X286" i="1"/>
  <c r="AP286" i="1"/>
  <c r="AA286" i="1"/>
  <c r="BH286" i="1"/>
  <c r="AU261" i="1"/>
  <c r="AU288" i="1" s="1"/>
  <c r="AB286" i="1"/>
  <c r="AE286" i="1"/>
  <c r="Z286" i="1"/>
  <c r="AH261" i="1"/>
  <c r="BL286" i="1"/>
  <c r="AY286" i="1"/>
  <c r="AJ286" i="1"/>
  <c r="AD286" i="1"/>
  <c r="BE286" i="1"/>
  <c r="T261" i="1"/>
  <c r="T288" i="1" s="1"/>
  <c r="BC261" i="1"/>
  <c r="BC288" i="1" s="1"/>
  <c r="BC235" i="1"/>
  <c r="AU235" i="1"/>
  <c r="AH235" i="1"/>
  <c r="BM286" i="1"/>
  <c r="BG286" i="1"/>
  <c r="BB261" i="1"/>
  <c r="BB288" i="1" s="1"/>
  <c r="BD286" i="1"/>
  <c r="AH288" i="1"/>
  <c r="AZ286" i="1"/>
  <c r="AV286" i="1"/>
  <c r="AT235" i="1"/>
  <c r="AT286" i="1" s="1"/>
  <c r="U235" i="1"/>
  <c r="T235" i="1"/>
  <c r="H261" i="1"/>
  <c r="AX286" i="1"/>
  <c r="AG235" i="1"/>
  <c r="AW286" i="1"/>
  <c r="BB235" i="1"/>
  <c r="Y286" i="1"/>
  <c r="U286" i="1" l="1"/>
  <c r="T286" i="1"/>
  <c r="AG286" i="1"/>
  <c r="AU286" i="1"/>
  <c r="AH286" i="1"/>
  <c r="BC286" i="1"/>
  <c r="BB286" i="1"/>
  <c r="E281" i="1"/>
  <c r="E273" i="1"/>
  <c r="E264" i="1"/>
  <c r="E262" i="1"/>
  <c r="E213" i="1"/>
  <c r="R287" i="1"/>
  <c r="Q287" i="1"/>
  <c r="P287" i="1"/>
  <c r="O287" i="1"/>
  <c r="N287" i="1"/>
  <c r="M287" i="1"/>
  <c r="L287" i="1"/>
  <c r="K287" i="1"/>
  <c r="J287" i="1"/>
  <c r="I287" i="1"/>
  <c r="R283" i="1"/>
  <c r="Q283" i="1"/>
  <c r="P283" i="1"/>
  <c r="O283" i="1"/>
  <c r="N283" i="1"/>
  <c r="M283" i="1"/>
  <c r="L283" i="1"/>
  <c r="K283" i="1"/>
  <c r="J283" i="1"/>
  <c r="I283" i="1"/>
  <c r="G283" i="1"/>
  <c r="R281" i="1"/>
  <c r="Q281" i="1"/>
  <c r="P281" i="1"/>
  <c r="O281" i="1"/>
  <c r="N281" i="1"/>
  <c r="M281" i="1"/>
  <c r="L281" i="1"/>
  <c r="K281" i="1"/>
  <c r="J281" i="1"/>
  <c r="I281" i="1"/>
  <c r="G281" i="1"/>
  <c r="R277" i="1"/>
  <c r="Q277" i="1"/>
  <c r="P277" i="1"/>
  <c r="O277" i="1"/>
  <c r="N277" i="1"/>
  <c r="M277" i="1"/>
  <c r="L277" i="1"/>
  <c r="K277" i="1"/>
  <c r="J277" i="1"/>
  <c r="I277" i="1"/>
  <c r="G277" i="1"/>
  <c r="R273" i="1"/>
  <c r="Q273" i="1"/>
  <c r="P273" i="1"/>
  <c r="O273" i="1"/>
  <c r="N273" i="1"/>
  <c r="M273" i="1"/>
  <c r="L273" i="1"/>
  <c r="K273" i="1"/>
  <c r="J273" i="1"/>
  <c r="I273" i="1"/>
  <c r="G273" i="1"/>
  <c r="R269" i="1"/>
  <c r="Q269" i="1"/>
  <c r="P269" i="1"/>
  <c r="O269" i="1"/>
  <c r="N269" i="1"/>
  <c r="M269" i="1"/>
  <c r="L269" i="1"/>
  <c r="K269" i="1"/>
  <c r="J269" i="1"/>
  <c r="I269" i="1"/>
  <c r="G269" i="1"/>
  <c r="R264" i="1"/>
  <c r="Q264" i="1"/>
  <c r="P264" i="1"/>
  <c r="O264" i="1"/>
  <c r="N264" i="1"/>
  <c r="M264" i="1"/>
  <c r="L264" i="1"/>
  <c r="K264" i="1"/>
  <c r="J264" i="1"/>
  <c r="I264" i="1"/>
  <c r="G264" i="1"/>
  <c r="R262" i="1"/>
  <c r="Q262" i="1"/>
  <c r="P262" i="1"/>
  <c r="O262" i="1"/>
  <c r="N262" i="1"/>
  <c r="M262" i="1"/>
  <c r="L262" i="1"/>
  <c r="K262" i="1"/>
  <c r="J262" i="1"/>
  <c r="I262" i="1"/>
  <c r="G262" i="1"/>
  <c r="R236" i="1"/>
  <c r="Q236" i="1"/>
  <c r="P236" i="1"/>
  <c r="O236" i="1"/>
  <c r="N236" i="1"/>
  <c r="M236" i="1"/>
  <c r="L236" i="1"/>
  <c r="K236" i="1"/>
  <c r="J236" i="1"/>
  <c r="I236" i="1"/>
  <c r="R213" i="1"/>
  <c r="Q213" i="1"/>
  <c r="P213" i="1"/>
  <c r="O213" i="1"/>
  <c r="N213" i="1"/>
  <c r="M213" i="1"/>
  <c r="L213" i="1"/>
  <c r="K213" i="1"/>
  <c r="J213" i="1"/>
  <c r="I213" i="1"/>
  <c r="G213" i="1"/>
  <c r="R118" i="1"/>
  <c r="Q118" i="1"/>
  <c r="P118" i="1"/>
  <c r="O118" i="1"/>
  <c r="N118" i="1"/>
  <c r="M118" i="1"/>
  <c r="L118" i="1"/>
  <c r="K118" i="1"/>
  <c r="J118" i="1"/>
  <c r="I118" i="1"/>
  <c r="G118" i="1"/>
  <c r="R85" i="1"/>
  <c r="Q85" i="1"/>
  <c r="P85" i="1"/>
  <c r="O85" i="1"/>
  <c r="N85" i="1"/>
  <c r="M85" i="1"/>
  <c r="L85" i="1"/>
  <c r="K85" i="1"/>
  <c r="J85" i="1"/>
  <c r="I85" i="1"/>
  <c r="G85" i="1"/>
  <c r="R78" i="1"/>
  <c r="Q78" i="1"/>
  <c r="P78" i="1"/>
  <c r="O78" i="1"/>
  <c r="N78" i="1"/>
  <c r="M78" i="1"/>
  <c r="L78" i="1"/>
  <c r="K78" i="1"/>
  <c r="J78" i="1"/>
  <c r="I78" i="1"/>
  <c r="G78" i="1"/>
  <c r="R66" i="1"/>
  <c r="Q66" i="1"/>
  <c r="P66" i="1"/>
  <c r="O66" i="1"/>
  <c r="N66" i="1"/>
  <c r="M66" i="1"/>
  <c r="L66" i="1"/>
  <c r="K66" i="1"/>
  <c r="J66" i="1"/>
  <c r="I66" i="1"/>
  <c r="G66" i="1"/>
  <c r="R57" i="1"/>
  <c r="Q57" i="1"/>
  <c r="P57" i="1"/>
  <c r="O57" i="1"/>
  <c r="N57" i="1"/>
  <c r="M57" i="1"/>
  <c r="L57" i="1"/>
  <c r="K57" i="1"/>
  <c r="J57" i="1"/>
  <c r="I57" i="1"/>
  <c r="G57" i="1"/>
  <c r="R33" i="1"/>
  <c r="Q33" i="1"/>
  <c r="P33" i="1"/>
  <c r="O33" i="1"/>
  <c r="N33" i="1"/>
  <c r="M33" i="1"/>
  <c r="L33" i="1"/>
  <c r="K33" i="1"/>
  <c r="J33" i="1"/>
  <c r="I33" i="1"/>
  <c r="G33" i="1"/>
  <c r="R26" i="1"/>
  <c r="Q26" i="1"/>
  <c r="P26" i="1"/>
  <c r="O26" i="1"/>
  <c r="N26" i="1"/>
  <c r="M26" i="1"/>
  <c r="L26" i="1"/>
  <c r="K26" i="1"/>
  <c r="J26" i="1"/>
  <c r="I26" i="1"/>
  <c r="G26" i="1"/>
  <c r="R11" i="1"/>
  <c r="Q11" i="1"/>
  <c r="P11" i="1"/>
  <c r="O11" i="1"/>
  <c r="N11" i="1"/>
  <c r="M11" i="1"/>
  <c r="L11" i="1"/>
  <c r="K11" i="1"/>
  <c r="J11" i="1"/>
  <c r="I11" i="1"/>
  <c r="D283" i="1"/>
  <c r="D281" i="1"/>
  <c r="D277" i="1"/>
  <c r="D273" i="1"/>
  <c r="D269" i="1"/>
  <c r="D264" i="1"/>
  <c r="D262" i="1"/>
  <c r="D213" i="1"/>
  <c r="D118" i="1"/>
  <c r="D85" i="1"/>
  <c r="D78" i="1"/>
  <c r="D66" i="1"/>
  <c r="D57" i="1"/>
  <c r="D33" i="1"/>
  <c r="D26" i="1"/>
  <c r="E283" i="1"/>
  <c r="B13" i="5" l="1"/>
  <c r="E78" i="1"/>
  <c r="E57" i="1"/>
  <c r="E66" i="1"/>
  <c r="N261" i="1"/>
  <c r="N288" i="1" s="1"/>
  <c r="I261" i="1"/>
  <c r="I288" i="1" s="1"/>
  <c r="M261" i="1"/>
  <c r="M288" i="1" s="1"/>
  <c r="Q261" i="1"/>
  <c r="Q288" i="1" s="1"/>
  <c r="J261" i="1"/>
  <c r="J288" i="1" s="1"/>
  <c r="R261" i="1"/>
  <c r="R288" i="1" s="1"/>
  <c r="K261" i="1"/>
  <c r="K288" i="1" s="1"/>
  <c r="O261" i="1"/>
  <c r="O288" i="1" s="1"/>
  <c r="G261" i="1"/>
  <c r="L261" i="1"/>
  <c r="L288" i="1" s="1"/>
  <c r="P261" i="1"/>
  <c r="P288" i="1" s="1"/>
  <c r="E85" i="1"/>
  <c r="E26" i="1"/>
  <c r="E33" i="1"/>
  <c r="I235" i="1"/>
  <c r="I286" i="1" s="1"/>
  <c r="E118" i="1"/>
  <c r="E269" i="1"/>
  <c r="E277" i="1"/>
  <c r="D261" i="1"/>
  <c r="L235" i="1"/>
  <c r="J235" i="1"/>
  <c r="N235" i="1"/>
  <c r="Q235" i="1"/>
  <c r="P235" i="1"/>
  <c r="M235" i="1"/>
  <c r="K235" i="1"/>
  <c r="O235" i="1"/>
  <c r="R235" i="1"/>
  <c r="T90" i="4"/>
  <c r="S90" i="4" s="1"/>
  <c r="T69" i="4"/>
  <c r="S69" i="4" s="1"/>
  <c r="T143" i="4"/>
  <c r="S143" i="4" s="1"/>
  <c r="T142" i="4"/>
  <c r="S142" i="4" s="1"/>
  <c r="T137" i="4"/>
  <c r="S137" i="4" s="1"/>
  <c r="T136" i="4"/>
  <c r="S136" i="4" s="1"/>
  <c r="T130" i="4"/>
  <c r="S130" i="4" s="1"/>
  <c r="T129" i="4"/>
  <c r="S129" i="4" s="1"/>
  <c r="T128" i="4"/>
  <c r="S128" i="4" s="1"/>
  <c r="T127" i="4"/>
  <c r="S127" i="4" s="1"/>
  <c r="T126" i="4"/>
  <c r="S126" i="4" s="1"/>
  <c r="T125" i="4"/>
  <c r="S125" i="4" s="1"/>
  <c r="T124" i="4"/>
  <c r="S124" i="4" s="1"/>
  <c r="T117" i="4"/>
  <c r="S117" i="4" s="1"/>
  <c r="T116" i="4"/>
  <c r="S116" i="4" s="1"/>
  <c r="T115" i="4"/>
  <c r="S115" i="4" s="1"/>
  <c r="T114" i="4"/>
  <c r="S114" i="4" s="1"/>
  <c r="T113" i="4"/>
  <c r="S113" i="4" s="1"/>
  <c r="T112" i="4"/>
  <c r="S112" i="4" s="1"/>
  <c r="T111" i="4"/>
  <c r="S111" i="4" s="1"/>
  <c r="T110" i="4"/>
  <c r="S110" i="4" s="1"/>
  <c r="T109" i="4"/>
  <c r="S109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S96" i="4" s="1"/>
  <c r="T95" i="4"/>
  <c r="S95" i="4" s="1"/>
  <c r="T89" i="4"/>
  <c r="S89" i="4" s="1"/>
  <c r="S88" i="4" s="1"/>
  <c r="T86" i="4"/>
  <c r="S86" i="4" s="1"/>
  <c r="T85" i="4"/>
  <c r="T84" i="4"/>
  <c r="S84" i="4" s="1"/>
  <c r="T82" i="4"/>
  <c r="S82" i="4" s="1"/>
  <c r="T81" i="4"/>
  <c r="T79" i="4"/>
  <c r="S79" i="4" s="1"/>
  <c r="S78" i="4" s="1"/>
  <c r="T77" i="4"/>
  <c r="S77" i="4" s="1"/>
  <c r="T76" i="4"/>
  <c r="S76" i="4" s="1"/>
  <c r="T73" i="4"/>
  <c r="S73" i="4" s="1"/>
  <c r="T72" i="4"/>
  <c r="T68" i="4"/>
  <c r="S68" i="4" s="1"/>
  <c r="T66" i="4"/>
  <c r="S66" i="4" s="1"/>
  <c r="T65" i="4"/>
  <c r="T62" i="4"/>
  <c r="S62" i="4" s="1"/>
  <c r="S61" i="4" s="1"/>
  <c r="T60" i="4"/>
  <c r="S60" i="4" s="1"/>
  <c r="T59" i="4"/>
  <c r="S59" i="4" s="1"/>
  <c r="T58" i="4"/>
  <c r="T56" i="4"/>
  <c r="T53" i="4"/>
  <c r="T52" i="4" s="1"/>
  <c r="T51" i="4"/>
  <c r="S51" i="4" s="1"/>
  <c r="S50" i="4" s="1"/>
  <c r="T48" i="4"/>
  <c r="T45" i="4"/>
  <c r="S45" i="4" s="1"/>
  <c r="S44" i="4" s="1"/>
  <c r="S43" i="4" s="1"/>
  <c r="T42" i="4"/>
  <c r="S42" i="4" s="1"/>
  <c r="T41" i="4"/>
  <c r="S41" i="4" s="1"/>
  <c r="T40" i="4"/>
  <c r="S40" i="4" s="1"/>
  <c r="T39" i="4"/>
  <c r="S39" i="4" s="1"/>
  <c r="T37" i="4"/>
  <c r="S37" i="4" s="1"/>
  <c r="T36" i="4"/>
  <c r="S36" i="4" s="1"/>
  <c r="T33" i="4"/>
  <c r="T30" i="4"/>
  <c r="S30" i="4" s="1"/>
  <c r="S29" i="4" s="1"/>
  <c r="S28" i="4" s="1"/>
  <c r="T27" i="4"/>
  <c r="T26" i="4" s="1"/>
  <c r="T24" i="4"/>
  <c r="S24" i="4" s="1"/>
  <c r="T23" i="4"/>
  <c r="T21" i="4"/>
  <c r="S21" i="4" s="1"/>
  <c r="T20" i="4"/>
  <c r="S20" i="4" s="1"/>
  <c r="T18" i="4"/>
  <c r="S18" i="4" s="1"/>
  <c r="T17" i="4"/>
  <c r="T13" i="4"/>
  <c r="S13" i="4" s="1"/>
  <c r="S12" i="4" s="1"/>
  <c r="S11" i="4" s="1"/>
  <c r="S10" i="4" s="1"/>
  <c r="F33" i="4"/>
  <c r="F32" i="4" s="1"/>
  <c r="F31" i="4" s="1"/>
  <c r="H32" i="4"/>
  <c r="H31" i="4" s="1"/>
  <c r="E32" i="4"/>
  <c r="AE33" i="4"/>
  <c r="G143" i="4"/>
  <c r="F143" i="4" s="1"/>
  <c r="G142" i="4"/>
  <c r="G137" i="4"/>
  <c r="F137" i="4" s="1"/>
  <c r="G136" i="4"/>
  <c r="F136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17" i="4"/>
  <c r="F117" i="4" s="1"/>
  <c r="G116" i="4"/>
  <c r="G115" i="4"/>
  <c r="F115" i="4" s="1"/>
  <c r="G114" i="4"/>
  <c r="F114" i="4" s="1"/>
  <c r="G113" i="4"/>
  <c r="F113" i="4" s="1"/>
  <c r="G112" i="4"/>
  <c r="F112" i="4" s="1"/>
  <c r="G111" i="4"/>
  <c r="F111" i="4" s="1"/>
  <c r="G110" i="4"/>
  <c r="F110" i="4" s="1"/>
  <c r="G109" i="4"/>
  <c r="F109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F96" i="4" s="1"/>
  <c r="G95" i="4"/>
  <c r="G90" i="4"/>
  <c r="F90" i="4" s="1"/>
  <c r="G89" i="4"/>
  <c r="F89" i="4" s="1"/>
  <c r="F88" i="4" s="1"/>
  <c r="G86" i="4"/>
  <c r="F86" i="4" s="1"/>
  <c r="G85" i="4"/>
  <c r="F85" i="4" s="1"/>
  <c r="G84" i="4"/>
  <c r="F84" i="4" s="1"/>
  <c r="G82" i="4"/>
  <c r="F82" i="4" s="1"/>
  <c r="G81" i="4"/>
  <c r="F81" i="4" s="1"/>
  <c r="G79" i="4"/>
  <c r="F79" i="4" s="1"/>
  <c r="F78" i="4" s="1"/>
  <c r="G77" i="4"/>
  <c r="F77" i="4" s="1"/>
  <c r="G76" i="4"/>
  <c r="F76" i="4" s="1"/>
  <c r="G73" i="4"/>
  <c r="F73" i="4" s="1"/>
  <c r="G72" i="4"/>
  <c r="F72" i="4" s="1"/>
  <c r="G69" i="4"/>
  <c r="F69" i="4" s="1"/>
  <c r="G68" i="4"/>
  <c r="F68" i="4" s="1"/>
  <c r="G66" i="4"/>
  <c r="F66" i="4" s="1"/>
  <c r="G65" i="4"/>
  <c r="F65" i="4" s="1"/>
  <c r="G62" i="4"/>
  <c r="F62" i="4" s="1"/>
  <c r="F61" i="4" s="1"/>
  <c r="G60" i="4"/>
  <c r="F60" i="4" s="1"/>
  <c r="G59" i="4"/>
  <c r="F59" i="4" s="1"/>
  <c r="G58" i="4"/>
  <c r="G56" i="4"/>
  <c r="F56" i="4" s="1"/>
  <c r="F55" i="4" s="1"/>
  <c r="G53" i="4"/>
  <c r="G52" i="4" s="1"/>
  <c r="G51" i="4"/>
  <c r="F51" i="4" s="1"/>
  <c r="F50" i="4" s="1"/>
  <c r="G48" i="4"/>
  <c r="F48" i="4" s="1"/>
  <c r="F47" i="4" s="1"/>
  <c r="G45" i="4"/>
  <c r="G42" i="4"/>
  <c r="F42" i="4" s="1"/>
  <c r="G41" i="4"/>
  <c r="F41" i="4" s="1"/>
  <c r="G40" i="4"/>
  <c r="F40" i="4" s="1"/>
  <c r="G39" i="4"/>
  <c r="F39" i="4" s="1"/>
  <c r="G37" i="4"/>
  <c r="F37" i="4" s="1"/>
  <c r="G36" i="4"/>
  <c r="F36" i="4" s="1"/>
  <c r="G30" i="4"/>
  <c r="F30" i="4" s="1"/>
  <c r="F28" i="4" s="1"/>
  <c r="G27" i="4"/>
  <c r="F27" i="4" s="1"/>
  <c r="F26" i="4" s="1"/>
  <c r="G24" i="4"/>
  <c r="F24" i="4" s="1"/>
  <c r="G23" i="4"/>
  <c r="F23" i="4" s="1"/>
  <c r="G21" i="4"/>
  <c r="F21" i="4" s="1"/>
  <c r="G20" i="4"/>
  <c r="F20" i="4" s="1"/>
  <c r="G18" i="4"/>
  <c r="F18" i="4" s="1"/>
  <c r="G17" i="4"/>
  <c r="F17" i="4" s="1"/>
  <c r="G13" i="4"/>
  <c r="F13" i="4" s="1"/>
  <c r="F12" i="4" s="1"/>
  <c r="F11" i="4" s="1"/>
  <c r="F10" i="4" s="1"/>
  <c r="AD141" i="4"/>
  <c r="AD140" i="4" s="1"/>
  <c r="AC141" i="4"/>
  <c r="AC140" i="4" s="1"/>
  <c r="AB141" i="4"/>
  <c r="AB140" i="4" s="1"/>
  <c r="AA141" i="4"/>
  <c r="AA140" i="4" s="1"/>
  <c r="Z141" i="4"/>
  <c r="Z140" i="4" s="1"/>
  <c r="Y141" i="4"/>
  <c r="Y140" i="4" s="1"/>
  <c r="X141" i="4"/>
  <c r="X140" i="4" s="1"/>
  <c r="W141" i="4"/>
  <c r="W140" i="4" s="1"/>
  <c r="V141" i="4"/>
  <c r="V140" i="4" s="1"/>
  <c r="U141" i="4"/>
  <c r="U140" i="4" s="1"/>
  <c r="AD135" i="4"/>
  <c r="AC135" i="4"/>
  <c r="AB135" i="4"/>
  <c r="AA135" i="4"/>
  <c r="Z135" i="4"/>
  <c r="Y135" i="4"/>
  <c r="X135" i="4"/>
  <c r="W135" i="4"/>
  <c r="V135" i="4"/>
  <c r="U135" i="4"/>
  <c r="AD122" i="4"/>
  <c r="AD121" i="4" s="1"/>
  <c r="AD120" i="4" s="1"/>
  <c r="AC122" i="4"/>
  <c r="AC121" i="4" s="1"/>
  <c r="AC120" i="4" s="1"/>
  <c r="AB122" i="4"/>
  <c r="AB121" i="4" s="1"/>
  <c r="AB120" i="4" s="1"/>
  <c r="AA122" i="4"/>
  <c r="AA121" i="4" s="1"/>
  <c r="AA120" i="4" s="1"/>
  <c r="Z122" i="4"/>
  <c r="Z121" i="4" s="1"/>
  <c r="Z120" i="4" s="1"/>
  <c r="Y122" i="4"/>
  <c r="Y121" i="4" s="1"/>
  <c r="Y120" i="4" s="1"/>
  <c r="X122" i="4"/>
  <c r="X121" i="4" s="1"/>
  <c r="X120" i="4" s="1"/>
  <c r="W122" i="4"/>
  <c r="W121" i="4" s="1"/>
  <c r="W120" i="4" s="1"/>
  <c r="V122" i="4"/>
  <c r="V121" i="4" s="1"/>
  <c r="V120" i="4" s="1"/>
  <c r="U122" i="4"/>
  <c r="U121" i="4" s="1"/>
  <c r="U120" i="4" s="1"/>
  <c r="AD94" i="4"/>
  <c r="AC94" i="4"/>
  <c r="AB94" i="4"/>
  <c r="AA94" i="4"/>
  <c r="Z94" i="4"/>
  <c r="Y94" i="4"/>
  <c r="X94" i="4"/>
  <c r="W94" i="4"/>
  <c r="V94" i="4"/>
  <c r="U94" i="4"/>
  <c r="AD88" i="4"/>
  <c r="AD87" i="4" s="1"/>
  <c r="AC88" i="4"/>
  <c r="AC87" i="4" s="1"/>
  <c r="AB88" i="4"/>
  <c r="AB87" i="4" s="1"/>
  <c r="AA88" i="4"/>
  <c r="AA87" i="4" s="1"/>
  <c r="Z88" i="4"/>
  <c r="Z87" i="4" s="1"/>
  <c r="Y88" i="4"/>
  <c r="Y87" i="4" s="1"/>
  <c r="X88" i="4"/>
  <c r="X87" i="4" s="1"/>
  <c r="W88" i="4"/>
  <c r="W87" i="4" s="1"/>
  <c r="V88" i="4"/>
  <c r="V87" i="4" s="1"/>
  <c r="U88" i="4"/>
  <c r="U87" i="4" s="1"/>
  <c r="AD83" i="4"/>
  <c r="AC83" i="4"/>
  <c r="AB83" i="4"/>
  <c r="AA83" i="4"/>
  <c r="Z83" i="4"/>
  <c r="Y83" i="4"/>
  <c r="X83" i="4"/>
  <c r="W83" i="4"/>
  <c r="V83" i="4"/>
  <c r="U83" i="4"/>
  <c r="AD80" i="4"/>
  <c r="AC80" i="4"/>
  <c r="AB80" i="4"/>
  <c r="AA80" i="4"/>
  <c r="Z80" i="4"/>
  <c r="Y80" i="4"/>
  <c r="X80" i="4"/>
  <c r="W80" i="4"/>
  <c r="V80" i="4"/>
  <c r="U80" i="4"/>
  <c r="AD78" i="4"/>
  <c r="AC78" i="4"/>
  <c r="AB78" i="4"/>
  <c r="AA78" i="4"/>
  <c r="Z78" i="4"/>
  <c r="Y78" i="4"/>
  <c r="X78" i="4"/>
  <c r="W78" i="4"/>
  <c r="V78" i="4"/>
  <c r="U78" i="4"/>
  <c r="AD75" i="4"/>
  <c r="AC75" i="4"/>
  <c r="AB75" i="4"/>
  <c r="AA75" i="4"/>
  <c r="Z75" i="4"/>
  <c r="Y75" i="4"/>
  <c r="X75" i="4"/>
  <c r="W75" i="4"/>
  <c r="V75" i="4"/>
  <c r="U75" i="4"/>
  <c r="AD71" i="4"/>
  <c r="AC71" i="4"/>
  <c r="AB71" i="4"/>
  <c r="AA71" i="4"/>
  <c r="Z71" i="4"/>
  <c r="Y71" i="4"/>
  <c r="X71" i="4"/>
  <c r="W71" i="4"/>
  <c r="V71" i="4"/>
  <c r="U71" i="4"/>
  <c r="AD67" i="4"/>
  <c r="AC67" i="4"/>
  <c r="AB67" i="4"/>
  <c r="AA67" i="4"/>
  <c r="Z67" i="4"/>
  <c r="Y67" i="4"/>
  <c r="X67" i="4"/>
  <c r="W67" i="4"/>
  <c r="V67" i="4"/>
  <c r="U67" i="4"/>
  <c r="AD64" i="4"/>
  <c r="AD63" i="4" s="1"/>
  <c r="AC64" i="4"/>
  <c r="AC63" i="4" s="1"/>
  <c r="AB64" i="4"/>
  <c r="AB63" i="4" s="1"/>
  <c r="AA64" i="4"/>
  <c r="AA63" i="4" s="1"/>
  <c r="Z64" i="4"/>
  <c r="Z63" i="4" s="1"/>
  <c r="Y64" i="4"/>
  <c r="Y63" i="4" s="1"/>
  <c r="X64" i="4"/>
  <c r="X63" i="4" s="1"/>
  <c r="W64" i="4"/>
  <c r="W63" i="4" s="1"/>
  <c r="V64" i="4"/>
  <c r="V63" i="4" s="1"/>
  <c r="U64" i="4"/>
  <c r="U63" i="4" s="1"/>
  <c r="AD61" i="4"/>
  <c r="AC61" i="4"/>
  <c r="AB61" i="4"/>
  <c r="AA61" i="4"/>
  <c r="Z61" i="4"/>
  <c r="Y61" i="4"/>
  <c r="X61" i="4"/>
  <c r="W61" i="4"/>
  <c r="V61" i="4"/>
  <c r="U61" i="4"/>
  <c r="AD57" i="4"/>
  <c r="AC57" i="4"/>
  <c r="AB57" i="4"/>
  <c r="AA57" i="4"/>
  <c r="Z57" i="4"/>
  <c r="Y57" i="4"/>
  <c r="X57" i="4"/>
  <c r="W57" i="4"/>
  <c r="V57" i="4"/>
  <c r="U57" i="4"/>
  <c r="AD55" i="4"/>
  <c r="AC55" i="4"/>
  <c r="AB55" i="4"/>
  <c r="AA55" i="4"/>
  <c r="Z55" i="4"/>
  <c r="Y55" i="4"/>
  <c r="X55" i="4"/>
  <c r="W55" i="4"/>
  <c r="V55" i="4"/>
  <c r="U55" i="4"/>
  <c r="AD52" i="4"/>
  <c r="AC52" i="4"/>
  <c r="AB52" i="4"/>
  <c r="AA52" i="4"/>
  <c r="Z52" i="4"/>
  <c r="Y52" i="4"/>
  <c r="X52" i="4"/>
  <c r="W52" i="4"/>
  <c r="V52" i="4"/>
  <c r="U52" i="4"/>
  <c r="AD50" i="4"/>
  <c r="AC50" i="4"/>
  <c r="AB50" i="4"/>
  <c r="AA50" i="4"/>
  <c r="Z50" i="4"/>
  <c r="Y50" i="4"/>
  <c r="X50" i="4"/>
  <c r="W50" i="4"/>
  <c r="V50" i="4"/>
  <c r="U50" i="4"/>
  <c r="AD47" i="4"/>
  <c r="AC47" i="4"/>
  <c r="AB47" i="4"/>
  <c r="AA47" i="4"/>
  <c r="Z47" i="4"/>
  <c r="Y47" i="4"/>
  <c r="X47" i="4"/>
  <c r="W47" i="4"/>
  <c r="V47" i="4"/>
  <c r="U47" i="4"/>
  <c r="AD44" i="4"/>
  <c r="AD43" i="4" s="1"/>
  <c r="AC44" i="4"/>
  <c r="AC43" i="4" s="1"/>
  <c r="AB44" i="4"/>
  <c r="AB43" i="4" s="1"/>
  <c r="AA44" i="4"/>
  <c r="AA43" i="4" s="1"/>
  <c r="Z44" i="4"/>
  <c r="Z43" i="4" s="1"/>
  <c r="Y44" i="4"/>
  <c r="Y43" i="4" s="1"/>
  <c r="X44" i="4"/>
  <c r="X43" i="4" s="1"/>
  <c r="W44" i="4"/>
  <c r="W43" i="4" s="1"/>
  <c r="V44" i="4"/>
  <c r="V43" i="4" s="1"/>
  <c r="U44" i="4"/>
  <c r="U43" i="4" s="1"/>
  <c r="AD38" i="4"/>
  <c r="AC38" i="4"/>
  <c r="AB38" i="4"/>
  <c r="AA38" i="4"/>
  <c r="Z38" i="4"/>
  <c r="Y38" i="4"/>
  <c r="X38" i="4"/>
  <c r="W38" i="4"/>
  <c r="V38" i="4"/>
  <c r="U38" i="4"/>
  <c r="AD35" i="4"/>
  <c r="AC35" i="4"/>
  <c r="AB35" i="4"/>
  <c r="AA35" i="4"/>
  <c r="Z35" i="4"/>
  <c r="Y35" i="4"/>
  <c r="X35" i="4"/>
  <c r="W35" i="4"/>
  <c r="V35" i="4"/>
  <c r="U35" i="4"/>
  <c r="AD32" i="4"/>
  <c r="AD31" i="4" s="1"/>
  <c r="AC32" i="4"/>
  <c r="AC31" i="4" s="1"/>
  <c r="AB32" i="4"/>
  <c r="AA32" i="4"/>
  <c r="AA31" i="4" s="1"/>
  <c r="Z32" i="4"/>
  <c r="Z31" i="4" s="1"/>
  <c r="Y32" i="4"/>
  <c r="Y31" i="4" s="1"/>
  <c r="X32" i="4"/>
  <c r="X31" i="4" s="1"/>
  <c r="W32" i="4"/>
  <c r="W31" i="4" s="1"/>
  <c r="V32" i="4"/>
  <c r="V31" i="4" s="1"/>
  <c r="U32" i="4"/>
  <c r="U31" i="4" s="1"/>
  <c r="AB31" i="4"/>
  <c r="AD29" i="4"/>
  <c r="AD28" i="4" s="1"/>
  <c r="AC29" i="4"/>
  <c r="AC28" i="4" s="1"/>
  <c r="AB29" i="4"/>
  <c r="AB28" i="4" s="1"/>
  <c r="AA29" i="4"/>
  <c r="AA28" i="4" s="1"/>
  <c r="Z29" i="4"/>
  <c r="Z28" i="4" s="1"/>
  <c r="Y29" i="4"/>
  <c r="Y28" i="4" s="1"/>
  <c r="X29" i="4"/>
  <c r="X28" i="4" s="1"/>
  <c r="W29" i="4"/>
  <c r="W28" i="4" s="1"/>
  <c r="V29" i="4"/>
  <c r="V28" i="4" s="1"/>
  <c r="U29" i="4"/>
  <c r="U28" i="4" s="1"/>
  <c r="AD26" i="4"/>
  <c r="AC26" i="4"/>
  <c r="AB26" i="4"/>
  <c r="AA26" i="4"/>
  <c r="Z26" i="4"/>
  <c r="Y26" i="4"/>
  <c r="X26" i="4"/>
  <c r="W26" i="4"/>
  <c r="V26" i="4"/>
  <c r="U26" i="4"/>
  <c r="AD22" i="4"/>
  <c r="AC22" i="4"/>
  <c r="AB22" i="4"/>
  <c r="AA22" i="4"/>
  <c r="Z22" i="4"/>
  <c r="Y22" i="4"/>
  <c r="X22" i="4"/>
  <c r="W22" i="4"/>
  <c r="V22" i="4"/>
  <c r="U22" i="4"/>
  <c r="AD19" i="4"/>
  <c r="AC19" i="4"/>
  <c r="AB19" i="4"/>
  <c r="AA19" i="4"/>
  <c r="Z19" i="4"/>
  <c r="Y19" i="4"/>
  <c r="X19" i="4"/>
  <c r="W19" i="4"/>
  <c r="V19" i="4"/>
  <c r="U19" i="4"/>
  <c r="AD16" i="4"/>
  <c r="AC16" i="4"/>
  <c r="AB16" i="4"/>
  <c r="AA16" i="4"/>
  <c r="Z16" i="4"/>
  <c r="Y16" i="4"/>
  <c r="X16" i="4"/>
  <c r="W16" i="4"/>
  <c r="V16" i="4"/>
  <c r="U16" i="4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V12" i="4"/>
  <c r="V11" i="4" s="1"/>
  <c r="V10" i="4" s="1"/>
  <c r="U12" i="4"/>
  <c r="U11" i="4" s="1"/>
  <c r="U10" i="4" s="1"/>
  <c r="Q141" i="4"/>
  <c r="Q140" i="4" s="1"/>
  <c r="P141" i="4"/>
  <c r="P140" i="4" s="1"/>
  <c r="O141" i="4"/>
  <c r="O140" i="4" s="1"/>
  <c r="N141" i="4"/>
  <c r="N140" i="4" s="1"/>
  <c r="M141" i="4"/>
  <c r="M140" i="4" s="1"/>
  <c r="L141" i="4"/>
  <c r="L140" i="4" s="1"/>
  <c r="K141" i="4"/>
  <c r="J141" i="4"/>
  <c r="J140" i="4" s="1"/>
  <c r="I141" i="4"/>
  <c r="I140" i="4" s="1"/>
  <c r="H141" i="4"/>
  <c r="H140" i="4" s="1"/>
  <c r="K140" i="4"/>
  <c r="Q135" i="4"/>
  <c r="P135" i="4"/>
  <c r="O135" i="4"/>
  <c r="N135" i="4"/>
  <c r="M135" i="4"/>
  <c r="L135" i="4"/>
  <c r="K135" i="4"/>
  <c r="J135" i="4"/>
  <c r="I135" i="4"/>
  <c r="H135" i="4"/>
  <c r="Q122" i="4"/>
  <c r="Q121" i="4" s="1"/>
  <c r="Q120" i="4" s="1"/>
  <c r="P122" i="4"/>
  <c r="P121" i="4" s="1"/>
  <c r="P120" i="4" s="1"/>
  <c r="O122" i="4"/>
  <c r="O121" i="4" s="1"/>
  <c r="O120" i="4" s="1"/>
  <c r="N122" i="4"/>
  <c r="N121" i="4" s="1"/>
  <c r="N120" i="4" s="1"/>
  <c r="M122" i="4"/>
  <c r="M121" i="4" s="1"/>
  <c r="M120" i="4" s="1"/>
  <c r="L122" i="4"/>
  <c r="L121" i="4" s="1"/>
  <c r="L120" i="4" s="1"/>
  <c r="K122" i="4"/>
  <c r="K121" i="4" s="1"/>
  <c r="K120" i="4" s="1"/>
  <c r="J122" i="4"/>
  <c r="J121" i="4" s="1"/>
  <c r="J120" i="4" s="1"/>
  <c r="I122" i="4"/>
  <c r="I121" i="4" s="1"/>
  <c r="I120" i="4" s="1"/>
  <c r="H122" i="4"/>
  <c r="H121" i="4" s="1"/>
  <c r="H120" i="4" s="1"/>
  <c r="Q94" i="4"/>
  <c r="P94" i="4"/>
  <c r="O94" i="4"/>
  <c r="N94" i="4"/>
  <c r="M94" i="4"/>
  <c r="L94" i="4"/>
  <c r="K94" i="4"/>
  <c r="J94" i="4"/>
  <c r="I94" i="4"/>
  <c r="Q88" i="4"/>
  <c r="Q87" i="4" s="1"/>
  <c r="P88" i="4"/>
  <c r="P87" i="4" s="1"/>
  <c r="O88" i="4"/>
  <c r="O87" i="4" s="1"/>
  <c r="N88" i="4"/>
  <c r="N87" i="4" s="1"/>
  <c r="M88" i="4"/>
  <c r="M87" i="4" s="1"/>
  <c r="L88" i="4"/>
  <c r="L87" i="4" s="1"/>
  <c r="K88" i="4"/>
  <c r="K87" i="4" s="1"/>
  <c r="J88" i="4"/>
  <c r="J87" i="4" s="1"/>
  <c r="I88" i="4"/>
  <c r="I87" i="4" s="1"/>
  <c r="H88" i="4"/>
  <c r="H87" i="4" s="1"/>
  <c r="Q83" i="4"/>
  <c r="P83" i="4"/>
  <c r="O83" i="4"/>
  <c r="N83" i="4"/>
  <c r="M83" i="4"/>
  <c r="L83" i="4"/>
  <c r="K83" i="4"/>
  <c r="J83" i="4"/>
  <c r="I83" i="4"/>
  <c r="H83" i="4"/>
  <c r="Q80" i="4"/>
  <c r="P80" i="4"/>
  <c r="O80" i="4"/>
  <c r="N80" i="4"/>
  <c r="M80" i="4"/>
  <c r="L80" i="4"/>
  <c r="K80" i="4"/>
  <c r="J80" i="4"/>
  <c r="I80" i="4"/>
  <c r="H80" i="4"/>
  <c r="Q78" i="4"/>
  <c r="P78" i="4"/>
  <c r="O78" i="4"/>
  <c r="N78" i="4"/>
  <c r="M78" i="4"/>
  <c r="L78" i="4"/>
  <c r="K78" i="4"/>
  <c r="J78" i="4"/>
  <c r="I78" i="4"/>
  <c r="H78" i="4"/>
  <c r="Q75" i="4"/>
  <c r="P75" i="4"/>
  <c r="O75" i="4"/>
  <c r="N75" i="4"/>
  <c r="M75" i="4"/>
  <c r="L75" i="4"/>
  <c r="K75" i="4"/>
  <c r="J75" i="4"/>
  <c r="I75" i="4"/>
  <c r="H75" i="4"/>
  <c r="Q71" i="4"/>
  <c r="P71" i="4"/>
  <c r="O71" i="4"/>
  <c r="N71" i="4"/>
  <c r="M71" i="4"/>
  <c r="L71" i="4"/>
  <c r="K71" i="4"/>
  <c r="J71" i="4"/>
  <c r="I71" i="4"/>
  <c r="H71" i="4"/>
  <c r="Q67" i="4"/>
  <c r="P67" i="4"/>
  <c r="O67" i="4"/>
  <c r="N67" i="4"/>
  <c r="M67" i="4"/>
  <c r="L67" i="4"/>
  <c r="K67" i="4"/>
  <c r="J67" i="4"/>
  <c r="I67" i="4"/>
  <c r="H67" i="4"/>
  <c r="Q64" i="4"/>
  <c r="Q63" i="4" s="1"/>
  <c r="P64" i="4"/>
  <c r="P63" i="4" s="1"/>
  <c r="O64" i="4"/>
  <c r="O63" i="4" s="1"/>
  <c r="N64" i="4"/>
  <c r="N63" i="4" s="1"/>
  <c r="M64" i="4"/>
  <c r="M63" i="4" s="1"/>
  <c r="L64" i="4"/>
  <c r="L63" i="4" s="1"/>
  <c r="K64" i="4"/>
  <c r="K63" i="4" s="1"/>
  <c r="J64" i="4"/>
  <c r="J63" i="4" s="1"/>
  <c r="I64" i="4"/>
  <c r="I63" i="4" s="1"/>
  <c r="H64" i="4"/>
  <c r="H63" i="4" s="1"/>
  <c r="Q61" i="4"/>
  <c r="P61" i="4"/>
  <c r="O61" i="4"/>
  <c r="N61" i="4"/>
  <c r="M61" i="4"/>
  <c r="L61" i="4"/>
  <c r="K61" i="4"/>
  <c r="J61" i="4"/>
  <c r="I61" i="4"/>
  <c r="H61" i="4"/>
  <c r="Q57" i="4"/>
  <c r="P57" i="4"/>
  <c r="O57" i="4"/>
  <c r="N57" i="4"/>
  <c r="M57" i="4"/>
  <c r="L57" i="4"/>
  <c r="K57" i="4"/>
  <c r="J57" i="4"/>
  <c r="I57" i="4"/>
  <c r="H57" i="4"/>
  <c r="Q55" i="4"/>
  <c r="P55" i="4"/>
  <c r="O55" i="4"/>
  <c r="N55" i="4"/>
  <c r="M55" i="4"/>
  <c r="L55" i="4"/>
  <c r="K55" i="4"/>
  <c r="J55" i="4"/>
  <c r="I55" i="4"/>
  <c r="H55" i="4"/>
  <c r="G55" i="4"/>
  <c r="Q52" i="4"/>
  <c r="P52" i="4"/>
  <c r="O52" i="4"/>
  <c r="N52" i="4"/>
  <c r="M52" i="4"/>
  <c r="L52" i="4"/>
  <c r="K52" i="4"/>
  <c r="J52" i="4"/>
  <c r="I52" i="4"/>
  <c r="H52" i="4"/>
  <c r="Q50" i="4"/>
  <c r="P50" i="4"/>
  <c r="O50" i="4"/>
  <c r="N50" i="4"/>
  <c r="M50" i="4"/>
  <c r="L50" i="4"/>
  <c r="K50" i="4"/>
  <c r="J50" i="4"/>
  <c r="I50" i="4"/>
  <c r="H50" i="4"/>
  <c r="Q47" i="4"/>
  <c r="P47" i="4"/>
  <c r="O47" i="4"/>
  <c r="N47" i="4"/>
  <c r="M47" i="4"/>
  <c r="L47" i="4"/>
  <c r="K47" i="4"/>
  <c r="J47" i="4"/>
  <c r="I47" i="4"/>
  <c r="H47" i="4"/>
  <c r="Q44" i="4"/>
  <c r="Q43" i="4" s="1"/>
  <c r="P44" i="4"/>
  <c r="P43" i="4" s="1"/>
  <c r="O44" i="4"/>
  <c r="O43" i="4" s="1"/>
  <c r="N44" i="4"/>
  <c r="N43" i="4" s="1"/>
  <c r="M44" i="4"/>
  <c r="M43" i="4" s="1"/>
  <c r="L44" i="4"/>
  <c r="L43" i="4" s="1"/>
  <c r="K44" i="4"/>
  <c r="K43" i="4" s="1"/>
  <c r="J44" i="4"/>
  <c r="J43" i="4" s="1"/>
  <c r="I44" i="4"/>
  <c r="I43" i="4" s="1"/>
  <c r="H44" i="4"/>
  <c r="H43" i="4" s="1"/>
  <c r="Q38" i="4"/>
  <c r="P38" i="4"/>
  <c r="O38" i="4"/>
  <c r="N38" i="4"/>
  <c r="M38" i="4"/>
  <c r="L38" i="4"/>
  <c r="K38" i="4"/>
  <c r="J38" i="4"/>
  <c r="I38" i="4"/>
  <c r="H38" i="4"/>
  <c r="Q35" i="4"/>
  <c r="P35" i="4"/>
  <c r="O35" i="4"/>
  <c r="N35" i="4"/>
  <c r="M35" i="4"/>
  <c r="L35" i="4"/>
  <c r="K35" i="4"/>
  <c r="J35" i="4"/>
  <c r="I35" i="4"/>
  <c r="H35" i="4"/>
  <c r="Q32" i="4"/>
  <c r="Q31" i="4" s="1"/>
  <c r="P32" i="4"/>
  <c r="P31" i="4" s="1"/>
  <c r="O32" i="4"/>
  <c r="O31" i="4" s="1"/>
  <c r="N32" i="4"/>
  <c r="N31" i="4" s="1"/>
  <c r="M32" i="4"/>
  <c r="M31" i="4" s="1"/>
  <c r="L32" i="4"/>
  <c r="L31" i="4" s="1"/>
  <c r="K32" i="4"/>
  <c r="K31" i="4" s="1"/>
  <c r="J32" i="4"/>
  <c r="J31" i="4" s="1"/>
  <c r="I32" i="4"/>
  <c r="I31" i="4" s="1"/>
  <c r="G32" i="4"/>
  <c r="G31" i="4" s="1"/>
  <c r="Q29" i="4"/>
  <c r="Q28" i="4" s="1"/>
  <c r="P29" i="4"/>
  <c r="P28" i="4" s="1"/>
  <c r="O29" i="4"/>
  <c r="O28" i="4" s="1"/>
  <c r="N29" i="4"/>
  <c r="N28" i="4" s="1"/>
  <c r="M29" i="4"/>
  <c r="M28" i="4" s="1"/>
  <c r="L29" i="4"/>
  <c r="L28" i="4" s="1"/>
  <c r="K29" i="4"/>
  <c r="K28" i="4" s="1"/>
  <c r="J29" i="4"/>
  <c r="J28" i="4" s="1"/>
  <c r="I29" i="4"/>
  <c r="I28" i="4" s="1"/>
  <c r="H29" i="4"/>
  <c r="H28" i="4" s="1"/>
  <c r="Q26" i="4"/>
  <c r="P26" i="4"/>
  <c r="O26" i="4"/>
  <c r="N26" i="4"/>
  <c r="M26" i="4"/>
  <c r="L26" i="4"/>
  <c r="K26" i="4"/>
  <c r="J26" i="4"/>
  <c r="I26" i="4"/>
  <c r="H26" i="4"/>
  <c r="Q22" i="4"/>
  <c r="P22" i="4"/>
  <c r="O22" i="4"/>
  <c r="N22" i="4"/>
  <c r="M22" i="4"/>
  <c r="L22" i="4"/>
  <c r="K22" i="4"/>
  <c r="J22" i="4"/>
  <c r="I22" i="4"/>
  <c r="H22" i="4"/>
  <c r="Q19" i="4"/>
  <c r="P19" i="4"/>
  <c r="O19" i="4"/>
  <c r="N19" i="4"/>
  <c r="M19" i="4"/>
  <c r="L19" i="4"/>
  <c r="K19" i="4"/>
  <c r="J19" i="4"/>
  <c r="I19" i="4"/>
  <c r="H19" i="4"/>
  <c r="Q16" i="4"/>
  <c r="P16" i="4"/>
  <c r="O16" i="4"/>
  <c r="N16" i="4"/>
  <c r="M16" i="4"/>
  <c r="L16" i="4"/>
  <c r="K16" i="4"/>
  <c r="J16" i="4"/>
  <c r="I16" i="4"/>
  <c r="H16" i="4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AE136" i="4"/>
  <c r="AE137" i="4"/>
  <c r="R67" i="4"/>
  <c r="E67" i="4"/>
  <c r="R64" i="4"/>
  <c r="E64" i="4"/>
  <c r="E63" i="4" s="1"/>
  <c r="T88" i="4" l="1"/>
  <c r="T87" i="4" s="1"/>
  <c r="V54" i="4"/>
  <c r="Z54" i="4"/>
  <c r="L286" i="1"/>
  <c r="E261" i="1"/>
  <c r="B12" i="5" s="1"/>
  <c r="T29" i="4"/>
  <c r="T28" i="4" s="1"/>
  <c r="Y49" i="4"/>
  <c r="Y46" i="4" s="1"/>
  <c r="T61" i="4"/>
  <c r="AF82" i="4"/>
  <c r="W25" i="4"/>
  <c r="AA25" i="4"/>
  <c r="T50" i="4"/>
  <c r="T49" i="4" s="1"/>
  <c r="AA15" i="4"/>
  <c r="AA14" i="4" s="1"/>
  <c r="AD54" i="4"/>
  <c r="I49" i="4"/>
  <c r="I46" i="4" s="1"/>
  <c r="X133" i="4"/>
  <c r="AB133" i="4"/>
  <c r="AF20" i="4"/>
  <c r="T75" i="4"/>
  <c r="AF76" i="4"/>
  <c r="G29" i="4"/>
  <c r="G28" i="4" s="1"/>
  <c r="H34" i="4"/>
  <c r="L34" i="4"/>
  <c r="P34" i="4"/>
  <c r="H54" i="4"/>
  <c r="L54" i="4"/>
  <c r="P54" i="4"/>
  <c r="G75" i="4"/>
  <c r="V133" i="4"/>
  <c r="Z133" i="4"/>
  <c r="AD133" i="4"/>
  <c r="AF18" i="4"/>
  <c r="AF24" i="4"/>
  <c r="W34" i="4"/>
  <c r="AA34" i="4"/>
  <c r="X74" i="4"/>
  <c r="X70" i="4" s="1"/>
  <c r="AB74" i="4"/>
  <c r="AB70" i="4" s="1"/>
  <c r="AF107" i="4"/>
  <c r="T135" i="4"/>
  <c r="AF105" i="4"/>
  <c r="AF109" i="4"/>
  <c r="AF113" i="4"/>
  <c r="AF117" i="4"/>
  <c r="AF127" i="4"/>
  <c r="AF136" i="4"/>
  <c r="G94" i="4"/>
  <c r="AF69" i="4"/>
  <c r="O286" i="1"/>
  <c r="Q286" i="1"/>
  <c r="J286" i="1"/>
  <c r="N286" i="1"/>
  <c r="R286" i="1"/>
  <c r="M286" i="1"/>
  <c r="P286" i="1"/>
  <c r="K286" i="1"/>
  <c r="AF37" i="4"/>
  <c r="AF42" i="4"/>
  <c r="S87" i="4"/>
  <c r="Z15" i="4"/>
  <c r="Z14" i="4" s="1"/>
  <c r="T35" i="4"/>
  <c r="X34" i="4"/>
  <c r="AB34" i="4"/>
  <c r="V34" i="4"/>
  <c r="AD34" i="4"/>
  <c r="T122" i="4"/>
  <c r="T121" i="4" s="1"/>
  <c r="T120" i="4" s="1"/>
  <c r="AC133" i="4"/>
  <c r="AF97" i="4"/>
  <c r="AF101" i="4"/>
  <c r="T67" i="4"/>
  <c r="AF124" i="4"/>
  <c r="AF128" i="4"/>
  <c r="AF137" i="4"/>
  <c r="AF90" i="4"/>
  <c r="AF40" i="4"/>
  <c r="AF96" i="4"/>
  <c r="AF100" i="4"/>
  <c r="S67" i="4"/>
  <c r="G16" i="4"/>
  <c r="AF41" i="4"/>
  <c r="AF59" i="4"/>
  <c r="AF66" i="4"/>
  <c r="AF73" i="4"/>
  <c r="AF86" i="4"/>
  <c r="AF104" i="4"/>
  <c r="AF108" i="4"/>
  <c r="AF112" i="4"/>
  <c r="AF125" i="4"/>
  <c r="AF129" i="4"/>
  <c r="Y133" i="4"/>
  <c r="AF103" i="4"/>
  <c r="AF115" i="4"/>
  <c r="G22" i="4"/>
  <c r="AC25" i="4"/>
  <c r="AC49" i="4"/>
  <c r="AC46" i="4" s="1"/>
  <c r="AF21" i="4"/>
  <c r="AF60" i="4"/>
  <c r="AF98" i="4"/>
  <c r="AF102" i="4"/>
  <c r="AF126" i="4"/>
  <c r="AF130" i="4"/>
  <c r="AF36" i="4"/>
  <c r="AF111" i="4"/>
  <c r="U34" i="4"/>
  <c r="Y34" i="4"/>
  <c r="T22" i="4"/>
  <c r="AF39" i="4"/>
  <c r="AF77" i="4"/>
  <c r="AF84" i="4"/>
  <c r="AF99" i="4"/>
  <c r="AF106" i="4"/>
  <c r="AF110" i="4"/>
  <c r="AF114" i="4"/>
  <c r="AF143" i="4"/>
  <c r="AF68" i="4"/>
  <c r="Z34" i="4"/>
  <c r="T141" i="4"/>
  <c r="T140" i="4" s="1"/>
  <c r="AF13" i="4"/>
  <c r="AF12" i="4" s="1"/>
  <c r="AF11" i="4" s="1"/>
  <c r="AF10" i="4" s="1"/>
  <c r="AF30" i="4"/>
  <c r="AF62" i="4"/>
  <c r="AF61" i="4" s="1"/>
  <c r="W74" i="4"/>
  <c r="W70" i="4" s="1"/>
  <c r="G26" i="4"/>
  <c r="G25" i="4" s="1"/>
  <c r="V15" i="4"/>
  <c r="V14" i="4" s="1"/>
  <c r="AD15" i="4"/>
  <c r="AD14" i="4" s="1"/>
  <c r="V49" i="4"/>
  <c r="V46" i="4" s="1"/>
  <c r="Z49" i="4"/>
  <c r="Z46" i="4" s="1"/>
  <c r="AD49" i="4"/>
  <c r="AD46" i="4" s="1"/>
  <c r="W54" i="4"/>
  <c r="AA54" i="4"/>
  <c r="U54" i="4"/>
  <c r="Y54" i="4"/>
  <c r="AC54" i="4"/>
  <c r="U133" i="4"/>
  <c r="S141" i="4"/>
  <c r="S140" i="4" s="1"/>
  <c r="AF79" i="4"/>
  <c r="AF78" i="4" s="1"/>
  <c r="AA74" i="4"/>
  <c r="AA70" i="4" s="1"/>
  <c r="AF89" i="4"/>
  <c r="AF88" i="4" s="1"/>
  <c r="G88" i="4"/>
  <c r="G87" i="4" s="1"/>
  <c r="W15" i="4"/>
  <c r="W14" i="4" s="1"/>
  <c r="W49" i="4"/>
  <c r="W46" i="4" s="1"/>
  <c r="AA49" i="4"/>
  <c r="AA46" i="4" s="1"/>
  <c r="U49" i="4"/>
  <c r="U46" i="4" s="1"/>
  <c r="X54" i="4"/>
  <c r="AB54" i="4"/>
  <c r="S27" i="4"/>
  <c r="S135" i="4"/>
  <c r="G61" i="4"/>
  <c r="T12" i="4"/>
  <c r="T11" i="4" s="1"/>
  <c r="T10" i="4" s="1"/>
  <c r="AC34" i="4"/>
  <c r="T44" i="4"/>
  <c r="T43" i="4" s="1"/>
  <c r="U74" i="4"/>
  <c r="U70" i="4" s="1"/>
  <c r="Y74" i="4"/>
  <c r="Y70" i="4" s="1"/>
  <c r="AC74" i="4"/>
  <c r="AC70" i="4" s="1"/>
  <c r="G44" i="4"/>
  <c r="G43" i="4" s="1"/>
  <c r="G122" i="4"/>
  <c r="G121" i="4" s="1"/>
  <c r="G120" i="4" s="1"/>
  <c r="X15" i="4"/>
  <c r="X14" i="4" s="1"/>
  <c r="AB15" i="4"/>
  <c r="AB14" i="4" s="1"/>
  <c r="X25" i="4"/>
  <c r="AB25" i="4"/>
  <c r="Z25" i="4"/>
  <c r="AD25" i="4"/>
  <c r="T57" i="4"/>
  <c r="U15" i="4"/>
  <c r="U14" i="4" s="1"/>
  <c r="Y15" i="4"/>
  <c r="Y14" i="4" s="1"/>
  <c r="AC15" i="4"/>
  <c r="AC14" i="4" s="1"/>
  <c r="U25" i="4"/>
  <c r="V25" i="4"/>
  <c r="T38" i="4"/>
  <c r="T78" i="4"/>
  <c r="S53" i="4"/>
  <c r="W133" i="4"/>
  <c r="AA133" i="4"/>
  <c r="S33" i="4"/>
  <c r="T32" i="4"/>
  <c r="T31" i="4" s="1"/>
  <c r="S38" i="4"/>
  <c r="T64" i="4"/>
  <c r="T63" i="4" s="1"/>
  <c r="S65" i="4"/>
  <c r="S72" i="4"/>
  <c r="T71" i="4"/>
  <c r="Y25" i="4"/>
  <c r="X49" i="4"/>
  <c r="X46" i="4" s="1"/>
  <c r="AB49" i="4"/>
  <c r="AB46" i="4" s="1"/>
  <c r="F142" i="4"/>
  <c r="AF142" i="4" s="1"/>
  <c r="G141" i="4"/>
  <c r="G140" i="4" s="1"/>
  <c r="V74" i="4"/>
  <c r="V70" i="4" s="1"/>
  <c r="Z74" i="4"/>
  <c r="Z70" i="4" s="1"/>
  <c r="AD74" i="4"/>
  <c r="AD70" i="4" s="1"/>
  <c r="T16" i="4"/>
  <c r="S17" i="4"/>
  <c r="S48" i="4"/>
  <c r="T47" i="4"/>
  <c r="S56" i="4"/>
  <c r="T55" i="4"/>
  <c r="S81" i="4"/>
  <c r="T80" i="4"/>
  <c r="S85" i="4"/>
  <c r="T83" i="4"/>
  <c r="S23" i="4"/>
  <c r="T25" i="4"/>
  <c r="S35" i="4"/>
  <c r="S58" i="4"/>
  <c r="S19" i="4"/>
  <c r="S122" i="4"/>
  <c r="S121" i="4" s="1"/>
  <c r="S120" i="4" s="1"/>
  <c r="I34" i="4"/>
  <c r="M34" i="4"/>
  <c r="Q34" i="4"/>
  <c r="T19" i="4"/>
  <c r="S75" i="4"/>
  <c r="S94" i="4"/>
  <c r="T94" i="4"/>
  <c r="J15" i="4"/>
  <c r="J14" i="4" s="1"/>
  <c r="N15" i="4"/>
  <c r="N14" i="4" s="1"/>
  <c r="J49" i="4"/>
  <c r="J46" i="4" s="1"/>
  <c r="N49" i="4"/>
  <c r="N46" i="4" s="1"/>
  <c r="F19" i="4"/>
  <c r="F122" i="4"/>
  <c r="F121" i="4" s="1"/>
  <c r="F120" i="4" s="1"/>
  <c r="G35" i="4"/>
  <c r="G12" i="4"/>
  <c r="G11" i="4" s="1"/>
  <c r="G10" i="4" s="1"/>
  <c r="N34" i="4"/>
  <c r="G47" i="4"/>
  <c r="M49" i="4"/>
  <c r="M46" i="4" s="1"/>
  <c r="Q49" i="4"/>
  <c r="Q46" i="4" s="1"/>
  <c r="G67" i="4"/>
  <c r="G78" i="4"/>
  <c r="F71" i="4"/>
  <c r="F83" i="4"/>
  <c r="G19" i="4"/>
  <c r="G38" i="4"/>
  <c r="G50" i="4"/>
  <c r="G49" i="4" s="1"/>
  <c r="G71" i="4"/>
  <c r="Q74" i="4"/>
  <c r="Q70" i="4" s="1"/>
  <c r="G83" i="4"/>
  <c r="G135" i="4"/>
  <c r="F16" i="4"/>
  <c r="F35" i="4"/>
  <c r="F67" i="4"/>
  <c r="F80" i="4"/>
  <c r="F64" i="4"/>
  <c r="F63" i="4" s="1"/>
  <c r="F135" i="4"/>
  <c r="G57" i="4"/>
  <c r="G54" i="4" s="1"/>
  <c r="G80" i="4"/>
  <c r="G64" i="4"/>
  <c r="G63" i="4" s="1"/>
  <c r="M133" i="4"/>
  <c r="F22" i="4"/>
  <c r="F75" i="4"/>
  <c r="F87" i="4"/>
  <c r="F38" i="4"/>
  <c r="Q25" i="4"/>
  <c r="K34" i="4"/>
  <c r="O34" i="4"/>
  <c r="H49" i="4"/>
  <c r="H46" i="4" s="1"/>
  <c r="L49" i="4"/>
  <c r="L46" i="4" s="1"/>
  <c r="P49" i="4"/>
  <c r="P46" i="4" s="1"/>
  <c r="K15" i="4"/>
  <c r="K14" i="4" s="1"/>
  <c r="O15" i="4"/>
  <c r="O14" i="4" s="1"/>
  <c r="H15" i="4"/>
  <c r="H14" i="4" s="1"/>
  <c r="L15" i="4"/>
  <c r="L14" i="4" s="1"/>
  <c r="P15" i="4"/>
  <c r="P14" i="4" s="1"/>
  <c r="J25" i="4"/>
  <c r="N25" i="4"/>
  <c r="J74" i="4"/>
  <c r="J70" i="4" s="1"/>
  <c r="N74" i="4"/>
  <c r="N70" i="4" s="1"/>
  <c r="K74" i="4"/>
  <c r="K70" i="4" s="1"/>
  <c r="O74" i="4"/>
  <c r="O70" i="4" s="1"/>
  <c r="Q133" i="4"/>
  <c r="J34" i="4"/>
  <c r="K49" i="4"/>
  <c r="K46" i="4" s="1"/>
  <c r="O49" i="4"/>
  <c r="O46" i="4" s="1"/>
  <c r="H25" i="4"/>
  <c r="L25" i="4"/>
  <c r="P25" i="4"/>
  <c r="I133" i="4"/>
  <c r="M25" i="4"/>
  <c r="I74" i="4"/>
  <c r="I70" i="4" s="1"/>
  <c r="M74" i="4"/>
  <c r="M70" i="4" s="1"/>
  <c r="I54" i="4"/>
  <c r="M54" i="4"/>
  <c r="Q54" i="4"/>
  <c r="J54" i="4"/>
  <c r="N54" i="4"/>
  <c r="K133" i="4"/>
  <c r="I15" i="4"/>
  <c r="I14" i="4" s="1"/>
  <c r="M15" i="4"/>
  <c r="M14" i="4" s="1"/>
  <c r="Q15" i="4"/>
  <c r="Q14" i="4" s="1"/>
  <c r="I25" i="4"/>
  <c r="H74" i="4"/>
  <c r="H70" i="4" s="1"/>
  <c r="L74" i="4"/>
  <c r="L70" i="4" s="1"/>
  <c r="P74" i="4"/>
  <c r="P70" i="4" s="1"/>
  <c r="F25" i="4"/>
  <c r="K25" i="4"/>
  <c r="O25" i="4"/>
  <c r="K54" i="4"/>
  <c r="O54" i="4"/>
  <c r="O133" i="4"/>
  <c r="J133" i="4"/>
  <c r="N133" i="4"/>
  <c r="H133" i="4"/>
  <c r="L133" i="4"/>
  <c r="P133" i="4"/>
  <c r="AF19" i="4" l="1"/>
  <c r="AF75" i="4"/>
  <c r="T34" i="4"/>
  <c r="F141" i="4"/>
  <c r="F140" i="4" s="1"/>
  <c r="F133" i="4" s="1"/>
  <c r="AF135" i="4"/>
  <c r="AF35" i="4"/>
  <c r="G15" i="4"/>
  <c r="G14" i="4" s="1"/>
  <c r="T133" i="4"/>
  <c r="AB92" i="4"/>
  <c r="AB8" i="4" s="1"/>
  <c r="AB147" i="4" s="1"/>
  <c r="U92" i="4"/>
  <c r="U8" i="4" s="1"/>
  <c r="U147" i="4" s="1"/>
  <c r="G34" i="4"/>
  <c r="T74" i="4"/>
  <c r="AF141" i="4"/>
  <c r="AF140" i="4" s="1"/>
  <c r="AF133" i="4" s="1"/>
  <c r="AA92" i="4"/>
  <c r="AA8" i="4" s="1"/>
  <c r="AA147" i="4" s="1"/>
  <c r="AF67" i="4"/>
  <c r="AF29" i="4"/>
  <c r="AF28" i="4" s="1"/>
  <c r="T54" i="4"/>
  <c r="AF87" i="4"/>
  <c r="T15" i="4"/>
  <c r="T14" i="4" s="1"/>
  <c r="AF38" i="4"/>
  <c r="AF122" i="4"/>
  <c r="AF121" i="4" s="1"/>
  <c r="AF120" i="4" s="1"/>
  <c r="B11" i="5" s="1"/>
  <c r="G133" i="4"/>
  <c r="G46" i="4"/>
  <c r="S133" i="4"/>
  <c r="F34" i="4"/>
  <c r="S34" i="4"/>
  <c r="X92" i="4"/>
  <c r="X8" i="4" s="1"/>
  <c r="X147" i="4" s="1"/>
  <c r="T46" i="4"/>
  <c r="W92" i="4"/>
  <c r="W146" i="4" s="1"/>
  <c r="AD92" i="4"/>
  <c r="AD8" i="4" s="1"/>
  <c r="AD147" i="4" s="1"/>
  <c r="S22" i="4"/>
  <c r="AF23" i="4"/>
  <c r="AF22" i="4" s="1"/>
  <c r="S80" i="4"/>
  <c r="AF81" i="4"/>
  <c r="AF80" i="4" s="1"/>
  <c r="S47" i="4"/>
  <c r="AF48" i="4"/>
  <c r="AF47" i="4" s="1"/>
  <c r="Z92" i="4"/>
  <c r="Z8" i="4" s="1"/>
  <c r="Z147" i="4" s="1"/>
  <c r="S64" i="4"/>
  <c r="S63" i="4" s="1"/>
  <c r="AF65" i="4"/>
  <c r="AF64" i="4" s="1"/>
  <c r="AF63" i="4" s="1"/>
  <c r="S32" i="4"/>
  <c r="S31" i="4" s="1"/>
  <c r="AF33" i="4"/>
  <c r="AF32" i="4" s="1"/>
  <c r="AF31" i="4" s="1"/>
  <c r="AC92" i="4"/>
  <c r="AC8" i="4" s="1"/>
  <c r="AC147" i="4" s="1"/>
  <c r="S71" i="4"/>
  <c r="AF72" i="4"/>
  <c r="AF71" i="4" s="1"/>
  <c r="S57" i="4"/>
  <c r="S16" i="4"/>
  <c r="AF17" i="4"/>
  <c r="AF16" i="4" s="1"/>
  <c r="S26" i="4"/>
  <c r="S25" i="4" s="1"/>
  <c r="AF27" i="4"/>
  <c r="AF26" i="4" s="1"/>
  <c r="S83" i="4"/>
  <c r="AF85" i="4"/>
  <c r="AF83" i="4" s="1"/>
  <c r="S55" i="4"/>
  <c r="AF56" i="4"/>
  <c r="AF55" i="4" s="1"/>
  <c r="S52" i="4"/>
  <c r="S49" i="4" s="1"/>
  <c r="V92" i="4"/>
  <c r="V146" i="4" s="1"/>
  <c r="Y92" i="4"/>
  <c r="Y8" i="4" s="1"/>
  <c r="Y147" i="4" s="1"/>
  <c r="F74" i="4"/>
  <c r="F70" i="4" s="1"/>
  <c r="G74" i="4"/>
  <c r="G70" i="4" s="1"/>
  <c r="J92" i="4"/>
  <c r="J8" i="4" s="1"/>
  <c r="J147" i="4" s="1"/>
  <c r="T70" i="4"/>
  <c r="AB146" i="4"/>
  <c r="Q92" i="4"/>
  <c r="Q8" i="4" s="1"/>
  <c r="Q147" i="4" s="1"/>
  <c r="I92" i="4"/>
  <c r="I146" i="4" s="1"/>
  <c r="L92" i="4"/>
  <c r="L146" i="4" s="1"/>
  <c r="F15" i="4"/>
  <c r="F14" i="4" s="1"/>
  <c r="N92" i="4"/>
  <c r="N8" i="4" s="1"/>
  <c r="N147" i="4" s="1"/>
  <c r="H92" i="4"/>
  <c r="H8" i="4" s="1"/>
  <c r="H147" i="4" s="1"/>
  <c r="M92" i="4"/>
  <c r="M8" i="4" s="1"/>
  <c r="M147" i="4" s="1"/>
  <c r="K92" i="4"/>
  <c r="K8" i="4" s="1"/>
  <c r="K147" i="4" s="1"/>
  <c r="P92" i="4"/>
  <c r="P8" i="4" s="1"/>
  <c r="P147" i="4" s="1"/>
  <c r="O92" i="4"/>
  <c r="O8" i="4" s="1"/>
  <c r="O147" i="4" s="1"/>
  <c r="U146" i="4" l="1"/>
  <c r="AF15" i="4"/>
  <c r="AF14" i="4" s="1"/>
  <c r="AF34" i="4"/>
  <c r="G92" i="4"/>
  <c r="G146" i="4" s="1"/>
  <c r="J146" i="4"/>
  <c r="AA146" i="4"/>
  <c r="Z146" i="4"/>
  <c r="W8" i="4"/>
  <c r="W147" i="4" s="1"/>
  <c r="T92" i="4"/>
  <c r="T146" i="4" s="1"/>
  <c r="AF25" i="4"/>
  <c r="Y146" i="4"/>
  <c r="AF74" i="4"/>
  <c r="AF70" i="4" s="1"/>
  <c r="Q146" i="4"/>
  <c r="X146" i="4"/>
  <c r="AC146" i="4"/>
  <c r="V8" i="4"/>
  <c r="V147" i="4" s="1"/>
  <c r="S74" i="4"/>
  <c r="S70" i="4" s="1"/>
  <c r="S46" i="4"/>
  <c r="AD146" i="4"/>
  <c r="S15" i="4"/>
  <c r="S14" i="4" s="1"/>
  <c r="S54" i="4"/>
  <c r="I8" i="4"/>
  <c r="I147" i="4" s="1"/>
  <c r="H146" i="4"/>
  <c r="L8" i="4"/>
  <c r="L147" i="4" s="1"/>
  <c r="M146" i="4"/>
  <c r="K146" i="4"/>
  <c r="P146" i="4"/>
  <c r="N146" i="4"/>
  <c r="O146" i="4"/>
  <c r="G8" i="4" l="1"/>
  <c r="G147" i="4" s="1"/>
  <c r="T8" i="4"/>
  <c r="T147" i="4" s="1"/>
  <c r="S92" i="4"/>
  <c r="S146" i="4" s="1"/>
  <c r="S8" i="4" l="1"/>
  <c r="S147" i="4" s="1"/>
  <c r="E50" i="4" l="1"/>
  <c r="AE36" i="4" l="1"/>
  <c r="E95" i="4" l="1"/>
  <c r="AE127" i="4"/>
  <c r="F95" i="4" l="1"/>
  <c r="F22" i="1"/>
  <c r="AF95" i="4" l="1"/>
  <c r="D22" i="1"/>
  <c r="G22" i="1"/>
  <c r="E22" i="1" s="1"/>
  <c r="AE130" i="4"/>
  <c r="D11" i="1" l="1"/>
  <c r="F238" i="1"/>
  <c r="D235" i="1" l="1"/>
  <c r="D238" i="1"/>
  <c r="G238" i="1"/>
  <c r="E53" i="4"/>
  <c r="F53" i="4" s="1"/>
  <c r="F52" i="4" l="1"/>
  <c r="F49" i="4" s="1"/>
  <c r="F46" i="4" s="1"/>
  <c r="AF53" i="4"/>
  <c r="E238" i="1"/>
  <c r="E236" i="1" s="1"/>
  <c r="B10" i="5" s="1"/>
  <c r="G236" i="1"/>
  <c r="D236" i="1"/>
  <c r="D288" i="1" s="1"/>
  <c r="D287" i="1"/>
  <c r="AE112" i="4"/>
  <c r="AF52" i="4" l="1"/>
  <c r="AF51" i="4"/>
  <c r="AF50" i="4" s="1"/>
  <c r="D286" i="1"/>
  <c r="F283" i="1"/>
  <c r="F281" i="1"/>
  <c r="BA287" i="1"/>
  <c r="BA283" i="1"/>
  <c r="AS283" i="1"/>
  <c r="AF283" i="1"/>
  <c r="S283" i="1"/>
  <c r="BA281" i="1"/>
  <c r="AS281" i="1"/>
  <c r="AF281" i="1"/>
  <c r="S281" i="1"/>
  <c r="AF49" i="4" l="1"/>
  <c r="AF46" i="4" s="1"/>
  <c r="E58" i="4"/>
  <c r="F58" i="4" s="1"/>
  <c r="F57" i="4" l="1"/>
  <c r="F54" i="4" s="1"/>
  <c r="AF58" i="4"/>
  <c r="AF57" i="4" s="1"/>
  <c r="AF54" i="4" s="1"/>
  <c r="E116" i="4"/>
  <c r="F116" i="4" l="1"/>
  <c r="E94" i="4"/>
  <c r="E45" i="4"/>
  <c r="F45" i="4" s="1"/>
  <c r="AF116" i="4" l="1"/>
  <c r="AF94" i="4" s="1"/>
  <c r="B9" i="5" s="1"/>
  <c r="F94" i="4"/>
  <c r="F44" i="4"/>
  <c r="F43" i="4" s="1"/>
  <c r="F92" i="4" s="1"/>
  <c r="AF45" i="4"/>
  <c r="AF44" i="4" s="1"/>
  <c r="AF43" i="4" s="1"/>
  <c r="AF92" i="4" s="1"/>
  <c r="R50" i="4"/>
  <c r="F146" i="4" l="1"/>
  <c r="F8" i="4"/>
  <c r="F147" i="4" s="1"/>
  <c r="B4" i="5"/>
  <c r="AF8" i="4"/>
  <c r="AF147" i="4" s="1"/>
  <c r="AF146" i="4"/>
  <c r="BA277" i="1"/>
  <c r="AS277" i="1"/>
  <c r="AF277" i="1"/>
  <c r="S277" i="1"/>
  <c r="F277" i="1"/>
  <c r="BA273" i="1"/>
  <c r="AS273" i="1"/>
  <c r="AF273" i="1"/>
  <c r="S273" i="1"/>
  <c r="F273" i="1"/>
  <c r="BA269" i="1"/>
  <c r="AS269" i="1"/>
  <c r="AF269" i="1"/>
  <c r="S269" i="1"/>
  <c r="F269" i="1"/>
  <c r="BA264" i="1"/>
  <c r="AS264" i="1"/>
  <c r="AF264" i="1"/>
  <c r="S264" i="1"/>
  <c r="F264" i="1"/>
  <c r="BA262" i="1"/>
  <c r="AS262" i="1"/>
  <c r="AF262" i="1"/>
  <c r="S262" i="1"/>
  <c r="F262" i="1"/>
  <c r="AF261" i="1" l="1"/>
  <c r="AS261" i="1"/>
  <c r="S261" i="1"/>
  <c r="BA261" i="1"/>
  <c r="F261" i="1"/>
  <c r="BA236" i="1"/>
  <c r="AS236" i="1"/>
  <c r="AF236" i="1"/>
  <c r="S236" i="1"/>
  <c r="AE117" i="4" l="1"/>
  <c r="AE116" i="4"/>
  <c r="R94" i="4"/>
  <c r="R61" i="4" l="1"/>
  <c r="AE102" i="4" l="1"/>
  <c r="AE68" i="4" l="1"/>
  <c r="AE62" i="4" l="1"/>
  <c r="E141" i="4" l="1"/>
  <c r="E31" i="4" l="1"/>
  <c r="R32" i="4"/>
  <c r="R31" i="4" s="1"/>
  <c r="E52" i="4" l="1"/>
  <c r="R52" i="4"/>
  <c r="E61" i="4" l="1"/>
  <c r="AE61" i="4"/>
  <c r="AE69" i="4" l="1"/>
  <c r="AE67" i="4" s="1"/>
  <c r="AE73" i="4" l="1"/>
  <c r="AE124" i="4" l="1"/>
  <c r="AE125" i="4"/>
  <c r="AE126" i="4"/>
  <c r="AE128" i="4"/>
  <c r="AE129" i="4"/>
  <c r="AE122" i="4" l="1"/>
  <c r="AE121" i="4" s="1"/>
  <c r="R71" i="4" l="1"/>
  <c r="E71" i="4"/>
  <c r="AE32" i="4" l="1"/>
  <c r="AE31" i="4" s="1"/>
  <c r="AE13" i="4" l="1"/>
  <c r="BA213" i="1" l="1"/>
  <c r="AE143" i="4" l="1"/>
  <c r="AE142" i="4"/>
  <c r="AE115" i="4"/>
  <c r="AE114" i="4"/>
  <c r="AE111" i="4"/>
  <c r="AE110" i="4"/>
  <c r="AE109" i="4"/>
  <c r="AE108" i="4"/>
  <c r="AE106" i="4"/>
  <c r="AE105" i="4"/>
  <c r="AE103" i="4"/>
  <c r="AE101" i="4"/>
  <c r="AE100" i="4"/>
  <c r="AE95" i="4"/>
  <c r="AE86" i="4"/>
  <c r="AE72" i="4"/>
  <c r="AE71" i="4" s="1"/>
  <c r="AE66" i="4"/>
  <c r="AE65" i="4"/>
  <c r="AE60" i="4"/>
  <c r="AE59" i="4"/>
  <c r="AE58" i="4"/>
  <c r="AE56" i="4"/>
  <c r="AE53" i="4"/>
  <c r="AE52" i="4" s="1"/>
  <c r="AE51" i="4" s="1"/>
  <c r="AE48" i="4"/>
  <c r="AE45" i="4"/>
  <c r="AE42" i="4"/>
  <c r="AE41" i="4"/>
  <c r="AE40" i="4"/>
  <c r="AE39" i="4"/>
  <c r="AE37" i="4"/>
  <c r="AE30" i="4"/>
  <c r="AE27" i="4"/>
  <c r="AE24" i="4"/>
  <c r="AE23" i="4"/>
  <c r="AE21" i="4"/>
  <c r="AE20" i="4"/>
  <c r="AE18" i="4"/>
  <c r="AE17" i="4"/>
  <c r="AE64" i="4" l="1"/>
  <c r="AE38" i="4"/>
  <c r="AE50" i="4"/>
  <c r="AE113" i="4"/>
  <c r="AE141" i="4" l="1"/>
  <c r="AE140" i="4" s="1"/>
  <c r="D9" i="5" s="1"/>
  <c r="D8" i="5" s="1"/>
  <c r="AE135" i="4"/>
  <c r="D4" i="5" s="1"/>
  <c r="AE63" i="4"/>
  <c r="AE57" i="4"/>
  <c r="AE55" i="4"/>
  <c r="AE44" i="4"/>
  <c r="AE43" i="4" s="1"/>
  <c r="AE35" i="4"/>
  <c r="AE29" i="4"/>
  <c r="AE28" i="4" s="1"/>
  <c r="AE22" i="4"/>
  <c r="AE19" i="4"/>
  <c r="AE16" i="4"/>
  <c r="AE47" i="4"/>
  <c r="AE26" i="4"/>
  <c r="R141" i="4"/>
  <c r="R140" i="4" s="1"/>
  <c r="R135" i="4"/>
  <c r="R122" i="4"/>
  <c r="R121" i="4" s="1"/>
  <c r="R88" i="4"/>
  <c r="R87" i="4" s="1"/>
  <c r="R83" i="4"/>
  <c r="R80" i="4"/>
  <c r="R78" i="4"/>
  <c r="R75" i="4"/>
  <c r="R63" i="4"/>
  <c r="R57" i="4"/>
  <c r="R55" i="4"/>
  <c r="R47" i="4"/>
  <c r="R44" i="4"/>
  <c r="R43" i="4" s="1"/>
  <c r="R38" i="4"/>
  <c r="R35" i="4"/>
  <c r="R29" i="4"/>
  <c r="R28" i="4" s="1"/>
  <c r="R26" i="4"/>
  <c r="R22" i="4"/>
  <c r="R19" i="4"/>
  <c r="R16" i="4"/>
  <c r="R12" i="4"/>
  <c r="R11" i="4" s="1"/>
  <c r="R10" i="4" s="1"/>
  <c r="AE54" i="4" l="1"/>
  <c r="R54" i="4"/>
  <c r="AE15" i="4"/>
  <c r="AE14" i="4" s="1"/>
  <c r="R120" i="4"/>
  <c r="AE34" i="4"/>
  <c r="AE12" i="4"/>
  <c r="AE11" i="4" s="1"/>
  <c r="AE10" i="4" s="1"/>
  <c r="AE120" i="4"/>
  <c r="R34" i="4"/>
  <c r="R49" i="4"/>
  <c r="R46" i="4" s="1"/>
  <c r="R15" i="4"/>
  <c r="R14" i="4" s="1"/>
  <c r="AE49" i="4"/>
  <c r="AE46" i="4" s="1"/>
  <c r="AE25" i="4"/>
  <c r="R25" i="4"/>
  <c r="R74" i="4"/>
  <c r="R70" i="4" s="1"/>
  <c r="R133" i="4"/>
  <c r="AE133" i="4"/>
  <c r="R92" i="4" l="1"/>
  <c r="R8" i="4" s="1"/>
  <c r="R147" i="4" s="1"/>
  <c r="R146" i="4" l="1"/>
  <c r="BA11" i="1" l="1"/>
  <c r="BA26" i="1"/>
  <c r="BA33" i="1"/>
  <c r="BA57" i="1"/>
  <c r="BA66" i="1"/>
  <c r="BA78" i="1"/>
  <c r="BA85" i="1"/>
  <c r="BA118" i="1"/>
  <c r="BA288" i="1" l="1"/>
  <c r="BA235" i="1"/>
  <c r="BA286" i="1" s="1"/>
  <c r="AE104" i="4" l="1"/>
  <c r="AF57" i="1" l="1"/>
  <c r="E22" i="4" l="1"/>
  <c r="E19" i="4"/>
  <c r="E16" i="4"/>
  <c r="E15" i="4" l="1"/>
  <c r="E44" i="4" l="1"/>
  <c r="E43" i="4" s="1"/>
  <c r="E49" i="4" l="1"/>
  <c r="E135" i="4" l="1"/>
  <c r="E122" i="4"/>
  <c r="E121" i="4" s="1"/>
  <c r="E57" i="4"/>
  <c r="E55" i="4"/>
  <c r="E47" i="4"/>
  <c r="E38" i="4"/>
  <c r="E35" i="4"/>
  <c r="E28" i="4"/>
  <c r="E26" i="4"/>
  <c r="E12" i="4"/>
  <c r="E54" i="4" l="1"/>
  <c r="E25" i="4"/>
  <c r="E140" i="4"/>
  <c r="E11" i="4"/>
  <c r="E10" i="4" s="1"/>
  <c r="E34" i="4"/>
  <c r="E46" i="4"/>
  <c r="E120" i="4"/>
  <c r="E133" i="4" l="1"/>
  <c r="E14" i="4"/>
  <c r="S78" i="1" l="1"/>
  <c r="AF78" i="1"/>
  <c r="AS78" i="1"/>
  <c r="BN289" i="1" l="1"/>
  <c r="F78" i="1" l="1"/>
  <c r="AS57" i="1" l="1"/>
  <c r="AS26" i="1" l="1"/>
  <c r="S11" i="1"/>
  <c r="AS11" i="1" l="1"/>
  <c r="AF11" i="1"/>
  <c r="AS85" i="1" l="1"/>
  <c r="AF85" i="1"/>
  <c r="S85" i="1" l="1"/>
  <c r="S66" i="1" l="1"/>
  <c r="AS66" i="1" l="1"/>
  <c r="AE97" i="4" l="1"/>
  <c r="AE96" i="4" l="1"/>
  <c r="AE89" i="4" l="1"/>
  <c r="AE88" i="4" s="1"/>
  <c r="E88" i="4"/>
  <c r="S26" i="1" l="1"/>
  <c r="AF26" i="1"/>
  <c r="AF66" i="1" l="1"/>
  <c r="S57" i="1" l="1"/>
  <c r="F57" i="1" l="1"/>
  <c r="AS213" i="1" l="1"/>
  <c r="S213" i="1"/>
  <c r="AF213" i="1"/>
  <c r="AF118" i="1" l="1"/>
  <c r="AS118" i="1" l="1"/>
  <c r="S118" i="1"/>
  <c r="AS33" i="1" l="1"/>
  <c r="AS287" i="1"/>
  <c r="AF287" i="1"/>
  <c r="AF33" i="1"/>
  <c r="AS288" i="1" l="1"/>
  <c r="AS235" i="1"/>
  <c r="AS286" i="1" s="1"/>
  <c r="AF235" i="1"/>
  <c r="AF286" i="1" s="1"/>
  <c r="AF288" i="1"/>
  <c r="D5" i="5" l="1"/>
  <c r="D7" i="5" s="1"/>
  <c r="AS289" i="1"/>
  <c r="AF289" i="1"/>
  <c r="S287" i="1" l="1"/>
  <c r="S33" i="1"/>
  <c r="F33" i="1"/>
  <c r="S288" i="1" l="1"/>
  <c r="S235" i="1"/>
  <c r="S286" i="1" s="1"/>
  <c r="S289" i="1" l="1"/>
  <c r="AE76" i="4" l="1"/>
  <c r="E75" i="4"/>
  <c r="AE77" i="4"/>
  <c r="E80" i="4"/>
  <c r="AE81" i="4"/>
  <c r="AE82" i="4"/>
  <c r="E78" i="4"/>
  <c r="AE79" i="4"/>
  <c r="AE78" i="4" s="1"/>
  <c r="AE84" i="4"/>
  <c r="E83" i="4"/>
  <c r="AE85" i="4"/>
  <c r="E87" i="4"/>
  <c r="AE90" i="4"/>
  <c r="AE87" i="4" s="1"/>
  <c r="AE75" i="4" l="1"/>
  <c r="AE83" i="4"/>
  <c r="AE80" i="4"/>
  <c r="E74" i="4"/>
  <c r="AE74" i="4" l="1"/>
  <c r="AE70" i="4" s="1"/>
  <c r="AE92" i="4" s="1"/>
  <c r="AE146" i="4" s="1"/>
  <c r="E70" i="4"/>
  <c r="E92" i="4" l="1"/>
  <c r="E146" i="4" l="1"/>
  <c r="AE98" i="4" l="1"/>
  <c r="F236" i="1" l="1"/>
  <c r="AE99" i="4" l="1"/>
  <c r="AE94" i="4" s="1"/>
  <c r="E8" i="4" l="1"/>
  <c r="AE8" i="4"/>
  <c r="AE147" i="4" s="1"/>
  <c r="E147" i="4" l="1"/>
  <c r="B8" i="5"/>
  <c r="AE149" i="4" l="1"/>
  <c r="F66" i="1" l="1"/>
  <c r="F118" i="1" l="1"/>
  <c r="F85" i="1"/>
  <c r="F11" i="1"/>
  <c r="F26" i="1"/>
  <c r="F213" i="1"/>
  <c r="F287" i="1"/>
  <c r="F235" i="1" l="1"/>
  <c r="F286" i="1" s="1"/>
  <c r="F288" i="1"/>
  <c r="F289" i="1" l="1"/>
  <c r="D289" i="1" l="1"/>
  <c r="H287" i="1"/>
  <c r="H11" i="1"/>
  <c r="H235" i="1" s="1"/>
  <c r="H286" i="1" s="1"/>
  <c r="G12" i="1"/>
  <c r="G287" i="1" l="1"/>
  <c r="E12" i="1"/>
  <c r="H288" i="1"/>
  <c r="G11" i="1"/>
  <c r="E11" i="1" l="1"/>
  <c r="E287" i="1"/>
  <c r="G288" i="1"/>
  <c r="G235" i="1"/>
  <c r="G286" i="1" s="1"/>
  <c r="E235" i="1" l="1"/>
  <c r="E288" i="1"/>
  <c r="E286" i="1" l="1"/>
  <c r="D292" i="1" s="1"/>
  <c r="B5" i="5"/>
  <c r="B7" i="5" s="1"/>
</calcChain>
</file>

<file path=xl/sharedStrings.xml><?xml version="1.0" encoding="utf-8"?>
<sst xmlns="http://schemas.openxmlformats.org/spreadsheetml/2006/main" count="905" uniqueCount="752">
  <si>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</si>
  <si>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</si>
  <si>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</si>
  <si>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</si>
  <si>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</si>
  <si>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</si>
  <si>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</si>
  <si>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</si>
  <si>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</si>
  <si>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</si>
  <si>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</si>
  <si>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</si>
  <si>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</si>
  <si>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</si>
  <si>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</si>
  <si>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</si>
  <si>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</si>
  <si>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</si>
  <si>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</si>
  <si>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</si>
  <si>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</si>
  <si>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</si>
  <si>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</si>
  <si>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</si>
  <si>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</si>
  <si>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</si>
  <si>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</si>
  <si>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</si>
  <si>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</si>
  <si>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</si>
  <si>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</si>
  <si>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</si>
  <si>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</si>
  <si>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</si>
  <si>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</si>
  <si>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</si>
  <si>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</si>
  <si>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</si>
  <si>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</si>
  <si>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</si>
  <si>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</si>
  <si>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</si>
  <si>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</si>
  <si>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</si>
  <si>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</si>
  <si>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</si>
  <si>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</si>
  <si>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</si>
  <si>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</si>
  <si>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</si>
  <si>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</si>
  <si>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</si>
  <si>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</si>
  <si>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</si>
  <si>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</si>
  <si>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</si>
  <si>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</si>
  <si>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</si>
  <si>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</si>
  <si>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</si>
  <si>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</si>
  <si>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</si>
  <si>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</si>
  <si>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</si>
  <si>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</si>
  <si>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</si>
  <si>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</si>
  <si>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</si>
  <si>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</si>
  <si>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</si>
  <si>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</si>
  <si>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</si>
  <si>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</si>
  <si>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</si>
  <si>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</si>
  <si>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</si>
  <si>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</si>
  <si>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</si>
  <si>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</si>
  <si>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</si>
  <si>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</si>
  <si>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</si>
  <si>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</si>
  <si>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</si>
  <si>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</si>
  <si>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</si>
  <si>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</si>
  <si>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</si>
  <si>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</si>
  <si>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</si>
  <si>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</si>
  <si>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</si>
  <si>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</si>
  <si>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</si>
  <si>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</si>
  <si>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</si>
  <si>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</si>
  <si>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</si>
  <si>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</si>
  <si>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</si>
  <si>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</si>
  <si>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</si>
  <si>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</si>
  <si>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</si>
  <si>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</si>
  <si>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</si>
  <si>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</si>
  <si>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</si>
  <si>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</si>
  <si>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</si>
  <si>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</si>
  <si>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</si>
  <si>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</si>
  <si>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</si>
  <si>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</si>
  <si>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</si>
  <si>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</si>
  <si>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</si>
  <si>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</si>
  <si>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</si>
  <si>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</si>
  <si>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</si>
  <si>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</si>
  <si>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</si>
  <si>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</si>
  <si>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</si>
  <si>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</si>
  <si>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</si>
  <si>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</si>
  <si>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</si>
  <si>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</si>
  <si>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</si>
  <si>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</si>
  <si>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</si>
  <si>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</si>
  <si>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</si>
  <si>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</si>
  <si>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</si>
  <si>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</si>
  <si>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</si>
  <si>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</si>
  <si>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</si>
  <si>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</si>
  <si>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</si>
  <si>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</si>
  <si>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</si>
  <si>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</si>
  <si>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</si>
  <si>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</si>
  <si>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</si>
  <si>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</si>
  <si>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</si>
  <si>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</si>
  <si>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</si>
  <si>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</si>
  <si>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</si>
  <si>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</si>
  <si>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</si>
  <si>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</si>
  <si>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</si>
  <si>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</si>
  <si>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</si>
  <si>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</si>
  <si>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</si>
  <si>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</si>
  <si>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</si>
  <si>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</si>
  <si>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</si>
  <si>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</si>
  <si>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</si>
  <si>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</si>
  <si>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</si>
  <si>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</si>
  <si>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</si>
  <si>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</si>
  <si>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</si>
  <si>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</si>
  <si>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</si>
  <si>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</si>
  <si>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</si>
  <si>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</si>
  <si>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</si>
  <si>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</si>
  <si>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</si>
  <si>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</si>
  <si>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</si>
  <si>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</si>
  <si>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</si>
  <si>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</si>
  <si>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</si>
  <si>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</si>
  <si>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</si>
  <si>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</si>
  <si>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</si>
  <si>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</si>
  <si>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</si>
  <si>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</si>
  <si>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</si>
  <si>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</si>
  <si>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</si>
  <si>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</si>
  <si>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</si>
  <si>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</si>
  <si>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</si>
  <si>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</si>
  <si>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</si>
  <si>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</si>
  <si>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</si>
  <si>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</si>
  <si>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</si>
  <si>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</si>
  <si>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</si>
  <si>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</si>
  <si>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</si>
  <si>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</si>
  <si>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</si>
  <si>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</si>
  <si>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</si>
  <si>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</si>
  <si>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</si>
  <si>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</si>
  <si>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</si>
  <si>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</si>
  <si>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</si>
  <si>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</si>
  <si>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</si>
  <si>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</si>
  <si>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</si>
  <si>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</si>
  <si>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</si>
  <si>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</si>
  <si>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</si>
  <si>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</si>
  <si>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</si>
  <si>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</si>
  <si>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</si>
  <si>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</si>
  <si>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</si>
  <si>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</si>
  <si>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</si>
  <si>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</si>
  <si>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</si>
  <si>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</si>
  <si>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</si>
  <si>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</si>
  <si>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</si>
  <si>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</si>
  <si>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</si>
  <si>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</si>
  <si>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</si>
  <si>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</si>
  <si>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</si>
  <si>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</si>
  <si>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</si>
  <si>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</si>
  <si>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</si>
  <si>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</si>
  <si>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</si>
  <si>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</si>
  <si>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</si>
  <si>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</si>
  <si>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</si>
  <si>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</si>
  <si>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</si>
  <si>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</si>
  <si>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</si>
  <si>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</si>
  <si>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</si>
  <si>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</si>
  <si>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</si>
  <si>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</si>
  <si>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</si>
  <si>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</si>
  <si>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</si>
  <si>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</si>
  <si>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</si>
  <si>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</si>
  <si>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</si>
  <si>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</si>
  <si>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</si>
  <si>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</si>
  <si>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</si>
  <si>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</si>
  <si>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</si>
  <si>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</si>
  <si>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</si>
  <si>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</si>
  <si>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</si>
  <si>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</si>
  <si>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</si>
  <si>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</si>
  <si>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</si>
  <si>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</si>
  <si>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</si>
  <si>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</si>
  <si>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</si>
  <si>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</si>
  <si>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</si>
  <si>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</si>
  <si>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</si>
  <si>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</si>
  <si>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</si>
  <si>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</si>
  <si>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</si>
  <si>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</si>
  <si>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</si>
  <si>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</si>
  <si>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</si>
  <si>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</si>
  <si>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</si>
  <si>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</si>
  <si>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</si>
  <si>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</si>
  <si>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</si>
  <si>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</si>
  <si>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</si>
  <si>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</si>
  <si>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</si>
  <si>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</si>
  <si>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</si>
  <si>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</si>
  <si>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</si>
  <si>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</si>
  <si>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</si>
  <si>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</si>
  <si>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</si>
  <si>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</si>
  <si>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</si>
  <si>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</si>
  <si>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</si>
  <si>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</si>
  <si>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</si>
  <si>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</si>
  <si>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</si>
  <si>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</si>
  <si>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</si>
  <si>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</si>
  <si>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</si>
  <si>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</si>
  <si>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</si>
  <si>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</si>
  <si>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</si>
  <si>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</si>
  <si>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</si>
  <si>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</si>
  <si>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</si>
  <si>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</si>
  <si>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</si>
  <si>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</si>
  <si>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</si>
  <si>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</si>
  <si>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</si>
  <si>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</si>
  <si>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</si>
  <si>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</si>
  <si>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</si>
  <si>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</si>
  <si>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</si>
  <si>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</si>
  <si>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</si>
  <si>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</si>
  <si>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</si>
  <si>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</si>
  <si>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</si>
  <si>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</si>
  <si>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</si>
  <si>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</si>
  <si>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</si>
  <si>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</si>
  <si>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</si>
  <si>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</si>
  <si>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</si>
  <si>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</si>
  <si>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</si>
  <si>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</si>
  <si>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</si>
  <si>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</si>
  <si>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</si>
  <si>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</si>
  <si>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</si>
  <si>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</si>
  <si>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</si>
  <si>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</si>
  <si>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</si>
  <si>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</si>
  <si>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</si>
  <si>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</si>
  <si>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</si>
  <si>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</si>
  <si>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</si>
  <si>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</si>
  <si>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</si>
  <si>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</si>
  <si>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</si>
  <si>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</si>
  <si>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</si>
  <si>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</si>
  <si>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</si>
  <si>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</si>
  <si>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</si>
  <si>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</si>
  <si>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</si>
  <si>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</si>
  <si>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</si>
  <si>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</si>
  <si>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</si>
  <si>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</si>
  <si>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</si>
  <si>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</si>
  <si>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</si>
  <si>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</si>
  <si>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</si>
  <si>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</si>
  <si>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</si>
  <si>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</si>
  <si>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</si>
  <si>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</si>
  <si>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</si>
  <si>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</si>
  <si>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</si>
  <si>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</si>
  <si>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</si>
  <si>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</si>
  <si>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</si>
  <si>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</si>
  <si>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</si>
  <si>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</si>
  <si>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</si>
  <si>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</si>
  <si>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</si>
  <si>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</si>
  <si>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</si>
  <si>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</si>
  <si>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</si>
  <si>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</si>
  <si>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</si>
  <si>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</si>
  <si>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</si>
  <si>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</si>
  <si>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</si>
  <si>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</si>
  <si>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</si>
  <si>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</si>
  <si>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</si>
  <si>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</si>
  <si>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</si>
  <si>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</si>
  <si>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</si>
  <si>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</si>
  <si>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</si>
  <si>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</si>
  <si>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</si>
  <si>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</si>
  <si>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</si>
  <si>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</si>
  <si>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</si>
  <si>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</si>
  <si>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</si>
  <si>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</si>
  <si>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</si>
  <si>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</si>
  <si>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</si>
  <si>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</si>
  <si>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</si>
  <si>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</si>
  <si>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</si>
  <si>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</si>
  <si>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</si>
  <si>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</si>
  <si>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</si>
  <si>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</si>
  <si>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</si>
  <si>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</si>
  <si>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</si>
  <si>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</si>
  <si>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</si>
  <si>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</si>
  <si>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</si>
  <si>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</si>
  <si>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</si>
  <si>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</si>
  <si>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</si>
  <si>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</si>
  <si>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</si>
  <si>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</si>
  <si>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</si>
  <si>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</si>
  <si>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</si>
  <si>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</si>
  <si>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</si>
  <si>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</si>
  <si>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</si>
  <si>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</si>
  <si>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</si>
  <si>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</si>
  <si>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</si>
  <si>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</si>
  <si>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</si>
  <si>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</si>
  <si>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</si>
  <si>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</si>
  <si>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</si>
  <si>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</si>
  <si>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</si>
  <si>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</si>
  <si>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</si>
  <si>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</si>
  <si>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</si>
  <si>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</si>
  <si>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</si>
  <si>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</si>
  <si>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</si>
  <si>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</si>
  <si>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</si>
  <si>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</si>
  <si>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</si>
  <si>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</si>
  <si>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</si>
  <si>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</si>
  <si>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</si>
  <si>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</si>
  <si>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</si>
  <si>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</si>
  <si>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</si>
  <si>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</si>
  <si>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</si>
  <si>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</si>
  <si>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</si>
  <si>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</si>
  <si>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</si>
  <si>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</si>
  <si>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</si>
  <si>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</si>
  <si>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</si>
  <si>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</si>
  <si>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</si>
  <si>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</si>
  <si>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</si>
  <si>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</si>
  <si>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</si>
  <si>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</si>
  <si>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</si>
  <si>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</si>
  <si>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</si>
  <si>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</si>
  <si>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</si>
  <si>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</si>
  <si>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</si>
  <si>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</si>
  <si>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</si>
  <si>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</si>
  <si>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</si>
  <si>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</si>
  <si>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</si>
  <si>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</si>
  <si>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</si>
  <si>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</si>
  <si>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</si>
  <si>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</si>
  <si>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</si>
  <si>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</si>
  <si>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</si>
  <si>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</si>
  <si>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</si>
  <si>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</si>
  <si>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</si>
  <si>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</si>
  <si>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</si>
  <si>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</si>
  <si>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</si>
  <si>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</si>
  <si>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</si>
  <si>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</si>
  <si>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</si>
  <si>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</si>
  <si>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</si>
  <si>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</si>
  <si>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</si>
  <si>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</si>
  <si>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</si>
  <si>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</si>
  <si>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</si>
  <si>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</si>
  <si>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</si>
  <si>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</si>
  <si>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</si>
  <si>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</si>
  <si>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Mērķdotācija atlikums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</si>
  <si>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</si>
  <si>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</si>
  <si>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</si>
  <si>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</si>
  <si>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</si>
  <si>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</si>
  <si>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</si>
  <si>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</si>
  <si>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</si>
  <si>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</si>
  <si>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</si>
  <si>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</si>
  <si>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</si>
  <si>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</si>
  <si>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</si>
  <si>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</si>
  <si>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</si>
  <si>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</si>
  <si>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</si>
  <si>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</si>
  <si>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</si>
  <si>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</si>
  <si>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</si>
  <si>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</si>
  <si>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</si>
  <si>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</si>
  <si>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</si>
  <si>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</si>
  <si>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</si>
  <si>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</si>
  <si>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</si>
  <si>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</si>
  <si>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</si>
  <si>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</si>
  <si>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</si>
  <si>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</si>
  <si>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</si>
  <si>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</si>
  <si>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</si>
  <si>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</si>
  <si>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</si>
  <si>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</si>
  <si>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</si>
  <si>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</si>
  <si>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</si>
  <si>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</si>
  <si>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</si>
  <si>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</si>
  <si>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</si>
  <si>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</si>
  <si>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</si>
  <si>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</si>
  <si>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</si>
  <si>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</si>
  <si>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</si>
  <si>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</si>
  <si>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</si>
  <si>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</si>
  <si>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</si>
  <si>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</si>
  <si>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</si>
  <si>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</si>
  <si>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</si>
  <si>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</si>
  <si>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</si>
  <si>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</si>
  <si>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</si>
  <si>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</si>
  <si>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</si>
  <si>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</si>
  <si>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</si>
  <si>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</si>
  <si>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</si>
  <si>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</si>
  <si>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</si>
  <si>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</si>
  <si>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</si>
  <si>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8., 18..pielikums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</si>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</sst>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4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5" fillId="0" borderId="32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4" fillId="0" borderId="62" xfId="2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3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left" vertical="center"/>
    </xf>
    <xf numFmtId="0" fontId="4" fillId="0" borderId="54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89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5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BP1411"/>
  <sheetViews>
    <sheetView tabSelected="1" view="pageLayout" zoomScaleNormal="85" workbookViewId="0">
      <selection activeCell="C11" sqref="C11"/>
    </sheetView>
  </sheetViews>
  <sheetFormatPr defaultColWidth="8.42578125" defaultRowHeight="12" outlineLevelRow="1" outlineLevelCol="1" x14ac:dyDescent="0.2"/>
  <cols>
    <col min="1" max="1" width="12.7109375" style="102" customWidth="1"/>
    <col min="2" max="2" width="21.7109375" style="1" customWidth="1"/>
    <col min="3" max="3" width="35.85546875" style="1" customWidth="1"/>
    <col min="4" max="4" width="10.42578125" style="3" hidden="1" customWidth="1" outlineLevel="1"/>
    <col min="5" max="5" width="9.85546875" style="3" customWidth="1" collapsed="1"/>
    <col min="6" max="6" width="10" style="1" hidden="1" customWidth="1" outlineLevel="1"/>
    <col min="7" max="7" width="8.85546875" style="200" customWidth="1" collapsed="1"/>
    <col min="8" max="18" width="8.140625" style="200" hidden="1" customWidth="1" outlineLevel="1"/>
    <col min="19" max="19" width="9.42578125" style="174" hidden="1" customWidth="1" outlineLevel="1"/>
    <col min="20" max="20" width="8.85546875" style="200" customWidth="1" collapsed="1"/>
    <col min="21" max="31" width="7.5703125" style="200" hidden="1" customWidth="1" outlineLevel="1"/>
    <col min="32" max="32" width="8.42578125" style="1" hidden="1" customWidth="1" outlineLevel="1"/>
    <col min="33" max="33" width="8.42578125" style="200" customWidth="1" collapsed="1"/>
    <col min="34" max="34" width="8.42578125" style="200" hidden="1" customWidth="1" outlineLevel="1"/>
    <col min="35" max="44" width="7.5703125" style="200" hidden="1" customWidth="1" outlineLevel="1"/>
    <col min="45" max="45" width="6.7109375" style="1" hidden="1" customWidth="1" outlineLevel="1"/>
    <col min="46" max="46" width="6.7109375" style="200" customWidth="1" collapsed="1"/>
    <col min="47" max="52" width="6.7109375" style="200" hidden="1" customWidth="1" outlineLevel="1"/>
    <col min="53" max="53" width="8.28515625" style="142" hidden="1" customWidth="1" outlineLevel="1"/>
    <col min="54" max="54" width="8.7109375" style="200" customWidth="1" collapsed="1"/>
    <col min="55" max="55" width="8.5703125" style="200" hidden="1" customWidth="1" outlineLevel="1"/>
    <col min="56" max="65" width="6.7109375" style="200" hidden="1" customWidth="1" outlineLevel="1"/>
    <col min="66" max="66" width="7.28515625" style="2" customWidth="1" collapsed="1"/>
    <col min="67" max="67" width="10.7109375" style="1" customWidth="1"/>
    <col min="68" max="70" width="8.42578125" style="1" customWidth="1"/>
    <col min="71" max="71" width="11" style="1" customWidth="1"/>
    <col min="72" max="16384" width="8.42578125" style="1"/>
  </cols>
  <sheetData>
    <row r="1" spans="1:68" s="200" customFormat="1" x14ac:dyDescent="0.2">
      <c r="D1" s="3"/>
      <c r="E1" s="3"/>
      <c r="BN1" s="2"/>
      <c r="BO1" s="338" t="s">
        <v>743</v>
      </c>
    </row>
    <row r="2" spans="1:68" s="200" customFormat="1" x14ac:dyDescent="0.2">
      <c r="D2" s="3"/>
      <c r="E2" s="3"/>
      <c r="BN2" s="2"/>
      <c r="BO2" s="338" t="s">
        <v>744</v>
      </c>
    </row>
    <row r="3" spans="1:68" s="200" customFormat="1" x14ac:dyDescent="0.2">
      <c r="D3" s="3"/>
      <c r="E3" s="3"/>
      <c r="BN3" s="2"/>
      <c r="BO3" s="338" t="s">
        <v>745</v>
      </c>
    </row>
    <row r="4" spans="1:68" ht="18.75" customHeight="1" x14ac:dyDescent="0.2">
      <c r="A4" s="352" t="s">
        <v>614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</row>
    <row r="5" spans="1:68" ht="12.75" thickBot="1" x14ac:dyDescent="0.25"/>
    <row r="6" spans="1:68" ht="13.5" customHeight="1" thickBot="1" x14ac:dyDescent="0.25">
      <c r="A6" s="353" t="s">
        <v>606</v>
      </c>
      <c r="B6" s="380" t="s">
        <v>613</v>
      </c>
      <c r="C6" s="344" t="s">
        <v>156</v>
      </c>
      <c r="D6" s="364" t="s">
        <v>576</v>
      </c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357" t="s">
        <v>607</v>
      </c>
      <c r="BO6" s="357" t="s">
        <v>192</v>
      </c>
    </row>
    <row r="7" spans="1:68" ht="13.5" customHeight="1" x14ac:dyDescent="0.2">
      <c r="A7" s="354"/>
      <c r="B7" s="381"/>
      <c r="C7" s="345"/>
      <c r="D7" s="378" t="s">
        <v>721</v>
      </c>
      <c r="E7" s="373" t="s">
        <v>0</v>
      </c>
      <c r="F7" s="355" t="s">
        <v>722</v>
      </c>
      <c r="G7" s="355" t="s">
        <v>1</v>
      </c>
      <c r="H7" s="355" t="s">
        <v>724</v>
      </c>
      <c r="I7" s="368" t="s">
        <v>723</v>
      </c>
      <c r="J7" s="369"/>
      <c r="K7" s="369"/>
      <c r="L7" s="369"/>
      <c r="M7" s="369"/>
      <c r="N7" s="369"/>
      <c r="O7" s="369"/>
      <c r="P7" s="369"/>
      <c r="Q7" s="369"/>
      <c r="R7" s="370"/>
      <c r="S7" s="355" t="s">
        <v>726</v>
      </c>
      <c r="T7" s="355" t="s">
        <v>128</v>
      </c>
      <c r="U7" s="355" t="s">
        <v>725</v>
      </c>
      <c r="V7" s="368" t="s">
        <v>723</v>
      </c>
      <c r="W7" s="369"/>
      <c r="X7" s="369"/>
      <c r="Y7" s="369"/>
      <c r="Z7" s="369"/>
      <c r="AA7" s="369"/>
      <c r="AB7" s="369"/>
      <c r="AC7" s="369"/>
      <c r="AD7" s="369"/>
      <c r="AE7" s="370"/>
      <c r="AF7" s="362" t="s">
        <v>727</v>
      </c>
      <c r="AG7" s="362" t="s">
        <v>2</v>
      </c>
      <c r="AH7" s="362" t="s">
        <v>728</v>
      </c>
      <c r="AI7" s="368" t="s">
        <v>723</v>
      </c>
      <c r="AJ7" s="369"/>
      <c r="AK7" s="369"/>
      <c r="AL7" s="369"/>
      <c r="AM7" s="369"/>
      <c r="AN7" s="369"/>
      <c r="AO7" s="369"/>
      <c r="AP7" s="369"/>
      <c r="AQ7" s="369"/>
      <c r="AR7" s="370"/>
      <c r="AS7" s="360" t="s">
        <v>729</v>
      </c>
      <c r="AT7" s="362" t="s">
        <v>3</v>
      </c>
      <c r="AU7" s="360" t="s">
        <v>730</v>
      </c>
      <c r="AV7" s="368" t="s">
        <v>723</v>
      </c>
      <c r="AW7" s="369"/>
      <c r="AX7" s="369"/>
      <c r="AY7" s="369"/>
      <c r="AZ7" s="370"/>
      <c r="BA7" s="362" t="s">
        <v>731</v>
      </c>
      <c r="BB7" s="362" t="s">
        <v>439</v>
      </c>
      <c r="BC7" s="362" t="s">
        <v>732</v>
      </c>
      <c r="BD7" s="368" t="s">
        <v>723</v>
      </c>
      <c r="BE7" s="369"/>
      <c r="BF7" s="369"/>
      <c r="BG7" s="369"/>
      <c r="BH7" s="369"/>
      <c r="BI7" s="369"/>
      <c r="BJ7" s="369"/>
      <c r="BK7" s="369"/>
      <c r="BL7" s="369"/>
      <c r="BM7" s="370"/>
      <c r="BN7" s="358"/>
      <c r="BO7" s="358"/>
    </row>
    <row r="8" spans="1:68" ht="77.25" customHeight="1" thickBot="1" x14ac:dyDescent="0.25">
      <c r="A8" s="354"/>
      <c r="B8" s="381"/>
      <c r="C8" s="346"/>
      <c r="D8" s="379"/>
      <c r="E8" s="374"/>
      <c r="F8" s="356"/>
      <c r="G8" s="356"/>
      <c r="H8" s="356"/>
      <c r="I8" s="334" t="s">
        <v>736</v>
      </c>
      <c r="J8" s="290"/>
      <c r="K8" s="290"/>
      <c r="L8" s="290"/>
      <c r="M8" s="290"/>
      <c r="N8" s="290"/>
      <c r="O8" s="290"/>
      <c r="P8" s="290"/>
      <c r="Q8" s="290"/>
      <c r="R8" s="290"/>
      <c r="S8" s="356"/>
      <c r="T8" s="356"/>
      <c r="U8" s="356"/>
      <c r="V8" s="334" t="s">
        <v>736</v>
      </c>
      <c r="W8" s="288"/>
      <c r="X8" s="288"/>
      <c r="Y8" s="288"/>
      <c r="Z8" s="288"/>
      <c r="AA8" s="288"/>
      <c r="AB8" s="288"/>
      <c r="AC8" s="288"/>
      <c r="AD8" s="288"/>
      <c r="AE8" s="288"/>
      <c r="AF8" s="363"/>
      <c r="AG8" s="363"/>
      <c r="AH8" s="363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361"/>
      <c r="AT8" s="363"/>
      <c r="AU8" s="361"/>
      <c r="AV8" s="291"/>
      <c r="AW8" s="291"/>
      <c r="AX8" s="291"/>
      <c r="AY8" s="291"/>
      <c r="AZ8" s="291"/>
      <c r="BA8" s="363"/>
      <c r="BB8" s="363"/>
      <c r="BC8" s="363"/>
      <c r="BD8" s="334" t="s">
        <v>736</v>
      </c>
      <c r="BE8" s="291"/>
      <c r="BF8" s="291"/>
      <c r="BG8" s="291"/>
      <c r="BH8" s="291"/>
      <c r="BI8" s="291"/>
      <c r="BJ8" s="291"/>
      <c r="BK8" s="291"/>
      <c r="BL8" s="291"/>
      <c r="BM8" s="291"/>
      <c r="BN8" s="359"/>
      <c r="BO8" s="359"/>
    </row>
    <row r="9" spans="1:68" s="103" customFormat="1" ht="12.75" thickTop="1" thickBot="1" x14ac:dyDescent="0.25">
      <c r="A9" s="133">
        <v>1</v>
      </c>
      <c r="B9" s="199">
        <v>2</v>
      </c>
      <c r="C9" s="309">
        <v>3</v>
      </c>
      <c r="D9" s="135">
        <v>9</v>
      </c>
      <c r="E9" s="294">
        <v>4</v>
      </c>
      <c r="F9" s="136">
        <v>10</v>
      </c>
      <c r="G9" s="136">
        <v>5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>
        <v>11</v>
      </c>
      <c r="T9" s="136">
        <v>6</v>
      </c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>
        <v>12</v>
      </c>
      <c r="AG9" s="137">
        <v>7</v>
      </c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>
        <v>14</v>
      </c>
      <c r="AT9" s="136">
        <v>8</v>
      </c>
      <c r="AU9" s="137"/>
      <c r="AV9" s="137"/>
      <c r="AW9" s="137"/>
      <c r="AX9" s="137"/>
      <c r="AY9" s="137"/>
      <c r="AZ9" s="137"/>
      <c r="BA9" s="136">
        <v>15</v>
      </c>
      <c r="BB9" s="134">
        <v>9</v>
      </c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8" t="s">
        <v>733</v>
      </c>
      <c r="BO9" s="133">
        <v>11</v>
      </c>
    </row>
    <row r="10" spans="1:68" ht="13.5" thickTop="1" thickBot="1" x14ac:dyDescent="0.25">
      <c r="A10" s="94"/>
      <c r="B10" s="198"/>
      <c r="C10" s="310"/>
      <c r="D10" s="5"/>
      <c r="E10" s="29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6"/>
      <c r="AU10" s="97"/>
      <c r="AV10" s="97"/>
      <c r="AW10" s="97"/>
      <c r="AX10" s="97"/>
      <c r="AY10" s="97"/>
      <c r="AZ10" s="97"/>
      <c r="BA10" s="6"/>
      <c r="BB10" s="4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7"/>
      <c r="BO10" s="85"/>
    </row>
    <row r="11" spans="1:68" ht="24.75" thickBot="1" x14ac:dyDescent="0.25">
      <c r="A11" s="215" t="s">
        <v>4</v>
      </c>
      <c r="B11" s="127" t="s">
        <v>164</v>
      </c>
      <c r="C11" s="320"/>
      <c r="D11" s="8">
        <f>SUM(D12:D25)</f>
        <v>16605017</v>
      </c>
      <c r="E11" s="296">
        <f>SUM(E12:E25)</f>
        <v>16629212</v>
      </c>
      <c r="F11" s="9">
        <f>SUM(F12:F25)</f>
        <v>16595864</v>
      </c>
      <c r="G11" s="9">
        <f t="shared" ref="G11:R11" si="0">SUM(G12:G25)</f>
        <v>16620059</v>
      </c>
      <c r="H11" s="9">
        <f t="shared" si="0"/>
        <v>24195</v>
      </c>
      <c r="I11" s="9">
        <f t="shared" si="0"/>
        <v>24195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>SUM(S12:S25)</f>
        <v>53</v>
      </c>
      <c r="T11" s="9">
        <f t="shared" ref="T11" si="1">SUM(T12:T25)</f>
        <v>53</v>
      </c>
      <c r="U11" s="9">
        <f t="shared" ref="U11" si="2">SUM(U12:U25)</f>
        <v>0</v>
      </c>
      <c r="V11" s="9">
        <f t="shared" ref="V11" si="3">SUM(V12:V25)</f>
        <v>0</v>
      </c>
      <c r="W11" s="9">
        <f t="shared" ref="W11" si="4">SUM(W12:W25)</f>
        <v>0</v>
      </c>
      <c r="X11" s="9">
        <f t="shared" ref="X11" si="5">SUM(X12:X25)</f>
        <v>0</v>
      </c>
      <c r="Y11" s="9">
        <f t="shared" ref="Y11" si="6">SUM(Y12:Y25)</f>
        <v>0</v>
      </c>
      <c r="Z11" s="9">
        <f t="shared" ref="Z11" si="7">SUM(Z12:Z25)</f>
        <v>0</v>
      </c>
      <c r="AA11" s="9">
        <f t="shared" ref="AA11" si="8">SUM(AA12:AA25)</f>
        <v>0</v>
      </c>
      <c r="AB11" s="9">
        <f t="shared" ref="AB11" si="9">SUM(AB12:AB25)</f>
        <v>0</v>
      </c>
      <c r="AC11" s="9">
        <f t="shared" ref="AC11" si="10">SUM(AC12:AC25)</f>
        <v>0</v>
      </c>
      <c r="AD11" s="9">
        <f t="shared" ref="AD11" si="11">SUM(AD12:AD25)</f>
        <v>0</v>
      </c>
      <c r="AE11" s="9">
        <f t="shared" ref="AE11" si="12">SUM(AE12:AE25)</f>
        <v>0</v>
      </c>
      <c r="AF11" s="9">
        <f>SUM(AF12:AF25)</f>
        <v>9100</v>
      </c>
      <c r="AG11" s="98">
        <f t="shared" ref="AG11" si="13">SUM(AG12:AG25)</f>
        <v>9100</v>
      </c>
      <c r="AH11" s="98">
        <f t="shared" ref="AH11" si="14">SUM(AH12:AH25)</f>
        <v>0</v>
      </c>
      <c r="AI11" s="98">
        <f t="shared" ref="AI11" si="15">SUM(AI12:AI25)</f>
        <v>0</v>
      </c>
      <c r="AJ11" s="98">
        <f t="shared" ref="AJ11" si="16">SUM(AJ12:AJ25)</f>
        <v>0</v>
      </c>
      <c r="AK11" s="98">
        <f t="shared" ref="AK11" si="17">SUM(AK12:AK25)</f>
        <v>0</v>
      </c>
      <c r="AL11" s="98">
        <f t="shared" ref="AL11" si="18">SUM(AL12:AL25)</f>
        <v>0</v>
      </c>
      <c r="AM11" s="98">
        <f t="shared" ref="AM11" si="19">SUM(AM12:AM25)</f>
        <v>0</v>
      </c>
      <c r="AN11" s="98">
        <f t="shared" ref="AN11" si="20">SUM(AN12:AN25)</f>
        <v>0</v>
      </c>
      <c r="AO11" s="98">
        <f t="shared" ref="AO11" si="21">SUM(AO12:AO25)</f>
        <v>0</v>
      </c>
      <c r="AP11" s="98">
        <f t="shared" ref="AP11" si="22">SUM(AP12:AP25)</f>
        <v>0</v>
      </c>
      <c r="AQ11" s="98">
        <f t="shared" ref="AQ11" si="23">SUM(AQ12:AQ25)</f>
        <v>0</v>
      </c>
      <c r="AR11" s="98">
        <f t="shared" ref="AR11" si="24">SUM(AR12:AR25)</f>
        <v>0</v>
      </c>
      <c r="AS11" s="98">
        <f>SUM(AS12:AS25)</f>
        <v>0</v>
      </c>
      <c r="AT11" s="9">
        <f t="shared" ref="AT11" si="25">SUM(AT12:AT25)</f>
        <v>0</v>
      </c>
      <c r="AU11" s="98">
        <f t="shared" ref="AU11" si="26">SUM(AU12:AU25)</f>
        <v>0</v>
      </c>
      <c r="AV11" s="98">
        <f t="shared" ref="AV11" si="27">SUM(AV12:AV25)</f>
        <v>0</v>
      </c>
      <c r="AW11" s="98">
        <f t="shared" ref="AW11" si="28">SUM(AW12:AW25)</f>
        <v>0</v>
      </c>
      <c r="AX11" s="98">
        <f t="shared" ref="AX11" si="29">SUM(AX12:AX25)</f>
        <v>0</v>
      </c>
      <c r="AY11" s="98">
        <f t="shared" ref="AY11" si="30">SUM(AY12:AY25)</f>
        <v>0</v>
      </c>
      <c r="AZ11" s="98">
        <f t="shared" ref="AZ11" si="31">SUM(AZ12:AZ25)</f>
        <v>0</v>
      </c>
      <c r="BA11" s="9">
        <f>SUM(BA12:BA25)</f>
        <v>0</v>
      </c>
      <c r="BB11" s="312">
        <f t="shared" ref="BB11" si="32">SUM(BB12:BB25)</f>
        <v>0</v>
      </c>
      <c r="BC11" s="98">
        <f t="shared" ref="BC11" si="33">SUM(BC12:BC25)</f>
        <v>0</v>
      </c>
      <c r="BD11" s="98">
        <f t="shared" ref="BD11" si="34">SUM(BD12:BD25)</f>
        <v>0</v>
      </c>
      <c r="BE11" s="98">
        <f t="shared" ref="BE11" si="35">SUM(BE12:BE25)</f>
        <v>0</v>
      </c>
      <c r="BF11" s="98">
        <f t="shared" ref="BF11" si="36">SUM(BF12:BF25)</f>
        <v>0</v>
      </c>
      <c r="BG11" s="98">
        <f t="shared" ref="BG11" si="37">SUM(BG12:BG25)</f>
        <v>0</v>
      </c>
      <c r="BH11" s="98">
        <f t="shared" ref="BH11" si="38">SUM(BH12:BH25)</f>
        <v>0</v>
      </c>
      <c r="BI11" s="98">
        <f t="shared" ref="BI11" si="39">SUM(BI12:BI25)</f>
        <v>0</v>
      </c>
      <c r="BJ11" s="98">
        <f t="shared" ref="BJ11" si="40">SUM(BJ12:BJ25)</f>
        <v>0</v>
      </c>
      <c r="BK11" s="98">
        <f t="shared" ref="BK11" si="41">SUM(BK12:BK25)</f>
        <v>0</v>
      </c>
      <c r="BL11" s="98">
        <f t="shared" ref="BL11" si="42">SUM(BL12:BL25)</f>
        <v>0</v>
      </c>
      <c r="BM11" s="98">
        <f t="shared" ref="BM11" si="43">SUM(BM12:BM25)</f>
        <v>0</v>
      </c>
      <c r="BN11" s="10"/>
      <c r="BO11" s="86"/>
    </row>
    <row r="12" spans="1:68" ht="12.75" customHeight="1" thickTop="1" x14ac:dyDescent="0.2">
      <c r="A12" s="125">
        <v>90000056357</v>
      </c>
      <c r="B12" s="249" t="s">
        <v>5</v>
      </c>
      <c r="C12" s="287" t="s">
        <v>182</v>
      </c>
      <c r="D12" s="81">
        <f>F12+S12+AF12+AS12+BA12</f>
        <v>901013</v>
      </c>
      <c r="E12" s="297">
        <f>G12+T12+AG12+AT12+BB12</f>
        <v>901013</v>
      </c>
      <c r="F12" s="82">
        <v>891913</v>
      </c>
      <c r="G12" s="82">
        <f>F12+H12</f>
        <v>891913</v>
      </c>
      <c r="H12" s="82">
        <f>SUM(I12:R12)</f>
        <v>0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>
        <v>0</v>
      </c>
      <c r="T12" s="82">
        <f>S12+U12</f>
        <v>0</v>
      </c>
      <c r="U12" s="82">
        <f>SUM(V12:AE12)</f>
        <v>0</v>
      </c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>
        <v>9100</v>
      </c>
      <c r="AG12" s="82">
        <f>AF12+AH12</f>
        <v>9100</v>
      </c>
      <c r="AH12" s="82">
        <f>SUM(AI12:AR12)</f>
        <v>0</v>
      </c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>
        <v>0</v>
      </c>
      <c r="AT12" s="82">
        <f>AS12+AU12</f>
        <v>0</v>
      </c>
      <c r="AU12" s="100">
        <f>SUM(AV12:AZ12)</f>
        <v>0</v>
      </c>
      <c r="AV12" s="100"/>
      <c r="AW12" s="100"/>
      <c r="AX12" s="100"/>
      <c r="AY12" s="100"/>
      <c r="AZ12" s="100"/>
      <c r="BA12" s="82"/>
      <c r="BB12" s="82">
        <f>BA12+BC12</f>
        <v>0</v>
      </c>
      <c r="BC12" s="82">
        <f>SUM(BD12:BM12)</f>
        <v>0</v>
      </c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83" t="s">
        <v>309</v>
      </c>
      <c r="BO12" s="87"/>
      <c r="BP12" s="25"/>
    </row>
    <row r="13" spans="1:68" s="124" customFormat="1" ht="24" x14ac:dyDescent="0.2">
      <c r="A13" s="126"/>
      <c r="B13" s="250"/>
      <c r="C13" s="287" t="s">
        <v>253</v>
      </c>
      <c r="D13" s="81">
        <f t="shared" ref="D13:D24" si="44">F13+S13+AF13+AS13+BA13</f>
        <v>166267</v>
      </c>
      <c r="E13" s="297">
        <f t="shared" ref="E13:E24" si="45">G13+T13+AG13+AT13+BB13</f>
        <v>166267</v>
      </c>
      <c r="F13" s="82">
        <v>166267</v>
      </c>
      <c r="G13" s="82">
        <f t="shared" ref="G13:G24" si="46">F13+H13</f>
        <v>166267</v>
      </c>
      <c r="H13" s="82">
        <f t="shared" ref="H13:H24" si="47">SUM(I13:R13)</f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>
        <v>0</v>
      </c>
      <c r="T13" s="82">
        <f t="shared" ref="T13:T24" si="48">S13+U13</f>
        <v>0</v>
      </c>
      <c r="U13" s="82">
        <f t="shared" ref="U13:U24" si="49">SUM(V13:AE13)</f>
        <v>0</v>
      </c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>
        <v>0</v>
      </c>
      <c r="AG13" s="82">
        <f t="shared" ref="AG13:AG24" si="50">AF13+AH13</f>
        <v>0</v>
      </c>
      <c r="AH13" s="82">
        <f t="shared" ref="AH13:AH24" si="51">SUM(AI13:AR13)</f>
        <v>0</v>
      </c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>
        <v>0</v>
      </c>
      <c r="AT13" s="82">
        <f t="shared" ref="AT13:AT24" si="52">AS13+AU13</f>
        <v>0</v>
      </c>
      <c r="AU13" s="100">
        <f t="shared" ref="AU13:AU24" si="53">SUM(AV13:AZ13)</f>
        <v>0</v>
      </c>
      <c r="AV13" s="100"/>
      <c r="AW13" s="100"/>
      <c r="AX13" s="100"/>
      <c r="AY13" s="100"/>
      <c r="AZ13" s="100"/>
      <c r="BA13" s="82"/>
      <c r="BB13" s="82">
        <f t="shared" ref="BB13:BB24" si="54">BA13+BC13</f>
        <v>0</v>
      </c>
      <c r="BC13" s="82">
        <f t="shared" ref="BC13:BC24" si="55">SUM(BD13:BM13)</f>
        <v>0</v>
      </c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83" t="s">
        <v>310</v>
      </c>
      <c r="BO13" s="87"/>
      <c r="BP13" s="25"/>
    </row>
    <row r="14" spans="1:68" ht="24" x14ac:dyDescent="0.2">
      <c r="A14" s="110"/>
      <c r="B14" s="244"/>
      <c r="C14" s="287" t="s">
        <v>224</v>
      </c>
      <c r="D14" s="81">
        <f t="shared" si="44"/>
        <v>680168</v>
      </c>
      <c r="E14" s="297">
        <f t="shared" si="45"/>
        <v>680168</v>
      </c>
      <c r="F14" s="82">
        <v>680168</v>
      </c>
      <c r="G14" s="82">
        <f t="shared" si="46"/>
        <v>680168</v>
      </c>
      <c r="H14" s="82">
        <f t="shared" si="47"/>
        <v>0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>
        <v>0</v>
      </c>
      <c r="T14" s="82">
        <f t="shared" si="48"/>
        <v>0</v>
      </c>
      <c r="U14" s="82">
        <f t="shared" si="49"/>
        <v>0</v>
      </c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>
        <v>0</v>
      </c>
      <c r="AG14" s="82">
        <f t="shared" si="50"/>
        <v>0</v>
      </c>
      <c r="AH14" s="82">
        <f t="shared" si="51"/>
        <v>0</v>
      </c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>
        <v>0</v>
      </c>
      <c r="AT14" s="82">
        <f t="shared" si="52"/>
        <v>0</v>
      </c>
      <c r="AU14" s="100">
        <f t="shared" si="53"/>
        <v>0</v>
      </c>
      <c r="AV14" s="100"/>
      <c r="AW14" s="100"/>
      <c r="AX14" s="100"/>
      <c r="AY14" s="100"/>
      <c r="AZ14" s="100"/>
      <c r="BA14" s="82"/>
      <c r="BB14" s="82">
        <f t="shared" si="54"/>
        <v>0</v>
      </c>
      <c r="BC14" s="82">
        <f>SUM(BD14:BM14)</f>
        <v>0</v>
      </c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83" t="s">
        <v>311</v>
      </c>
      <c r="BO14" s="87"/>
      <c r="BP14" s="25"/>
    </row>
    <row r="15" spans="1:68" s="124" customFormat="1" x14ac:dyDescent="0.2">
      <c r="A15" s="110"/>
      <c r="B15" s="244"/>
      <c r="C15" s="287" t="s">
        <v>265</v>
      </c>
      <c r="D15" s="81">
        <f t="shared" si="44"/>
        <v>2375898</v>
      </c>
      <c r="E15" s="297">
        <f t="shared" si="45"/>
        <v>2375898</v>
      </c>
      <c r="F15" s="82">
        <v>2375898</v>
      </c>
      <c r="G15" s="82">
        <f t="shared" si="46"/>
        <v>2375898</v>
      </c>
      <c r="H15" s="82">
        <f t="shared" si="47"/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v>0</v>
      </c>
      <c r="T15" s="82">
        <f t="shared" si="48"/>
        <v>0</v>
      </c>
      <c r="U15" s="82">
        <f t="shared" si="49"/>
        <v>0</v>
      </c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>
        <v>0</v>
      </c>
      <c r="AG15" s="82">
        <f t="shared" si="50"/>
        <v>0</v>
      </c>
      <c r="AH15" s="82">
        <f t="shared" si="51"/>
        <v>0</v>
      </c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>
        <v>0</v>
      </c>
      <c r="AT15" s="82">
        <f t="shared" si="52"/>
        <v>0</v>
      </c>
      <c r="AU15" s="100">
        <f t="shared" si="53"/>
        <v>0</v>
      </c>
      <c r="AV15" s="100"/>
      <c r="AW15" s="100"/>
      <c r="AX15" s="100"/>
      <c r="AY15" s="100"/>
      <c r="AZ15" s="100"/>
      <c r="BA15" s="82"/>
      <c r="BB15" s="82">
        <f t="shared" si="54"/>
        <v>0</v>
      </c>
      <c r="BC15" s="82">
        <f t="shared" si="55"/>
        <v>0</v>
      </c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83" t="s">
        <v>312</v>
      </c>
      <c r="BO15" s="87" t="s">
        <v>441</v>
      </c>
      <c r="BP15" s="25"/>
    </row>
    <row r="16" spans="1:68" s="124" customFormat="1" ht="24" x14ac:dyDescent="0.2">
      <c r="A16" s="110"/>
      <c r="B16" s="244"/>
      <c r="C16" s="287" t="s">
        <v>266</v>
      </c>
      <c r="D16" s="81">
        <f t="shared" si="44"/>
        <v>6000</v>
      </c>
      <c r="E16" s="297">
        <f t="shared" si="45"/>
        <v>6000</v>
      </c>
      <c r="F16" s="82">
        <v>6000</v>
      </c>
      <c r="G16" s="82">
        <f t="shared" si="46"/>
        <v>6000</v>
      </c>
      <c r="H16" s="82">
        <f t="shared" si="47"/>
        <v>0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>
        <v>0</v>
      </c>
      <c r="T16" s="82">
        <f t="shared" si="48"/>
        <v>0</v>
      </c>
      <c r="U16" s="82">
        <f t="shared" si="49"/>
        <v>0</v>
      </c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>
        <v>0</v>
      </c>
      <c r="AG16" s="82">
        <f t="shared" si="50"/>
        <v>0</v>
      </c>
      <c r="AH16" s="82">
        <f t="shared" si="51"/>
        <v>0</v>
      </c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>
        <v>0</v>
      </c>
      <c r="AT16" s="82">
        <f t="shared" si="52"/>
        <v>0</v>
      </c>
      <c r="AU16" s="100">
        <f t="shared" si="53"/>
        <v>0</v>
      </c>
      <c r="AV16" s="100"/>
      <c r="AW16" s="100"/>
      <c r="AX16" s="100"/>
      <c r="AY16" s="100"/>
      <c r="AZ16" s="100"/>
      <c r="BA16" s="82"/>
      <c r="BB16" s="82">
        <f t="shared" si="54"/>
        <v>0</v>
      </c>
      <c r="BC16" s="82">
        <f t="shared" si="55"/>
        <v>0</v>
      </c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83" t="s">
        <v>313</v>
      </c>
      <c r="BO16" s="88" t="s">
        <v>483</v>
      </c>
      <c r="BP16" s="25"/>
    </row>
    <row r="17" spans="1:68" s="164" customFormat="1" ht="24" x14ac:dyDescent="0.2">
      <c r="A17" s="110"/>
      <c r="B17" s="244"/>
      <c r="C17" s="287" t="s">
        <v>254</v>
      </c>
      <c r="D17" s="81">
        <f t="shared" si="44"/>
        <v>214303</v>
      </c>
      <c r="E17" s="297">
        <f t="shared" si="45"/>
        <v>214303</v>
      </c>
      <c r="F17" s="82">
        <v>214303</v>
      </c>
      <c r="G17" s="82">
        <f t="shared" si="46"/>
        <v>214303</v>
      </c>
      <c r="H17" s="82">
        <f t="shared" si="47"/>
        <v>0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>
        <v>0</v>
      </c>
      <c r="T17" s="82">
        <f t="shared" si="48"/>
        <v>0</v>
      </c>
      <c r="U17" s="82">
        <f t="shared" si="49"/>
        <v>0</v>
      </c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>
        <v>0</v>
      </c>
      <c r="AG17" s="82">
        <f t="shared" si="50"/>
        <v>0</v>
      </c>
      <c r="AH17" s="82">
        <f t="shared" si="51"/>
        <v>0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>
        <v>0</v>
      </c>
      <c r="AT17" s="82">
        <f t="shared" si="52"/>
        <v>0</v>
      </c>
      <c r="AU17" s="100">
        <f t="shared" si="53"/>
        <v>0</v>
      </c>
      <c r="AV17" s="82"/>
      <c r="AW17" s="82"/>
      <c r="AX17" s="82"/>
      <c r="AY17" s="82"/>
      <c r="AZ17" s="82"/>
      <c r="BA17" s="82"/>
      <c r="BB17" s="82">
        <f t="shared" si="54"/>
        <v>0</v>
      </c>
      <c r="BC17" s="82">
        <f t="shared" si="55"/>
        <v>0</v>
      </c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3" t="s">
        <v>499</v>
      </c>
      <c r="BO17" s="87" t="s">
        <v>443</v>
      </c>
      <c r="BP17" s="25"/>
    </row>
    <row r="18" spans="1:68" s="146" customFormat="1" ht="24" x14ac:dyDescent="0.2">
      <c r="A18" s="110"/>
      <c r="B18" s="244"/>
      <c r="C18" s="321" t="s">
        <v>538</v>
      </c>
      <c r="D18" s="81">
        <f t="shared" si="44"/>
        <v>0</v>
      </c>
      <c r="E18" s="297">
        <f t="shared" si="45"/>
        <v>0</v>
      </c>
      <c r="F18" s="82">
        <v>0</v>
      </c>
      <c r="G18" s="82">
        <f t="shared" si="46"/>
        <v>0</v>
      </c>
      <c r="H18" s="82">
        <f t="shared" si="47"/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v>0</v>
      </c>
      <c r="T18" s="82">
        <f t="shared" si="48"/>
        <v>0</v>
      </c>
      <c r="U18" s="82">
        <f t="shared" si="49"/>
        <v>0</v>
      </c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>
        <v>0</v>
      </c>
      <c r="AG18" s="82">
        <f t="shared" si="50"/>
        <v>0</v>
      </c>
      <c r="AH18" s="82">
        <f t="shared" si="51"/>
        <v>0</v>
      </c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>
        <v>0</v>
      </c>
      <c r="AT18" s="82">
        <f t="shared" si="52"/>
        <v>0</v>
      </c>
      <c r="AU18" s="100">
        <f t="shared" si="53"/>
        <v>0</v>
      </c>
      <c r="AV18" s="100"/>
      <c r="AW18" s="100"/>
      <c r="AX18" s="100"/>
      <c r="AY18" s="100"/>
      <c r="AZ18" s="100"/>
      <c r="BA18" s="82"/>
      <c r="BB18" s="82">
        <f t="shared" si="54"/>
        <v>0</v>
      </c>
      <c r="BC18" s="82">
        <f t="shared" si="55"/>
        <v>0</v>
      </c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83" t="s">
        <v>456</v>
      </c>
      <c r="BO18" s="87"/>
      <c r="BP18" s="25"/>
    </row>
    <row r="19" spans="1:68" s="200" customFormat="1" ht="27.75" customHeight="1" x14ac:dyDescent="0.2">
      <c r="A19" s="110"/>
      <c r="B19" s="244"/>
      <c r="C19" s="321" t="s">
        <v>734</v>
      </c>
      <c r="D19" s="81">
        <f t="shared" ref="D19" si="56">F19+S19+AF19+AS19+BA19</f>
        <v>0</v>
      </c>
      <c r="E19" s="297">
        <f t="shared" ref="E19" si="57">G19+T19+AG19+AT19+BB19</f>
        <v>24195</v>
      </c>
      <c r="F19" s="82"/>
      <c r="G19" s="82">
        <f t="shared" ref="G19" si="58">F19+H19</f>
        <v>24195</v>
      </c>
      <c r="H19" s="82">
        <f t="shared" ref="H19" si="59">SUM(I19:R19)</f>
        <v>24195</v>
      </c>
      <c r="I19" s="82">
        <v>24195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f t="shared" ref="T19" si="60">S19+U19</f>
        <v>0</v>
      </c>
      <c r="U19" s="82">
        <f t="shared" ref="U19" si="61">SUM(V19:AE19)</f>
        <v>0</v>
      </c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>
        <f t="shared" ref="AG19" si="62">AF19+AH19</f>
        <v>0</v>
      </c>
      <c r="AH19" s="82">
        <f t="shared" ref="AH19" si="63">SUM(AI19:AR19)</f>
        <v>0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82">
        <f t="shared" ref="AT19" si="64">AS19+AU19</f>
        <v>0</v>
      </c>
      <c r="AU19" s="100">
        <f t="shared" ref="AU19" si="65">SUM(AV19:AZ19)</f>
        <v>0</v>
      </c>
      <c r="AV19" s="100"/>
      <c r="AW19" s="100"/>
      <c r="AX19" s="100"/>
      <c r="AY19" s="100"/>
      <c r="AZ19" s="100"/>
      <c r="BA19" s="82"/>
      <c r="BB19" s="82">
        <f t="shared" ref="BB19" si="66">BA19+BC19</f>
        <v>0</v>
      </c>
      <c r="BC19" s="82">
        <f t="shared" ref="BC19" si="67">SUM(BD19:BM19)</f>
        <v>0</v>
      </c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83" t="s">
        <v>735</v>
      </c>
      <c r="BO19" s="87"/>
      <c r="BP19" s="25"/>
    </row>
    <row r="20" spans="1:68" ht="12" customHeight="1" x14ac:dyDescent="0.2">
      <c r="A20" s="110"/>
      <c r="B20" s="243" t="s">
        <v>167</v>
      </c>
      <c r="C20" s="287" t="s">
        <v>124</v>
      </c>
      <c r="D20" s="81">
        <f t="shared" si="44"/>
        <v>241000</v>
      </c>
      <c r="E20" s="297">
        <f t="shared" si="45"/>
        <v>241000</v>
      </c>
      <c r="F20" s="82">
        <v>241000</v>
      </c>
      <c r="G20" s="82">
        <f t="shared" si="46"/>
        <v>241000</v>
      </c>
      <c r="H20" s="82">
        <f t="shared" si="47"/>
        <v>0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f t="shared" si="48"/>
        <v>0</v>
      </c>
      <c r="U20" s="82">
        <f t="shared" si="49"/>
        <v>0</v>
      </c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100">
        <f t="shared" si="50"/>
        <v>0</v>
      </c>
      <c r="AH20" s="100">
        <f t="shared" si="51"/>
        <v>0</v>
      </c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82">
        <f t="shared" si="52"/>
        <v>0</v>
      </c>
      <c r="AU20" s="100">
        <f t="shared" si="53"/>
        <v>0</v>
      </c>
      <c r="AV20" s="100"/>
      <c r="AW20" s="100"/>
      <c r="AX20" s="100"/>
      <c r="AY20" s="100"/>
      <c r="AZ20" s="100"/>
      <c r="BA20" s="82"/>
      <c r="BB20" s="82">
        <f t="shared" si="54"/>
        <v>0</v>
      </c>
      <c r="BC20" s="82">
        <f t="shared" si="55"/>
        <v>0</v>
      </c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83" t="s">
        <v>547</v>
      </c>
      <c r="BO20" s="87"/>
      <c r="BP20" s="25"/>
    </row>
    <row r="21" spans="1:68" x14ac:dyDescent="0.2">
      <c r="A21" s="110"/>
      <c r="B21" s="244"/>
      <c r="C21" s="287" t="s">
        <v>183</v>
      </c>
      <c r="D21" s="81">
        <f t="shared" si="44"/>
        <v>11531214</v>
      </c>
      <c r="E21" s="297">
        <f t="shared" si="45"/>
        <v>11531214</v>
      </c>
      <c r="F21" s="82">
        <v>11531214</v>
      </c>
      <c r="G21" s="82">
        <f t="shared" si="46"/>
        <v>11531214</v>
      </c>
      <c r="H21" s="82">
        <f t="shared" si="47"/>
        <v>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>
        <f t="shared" si="48"/>
        <v>0</v>
      </c>
      <c r="U21" s="82">
        <f t="shared" si="49"/>
        <v>0</v>
      </c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100">
        <f t="shared" si="50"/>
        <v>0</v>
      </c>
      <c r="AH21" s="100">
        <f t="shared" si="51"/>
        <v>0</v>
      </c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82">
        <f t="shared" si="52"/>
        <v>0</v>
      </c>
      <c r="AU21" s="100">
        <f t="shared" si="53"/>
        <v>0</v>
      </c>
      <c r="AV21" s="100"/>
      <c r="AW21" s="100"/>
      <c r="AX21" s="100"/>
      <c r="AY21" s="100"/>
      <c r="AZ21" s="100"/>
      <c r="BA21" s="82"/>
      <c r="BB21" s="82">
        <f t="shared" si="54"/>
        <v>0</v>
      </c>
      <c r="BC21" s="82">
        <f t="shared" si="55"/>
        <v>0</v>
      </c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83" t="s">
        <v>548</v>
      </c>
      <c r="BO21" s="87"/>
      <c r="BP21" s="25"/>
    </row>
    <row r="22" spans="1:68" x14ac:dyDescent="0.2">
      <c r="A22" s="110"/>
      <c r="B22" s="252"/>
      <c r="C22" s="287" t="s">
        <v>184</v>
      </c>
      <c r="D22" s="81">
        <f t="shared" si="44"/>
        <v>102588</v>
      </c>
      <c r="E22" s="297">
        <f t="shared" si="45"/>
        <v>102588</v>
      </c>
      <c r="F22" s="82">
        <f>100000+2588</f>
        <v>102588</v>
      </c>
      <c r="G22" s="82">
        <f t="shared" si="46"/>
        <v>102588</v>
      </c>
      <c r="H22" s="82">
        <f t="shared" si="47"/>
        <v>0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>
        <f t="shared" si="48"/>
        <v>0</v>
      </c>
      <c r="U22" s="82">
        <f t="shared" si="49"/>
        <v>0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100">
        <f t="shared" si="50"/>
        <v>0</v>
      </c>
      <c r="AH22" s="100">
        <f t="shared" si="51"/>
        <v>0</v>
      </c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82">
        <f t="shared" si="52"/>
        <v>0</v>
      </c>
      <c r="AU22" s="100">
        <f t="shared" si="53"/>
        <v>0</v>
      </c>
      <c r="AV22" s="100"/>
      <c r="AW22" s="100"/>
      <c r="AX22" s="100"/>
      <c r="AY22" s="100"/>
      <c r="AZ22" s="100"/>
      <c r="BA22" s="82"/>
      <c r="BB22" s="82">
        <f t="shared" si="54"/>
        <v>0</v>
      </c>
      <c r="BC22" s="82">
        <f t="shared" si="55"/>
        <v>0</v>
      </c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83" t="s">
        <v>549</v>
      </c>
      <c r="BO22" s="87"/>
      <c r="BP22" s="25"/>
    </row>
    <row r="23" spans="1:68" s="132" customFormat="1" x14ac:dyDescent="0.2">
      <c r="A23" s="110"/>
      <c r="B23" s="252"/>
      <c r="C23" s="287" t="s">
        <v>457</v>
      </c>
      <c r="D23" s="81">
        <f t="shared" si="44"/>
        <v>386513</v>
      </c>
      <c r="E23" s="297">
        <f t="shared" si="45"/>
        <v>386513</v>
      </c>
      <c r="F23" s="82">
        <v>386513</v>
      </c>
      <c r="G23" s="82">
        <f t="shared" si="46"/>
        <v>386513</v>
      </c>
      <c r="H23" s="82">
        <f t="shared" si="47"/>
        <v>0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>
        <f t="shared" si="48"/>
        <v>0</v>
      </c>
      <c r="U23" s="82">
        <f t="shared" si="49"/>
        <v>0</v>
      </c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100">
        <f t="shared" si="50"/>
        <v>0</v>
      </c>
      <c r="AH23" s="100">
        <f t="shared" si="51"/>
        <v>0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82">
        <f t="shared" si="52"/>
        <v>0</v>
      </c>
      <c r="AU23" s="100">
        <f t="shared" si="53"/>
        <v>0</v>
      </c>
      <c r="AV23" s="100"/>
      <c r="AW23" s="100"/>
      <c r="AX23" s="100"/>
      <c r="AY23" s="100"/>
      <c r="AZ23" s="100"/>
      <c r="BA23" s="82"/>
      <c r="BB23" s="82">
        <f t="shared" si="54"/>
        <v>0</v>
      </c>
      <c r="BC23" s="82">
        <f t="shared" si="55"/>
        <v>0</v>
      </c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83" t="s">
        <v>550</v>
      </c>
      <c r="BO23" s="87"/>
      <c r="BP23" s="25"/>
    </row>
    <row r="24" spans="1:68" s="200" customFormat="1" x14ac:dyDescent="0.2">
      <c r="A24" s="110"/>
      <c r="B24" s="252"/>
      <c r="C24" s="287" t="s">
        <v>709</v>
      </c>
      <c r="D24" s="81">
        <f t="shared" si="44"/>
        <v>53</v>
      </c>
      <c r="E24" s="297">
        <f t="shared" si="45"/>
        <v>53</v>
      </c>
      <c r="F24" s="82">
        <v>0</v>
      </c>
      <c r="G24" s="82">
        <f t="shared" si="46"/>
        <v>0</v>
      </c>
      <c r="H24" s="82">
        <f t="shared" si="47"/>
        <v>0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>
        <v>53</v>
      </c>
      <c r="T24" s="82">
        <f t="shared" si="48"/>
        <v>53</v>
      </c>
      <c r="U24" s="82">
        <f t="shared" si="49"/>
        <v>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>
        <v>0</v>
      </c>
      <c r="AG24" s="82">
        <f t="shared" si="50"/>
        <v>0</v>
      </c>
      <c r="AH24" s="82">
        <f t="shared" si="51"/>
        <v>0</v>
      </c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>
        <v>0</v>
      </c>
      <c r="AT24" s="82">
        <f t="shared" si="52"/>
        <v>0</v>
      </c>
      <c r="AU24" s="100">
        <f t="shared" si="53"/>
        <v>0</v>
      </c>
      <c r="AV24" s="100"/>
      <c r="AW24" s="100"/>
      <c r="AX24" s="100"/>
      <c r="AY24" s="100"/>
      <c r="AZ24" s="100"/>
      <c r="BA24" s="82"/>
      <c r="BB24" s="82">
        <f t="shared" si="54"/>
        <v>0</v>
      </c>
      <c r="BC24" s="82">
        <f t="shared" si="55"/>
        <v>0</v>
      </c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83" t="s">
        <v>710</v>
      </c>
      <c r="BO24" s="87"/>
      <c r="BP24" s="25"/>
    </row>
    <row r="25" spans="1:68" ht="12.75" thickBot="1" x14ac:dyDescent="0.25">
      <c r="A25" s="139"/>
      <c r="B25" s="273"/>
      <c r="C25" s="322"/>
      <c r="D25" s="72"/>
      <c r="E25" s="298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73"/>
      <c r="AU25" s="99"/>
      <c r="AV25" s="99"/>
      <c r="AW25" s="99"/>
      <c r="AX25" s="99"/>
      <c r="AY25" s="99"/>
      <c r="AZ25" s="99"/>
      <c r="BA25" s="73"/>
      <c r="BB25" s="266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80"/>
      <c r="BO25" s="88"/>
      <c r="BP25" s="25"/>
    </row>
    <row r="26" spans="1:68" ht="24.75" thickBot="1" x14ac:dyDescent="0.25">
      <c r="A26" s="217" t="s">
        <v>6</v>
      </c>
      <c r="B26" s="127" t="s">
        <v>165</v>
      </c>
      <c r="C26" s="323"/>
      <c r="D26" s="11">
        <f>SUM(D27:D32)</f>
        <v>2919234</v>
      </c>
      <c r="E26" s="299">
        <f>SUM(E27:E32)</f>
        <v>2919234</v>
      </c>
      <c r="F26" s="9">
        <f>SUM(F27:F32)</f>
        <v>2876527</v>
      </c>
      <c r="G26" s="9">
        <f t="shared" ref="G26:R26" si="68">SUM(G27:G32)</f>
        <v>2876527</v>
      </c>
      <c r="H26" s="9">
        <f t="shared" si="68"/>
        <v>0</v>
      </c>
      <c r="I26" s="9">
        <f t="shared" si="68"/>
        <v>0</v>
      </c>
      <c r="J26" s="9">
        <f t="shared" si="68"/>
        <v>0</v>
      </c>
      <c r="K26" s="9">
        <f t="shared" si="68"/>
        <v>0</v>
      </c>
      <c r="L26" s="9">
        <f t="shared" si="68"/>
        <v>0</v>
      </c>
      <c r="M26" s="9">
        <f t="shared" si="68"/>
        <v>0</v>
      </c>
      <c r="N26" s="9">
        <f t="shared" si="68"/>
        <v>0</v>
      </c>
      <c r="O26" s="9">
        <f t="shared" si="68"/>
        <v>0</v>
      </c>
      <c r="P26" s="9">
        <f t="shared" si="68"/>
        <v>0</v>
      </c>
      <c r="Q26" s="9">
        <f t="shared" si="68"/>
        <v>0</v>
      </c>
      <c r="R26" s="9">
        <f t="shared" si="68"/>
        <v>0</v>
      </c>
      <c r="S26" s="9">
        <f>SUM(S27:S32)</f>
        <v>0</v>
      </c>
      <c r="T26" s="9">
        <f t="shared" ref="T26" si="69">SUM(T27:T32)</f>
        <v>0</v>
      </c>
      <c r="U26" s="9">
        <f t="shared" ref="U26" si="70">SUM(U27:U32)</f>
        <v>0</v>
      </c>
      <c r="V26" s="9">
        <f t="shared" ref="V26" si="71">SUM(V27:V32)</f>
        <v>0</v>
      </c>
      <c r="W26" s="9">
        <f t="shared" ref="W26" si="72">SUM(W27:W32)</f>
        <v>0</v>
      </c>
      <c r="X26" s="9">
        <f t="shared" ref="X26" si="73">SUM(X27:X32)</f>
        <v>0</v>
      </c>
      <c r="Y26" s="9">
        <f t="shared" ref="Y26" si="74">SUM(Y27:Y32)</f>
        <v>0</v>
      </c>
      <c r="Z26" s="9">
        <f t="shared" ref="Z26" si="75">SUM(Z27:Z32)</f>
        <v>0</v>
      </c>
      <c r="AA26" s="9">
        <f t="shared" ref="AA26" si="76">SUM(AA27:AA32)</f>
        <v>0</v>
      </c>
      <c r="AB26" s="9">
        <f t="shared" ref="AB26" si="77">SUM(AB27:AB32)</f>
        <v>0</v>
      </c>
      <c r="AC26" s="9">
        <f t="shared" ref="AC26" si="78">SUM(AC27:AC32)</f>
        <v>0</v>
      </c>
      <c r="AD26" s="9">
        <f t="shared" ref="AD26" si="79">SUM(AD27:AD32)</f>
        <v>0</v>
      </c>
      <c r="AE26" s="9">
        <f t="shared" ref="AE26" si="80">SUM(AE27:AE32)</f>
        <v>0</v>
      </c>
      <c r="AF26" s="9">
        <f>SUM(AF27:AF32)</f>
        <v>46907</v>
      </c>
      <c r="AG26" s="98">
        <f t="shared" ref="AG26" si="81">SUM(AG27:AG32)</f>
        <v>46907</v>
      </c>
      <c r="AH26" s="98">
        <f t="shared" ref="AH26" si="82">SUM(AH27:AH32)</f>
        <v>0</v>
      </c>
      <c r="AI26" s="98">
        <f t="shared" ref="AI26" si="83">SUM(AI27:AI32)</f>
        <v>0</v>
      </c>
      <c r="AJ26" s="98">
        <f t="shared" ref="AJ26" si="84">SUM(AJ27:AJ32)</f>
        <v>0</v>
      </c>
      <c r="AK26" s="98">
        <f t="shared" ref="AK26" si="85">SUM(AK27:AK32)</f>
        <v>0</v>
      </c>
      <c r="AL26" s="98">
        <f t="shared" ref="AL26" si="86">SUM(AL27:AL32)</f>
        <v>0</v>
      </c>
      <c r="AM26" s="98">
        <f t="shared" ref="AM26" si="87">SUM(AM27:AM32)</f>
        <v>0</v>
      </c>
      <c r="AN26" s="98">
        <f t="shared" ref="AN26" si="88">SUM(AN27:AN32)</f>
        <v>0</v>
      </c>
      <c r="AO26" s="98">
        <f t="shared" ref="AO26" si="89">SUM(AO27:AO32)</f>
        <v>0</v>
      </c>
      <c r="AP26" s="98">
        <f t="shared" ref="AP26" si="90">SUM(AP27:AP32)</f>
        <v>0</v>
      </c>
      <c r="AQ26" s="98">
        <f t="shared" ref="AQ26" si="91">SUM(AQ27:AQ32)</f>
        <v>0</v>
      </c>
      <c r="AR26" s="98">
        <f t="shared" ref="AR26" si="92">SUM(AR27:AR32)</f>
        <v>0</v>
      </c>
      <c r="AS26" s="98">
        <f>SUM(AS27:AS32)</f>
        <v>0</v>
      </c>
      <c r="AT26" s="9">
        <f t="shared" ref="AT26" si="93">SUM(AT27:AT32)</f>
        <v>0</v>
      </c>
      <c r="AU26" s="98">
        <f t="shared" ref="AU26" si="94">SUM(AU27:AU32)</f>
        <v>0</v>
      </c>
      <c r="AV26" s="98">
        <f t="shared" ref="AV26" si="95">SUM(AV27:AV32)</f>
        <v>0</v>
      </c>
      <c r="AW26" s="98">
        <f t="shared" ref="AW26" si="96">SUM(AW27:AW32)</f>
        <v>0</v>
      </c>
      <c r="AX26" s="98">
        <f t="shared" ref="AX26" si="97">SUM(AX27:AX32)</f>
        <v>0</v>
      </c>
      <c r="AY26" s="98">
        <f t="shared" ref="AY26" si="98">SUM(AY27:AY32)</f>
        <v>0</v>
      </c>
      <c r="AZ26" s="98">
        <f t="shared" ref="AZ26" si="99">SUM(AZ27:AZ32)</f>
        <v>0</v>
      </c>
      <c r="BA26" s="9">
        <f>SUM(BA27:BA32)</f>
        <v>-4200</v>
      </c>
      <c r="BB26" s="312">
        <f t="shared" ref="BB26" si="100">SUM(BB27:BB32)</f>
        <v>-4200</v>
      </c>
      <c r="BC26" s="98">
        <f t="shared" ref="BC26" si="101">SUM(BC27:BC32)</f>
        <v>0</v>
      </c>
      <c r="BD26" s="98">
        <f t="shared" ref="BD26" si="102">SUM(BD27:BD32)</f>
        <v>0</v>
      </c>
      <c r="BE26" s="98">
        <f t="shared" ref="BE26" si="103">SUM(BE27:BE32)</f>
        <v>0</v>
      </c>
      <c r="BF26" s="98">
        <f t="shared" ref="BF26" si="104">SUM(BF27:BF32)</f>
        <v>0</v>
      </c>
      <c r="BG26" s="98">
        <f t="shared" ref="BG26" si="105">SUM(BG27:BG32)</f>
        <v>0</v>
      </c>
      <c r="BH26" s="98">
        <f t="shared" ref="BH26" si="106">SUM(BH27:BH32)</f>
        <v>0</v>
      </c>
      <c r="BI26" s="98">
        <f t="shared" ref="BI26" si="107">SUM(BI27:BI32)</f>
        <v>0</v>
      </c>
      <c r="BJ26" s="98">
        <f t="shared" ref="BJ26" si="108">SUM(BJ27:BJ32)</f>
        <v>0</v>
      </c>
      <c r="BK26" s="98">
        <f t="shared" ref="BK26" si="109">SUM(BK27:BK32)</f>
        <v>0</v>
      </c>
      <c r="BL26" s="98">
        <f t="shared" ref="BL26" si="110">SUM(BL27:BL32)</f>
        <v>0</v>
      </c>
      <c r="BM26" s="98">
        <f t="shared" ref="BM26" si="111">SUM(BM27:BM32)</f>
        <v>0</v>
      </c>
      <c r="BN26" s="12"/>
      <c r="BO26" s="89"/>
      <c r="BP26" s="25"/>
    </row>
    <row r="27" spans="1:68" ht="12.75" customHeight="1" thickTop="1" x14ac:dyDescent="0.2">
      <c r="A27" s="131">
        <v>90000056357</v>
      </c>
      <c r="B27" s="249" t="s">
        <v>5</v>
      </c>
      <c r="C27" s="287" t="s">
        <v>182</v>
      </c>
      <c r="D27" s="81">
        <f t="shared" ref="D27:D31" si="112">F27+S27+AF27+AS27+BA27</f>
        <v>206605</v>
      </c>
      <c r="E27" s="297">
        <f t="shared" ref="E27:E31" si="113">G27+T27+AG27+AT27+BB27</f>
        <v>206605</v>
      </c>
      <c r="F27" s="82">
        <v>206605</v>
      </c>
      <c r="G27" s="82">
        <f t="shared" ref="G27:G31" si="114">F27+H27</f>
        <v>206605</v>
      </c>
      <c r="H27" s="82">
        <f t="shared" ref="H27:H31" si="115">SUM(I27:R27)</f>
        <v>0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v>0</v>
      </c>
      <c r="T27" s="82">
        <f t="shared" ref="T27:T31" si="116">S27+U27</f>
        <v>0</v>
      </c>
      <c r="U27" s="82">
        <f t="shared" ref="U27:U31" si="117">SUM(V27:AE27)</f>
        <v>0</v>
      </c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>
        <v>0</v>
      </c>
      <c r="AG27" s="82">
        <f t="shared" ref="AG27:AG31" si="118">AF27+AH27</f>
        <v>0</v>
      </c>
      <c r="AH27" s="82">
        <f t="shared" ref="AH27:AH31" si="119">SUM(AI27:AR27)</f>
        <v>0</v>
      </c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>
        <v>0</v>
      </c>
      <c r="AT27" s="82">
        <f t="shared" ref="AT27:AT31" si="120">AS27+AU27</f>
        <v>0</v>
      </c>
      <c r="AU27" s="100">
        <f t="shared" ref="AU27:AU31" si="121">SUM(AV27:AZ27)</f>
        <v>0</v>
      </c>
      <c r="AV27" s="100"/>
      <c r="AW27" s="100"/>
      <c r="AX27" s="100"/>
      <c r="AY27" s="100"/>
      <c r="AZ27" s="100"/>
      <c r="BA27" s="82"/>
      <c r="BB27" s="82">
        <f t="shared" ref="BB27:BB31" si="122">BA27+BC27</f>
        <v>0</v>
      </c>
      <c r="BC27" s="82">
        <f t="shared" ref="BC27:BC31" si="123">SUM(BD27:BM27)</f>
        <v>0</v>
      </c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83" t="s">
        <v>314</v>
      </c>
      <c r="BO27" s="87"/>
      <c r="BP27" s="25"/>
    </row>
    <row r="28" spans="1:68" s="124" customFormat="1" x14ac:dyDescent="0.2">
      <c r="A28" s="128"/>
      <c r="B28" s="250"/>
      <c r="C28" s="287" t="s">
        <v>185</v>
      </c>
      <c r="D28" s="81">
        <f t="shared" si="112"/>
        <v>195274</v>
      </c>
      <c r="E28" s="297">
        <f t="shared" si="113"/>
        <v>195274</v>
      </c>
      <c r="F28" s="82">
        <v>177754</v>
      </c>
      <c r="G28" s="82">
        <f t="shared" si="114"/>
        <v>177754</v>
      </c>
      <c r="H28" s="82">
        <f t="shared" si="115"/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>
        <v>0</v>
      </c>
      <c r="T28" s="82">
        <f t="shared" si="116"/>
        <v>0</v>
      </c>
      <c r="U28" s="82">
        <f t="shared" si="117"/>
        <v>0</v>
      </c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>
        <v>17520</v>
      </c>
      <c r="AG28" s="82">
        <f t="shared" si="118"/>
        <v>17520</v>
      </c>
      <c r="AH28" s="82">
        <f t="shared" si="119"/>
        <v>0</v>
      </c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>
        <v>0</v>
      </c>
      <c r="AT28" s="82">
        <f t="shared" si="120"/>
        <v>0</v>
      </c>
      <c r="AU28" s="100">
        <f t="shared" si="121"/>
        <v>0</v>
      </c>
      <c r="AV28" s="100"/>
      <c r="AW28" s="100"/>
      <c r="AX28" s="100"/>
      <c r="AY28" s="100"/>
      <c r="AZ28" s="100"/>
      <c r="BA28" s="82"/>
      <c r="BB28" s="82">
        <f t="shared" si="122"/>
        <v>0</v>
      </c>
      <c r="BC28" s="82">
        <f t="shared" si="123"/>
        <v>0</v>
      </c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83" t="s">
        <v>315</v>
      </c>
      <c r="BO28" s="87" t="s">
        <v>442</v>
      </c>
      <c r="BP28" s="25"/>
    </row>
    <row r="29" spans="1:68" s="200" customFormat="1" ht="24" x14ac:dyDescent="0.2">
      <c r="A29" s="110"/>
      <c r="B29" s="244"/>
      <c r="C29" s="321" t="s">
        <v>650</v>
      </c>
      <c r="D29" s="81">
        <f t="shared" si="112"/>
        <v>66505</v>
      </c>
      <c r="E29" s="297">
        <f t="shared" si="113"/>
        <v>66505</v>
      </c>
      <c r="F29" s="73">
        <v>66505</v>
      </c>
      <c r="G29" s="73">
        <f t="shared" si="114"/>
        <v>66505</v>
      </c>
      <c r="H29" s="73">
        <f t="shared" si="115"/>
        <v>0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>
        <v>0</v>
      </c>
      <c r="T29" s="73">
        <f t="shared" si="116"/>
        <v>0</v>
      </c>
      <c r="U29" s="73">
        <f t="shared" si="117"/>
        <v>0</v>
      </c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>
        <v>0</v>
      </c>
      <c r="AG29" s="73">
        <f t="shared" si="118"/>
        <v>0</v>
      </c>
      <c r="AH29" s="73">
        <f t="shared" si="119"/>
        <v>0</v>
      </c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>
        <v>0</v>
      </c>
      <c r="AT29" s="82">
        <f t="shared" si="120"/>
        <v>0</v>
      </c>
      <c r="AU29" s="100">
        <f t="shared" si="121"/>
        <v>0</v>
      </c>
      <c r="AV29" s="99"/>
      <c r="AW29" s="99"/>
      <c r="AX29" s="99"/>
      <c r="AY29" s="99"/>
      <c r="AZ29" s="99"/>
      <c r="BA29" s="73"/>
      <c r="BB29" s="82">
        <f t="shared" si="122"/>
        <v>0</v>
      </c>
      <c r="BC29" s="82">
        <f t="shared" si="123"/>
        <v>0</v>
      </c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83" t="s">
        <v>316</v>
      </c>
      <c r="BO29" s="87" t="s">
        <v>443</v>
      </c>
      <c r="BP29" s="25"/>
    </row>
    <row r="30" spans="1:68" ht="24" customHeight="1" x14ac:dyDescent="0.2">
      <c r="A30" s="110">
        <v>90000056554</v>
      </c>
      <c r="B30" s="243" t="s">
        <v>450</v>
      </c>
      <c r="C30" s="287" t="s">
        <v>244</v>
      </c>
      <c r="D30" s="81">
        <f t="shared" si="112"/>
        <v>2415850</v>
      </c>
      <c r="E30" s="297">
        <f t="shared" si="113"/>
        <v>2415850</v>
      </c>
      <c r="F30" s="82">
        <v>2390663</v>
      </c>
      <c r="G30" s="82">
        <f t="shared" si="114"/>
        <v>2390663</v>
      </c>
      <c r="H30" s="82">
        <f t="shared" si="115"/>
        <v>0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>
        <v>0</v>
      </c>
      <c r="T30" s="82">
        <f t="shared" si="116"/>
        <v>0</v>
      </c>
      <c r="U30" s="82">
        <f t="shared" si="117"/>
        <v>0</v>
      </c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>
        <v>29387</v>
      </c>
      <c r="AG30" s="82">
        <f t="shared" si="118"/>
        <v>29387</v>
      </c>
      <c r="AH30" s="82">
        <f t="shared" si="119"/>
        <v>0</v>
      </c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>
        <v>0</v>
      </c>
      <c r="AT30" s="82">
        <f t="shared" si="120"/>
        <v>0</v>
      </c>
      <c r="AU30" s="100">
        <f t="shared" si="121"/>
        <v>0</v>
      </c>
      <c r="AV30" s="100"/>
      <c r="AW30" s="100"/>
      <c r="AX30" s="100"/>
      <c r="AY30" s="100"/>
      <c r="AZ30" s="100"/>
      <c r="BA30" s="82">
        <v>-4200</v>
      </c>
      <c r="BB30" s="82">
        <f t="shared" si="122"/>
        <v>-4200</v>
      </c>
      <c r="BC30" s="82">
        <f t="shared" si="123"/>
        <v>0</v>
      </c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83" t="s">
        <v>657</v>
      </c>
      <c r="BO30" s="87"/>
      <c r="BP30" s="25"/>
    </row>
    <row r="31" spans="1:68" ht="36" customHeight="1" x14ac:dyDescent="0.2">
      <c r="A31" s="110"/>
      <c r="B31" s="243" t="s">
        <v>167</v>
      </c>
      <c r="C31" s="324" t="s">
        <v>225</v>
      </c>
      <c r="D31" s="81">
        <f t="shared" si="112"/>
        <v>35000</v>
      </c>
      <c r="E31" s="297">
        <f t="shared" si="113"/>
        <v>35000</v>
      </c>
      <c r="F31" s="82">
        <v>35000</v>
      </c>
      <c r="G31" s="82">
        <f t="shared" si="114"/>
        <v>35000</v>
      </c>
      <c r="H31" s="82">
        <f t="shared" si="115"/>
        <v>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>
        <f t="shared" si="116"/>
        <v>0</v>
      </c>
      <c r="U31" s="82">
        <f t="shared" si="117"/>
        <v>0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100">
        <f t="shared" si="118"/>
        <v>0</v>
      </c>
      <c r="AH31" s="100">
        <f t="shared" si="119"/>
        <v>0</v>
      </c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82">
        <f t="shared" si="120"/>
        <v>0</v>
      </c>
      <c r="AU31" s="100">
        <f t="shared" si="121"/>
        <v>0</v>
      </c>
      <c r="AV31" s="100"/>
      <c r="AW31" s="100"/>
      <c r="AX31" s="100"/>
      <c r="AY31" s="100"/>
      <c r="AZ31" s="100"/>
      <c r="BA31" s="82"/>
      <c r="BB31" s="82">
        <f t="shared" si="122"/>
        <v>0</v>
      </c>
      <c r="BC31" s="82">
        <f t="shared" si="123"/>
        <v>0</v>
      </c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83" t="s">
        <v>345</v>
      </c>
      <c r="BO31" s="87"/>
      <c r="BP31" s="25"/>
    </row>
    <row r="32" spans="1:68" ht="12.75" thickBot="1" x14ac:dyDescent="0.25">
      <c r="A32" s="110"/>
      <c r="B32" s="218"/>
      <c r="C32" s="325"/>
      <c r="D32" s="72"/>
      <c r="E32" s="298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73"/>
      <c r="AU32" s="99"/>
      <c r="AV32" s="99"/>
      <c r="AW32" s="99"/>
      <c r="AX32" s="99"/>
      <c r="AY32" s="99"/>
      <c r="AZ32" s="99"/>
      <c r="BA32" s="73"/>
      <c r="BB32" s="266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74"/>
      <c r="BO32" s="88"/>
      <c r="BP32" s="25"/>
    </row>
    <row r="33" spans="1:68" ht="12.75" thickBot="1" x14ac:dyDescent="0.25">
      <c r="A33" s="217" t="s">
        <v>7</v>
      </c>
      <c r="B33" s="127" t="s">
        <v>8</v>
      </c>
      <c r="C33" s="323"/>
      <c r="D33" s="11">
        <f>SUM(D34:D56)</f>
        <v>22014945</v>
      </c>
      <c r="E33" s="299">
        <f>SUM(E34:E56)</f>
        <v>21955062</v>
      </c>
      <c r="F33" s="9">
        <f>SUM(F34:F56)</f>
        <v>20834324</v>
      </c>
      <c r="G33" s="9">
        <f t="shared" ref="G33:R33" si="124">SUM(G34:G56)</f>
        <v>20774441</v>
      </c>
      <c r="H33" s="9">
        <f t="shared" si="124"/>
        <v>-59883</v>
      </c>
      <c r="I33" s="9">
        <f t="shared" si="124"/>
        <v>-59883</v>
      </c>
      <c r="J33" s="9">
        <f t="shared" si="124"/>
        <v>0</v>
      </c>
      <c r="K33" s="9">
        <f t="shared" si="124"/>
        <v>0</v>
      </c>
      <c r="L33" s="9">
        <f t="shared" si="124"/>
        <v>0</v>
      </c>
      <c r="M33" s="9">
        <f t="shared" si="124"/>
        <v>0</v>
      </c>
      <c r="N33" s="9">
        <f t="shared" si="124"/>
        <v>0</v>
      </c>
      <c r="O33" s="9">
        <f t="shared" si="124"/>
        <v>0</v>
      </c>
      <c r="P33" s="9">
        <f t="shared" si="124"/>
        <v>0</v>
      </c>
      <c r="Q33" s="9">
        <f t="shared" si="124"/>
        <v>0</v>
      </c>
      <c r="R33" s="9">
        <f t="shared" si="124"/>
        <v>0</v>
      </c>
      <c r="S33" s="9">
        <f>SUM(S34:S56)</f>
        <v>1169460</v>
      </c>
      <c r="T33" s="9">
        <f t="shared" ref="T33" si="125">SUM(T34:T56)</f>
        <v>1169460</v>
      </c>
      <c r="U33" s="9">
        <f t="shared" ref="U33" si="126">SUM(U34:U56)</f>
        <v>0</v>
      </c>
      <c r="V33" s="9">
        <f t="shared" ref="V33" si="127">SUM(V34:V56)</f>
        <v>0</v>
      </c>
      <c r="W33" s="9">
        <f t="shared" ref="W33" si="128">SUM(W34:W56)</f>
        <v>0</v>
      </c>
      <c r="X33" s="9">
        <f t="shared" ref="X33" si="129">SUM(X34:X56)</f>
        <v>0</v>
      </c>
      <c r="Y33" s="9">
        <f t="shared" ref="Y33" si="130">SUM(Y34:Y56)</f>
        <v>0</v>
      </c>
      <c r="Z33" s="9">
        <f t="shared" ref="Z33" si="131">SUM(Z34:Z56)</f>
        <v>0</v>
      </c>
      <c r="AA33" s="9">
        <f t="shared" ref="AA33" si="132">SUM(AA34:AA56)</f>
        <v>0</v>
      </c>
      <c r="AB33" s="9">
        <f t="shared" ref="AB33" si="133">SUM(AB34:AB56)</f>
        <v>0</v>
      </c>
      <c r="AC33" s="9">
        <f t="shared" ref="AC33" si="134">SUM(AC34:AC56)</f>
        <v>0</v>
      </c>
      <c r="AD33" s="9">
        <f t="shared" ref="AD33" si="135">SUM(AD34:AD56)</f>
        <v>0</v>
      </c>
      <c r="AE33" s="9">
        <f t="shared" ref="AE33" si="136">SUM(AE34:AE56)</f>
        <v>0</v>
      </c>
      <c r="AF33" s="9">
        <f>SUM(AF34:AF56)</f>
        <v>11161</v>
      </c>
      <c r="AG33" s="98">
        <f t="shared" ref="AG33" si="137">SUM(AG34:AG56)</f>
        <v>11161</v>
      </c>
      <c r="AH33" s="98">
        <f t="shared" ref="AH33" si="138">SUM(AH34:AH56)</f>
        <v>0</v>
      </c>
      <c r="AI33" s="98">
        <f t="shared" ref="AI33" si="139">SUM(AI34:AI56)</f>
        <v>0</v>
      </c>
      <c r="AJ33" s="98">
        <f t="shared" ref="AJ33" si="140">SUM(AJ34:AJ56)</f>
        <v>0</v>
      </c>
      <c r="AK33" s="98">
        <f t="shared" ref="AK33" si="141">SUM(AK34:AK56)</f>
        <v>0</v>
      </c>
      <c r="AL33" s="98">
        <f t="shared" ref="AL33" si="142">SUM(AL34:AL56)</f>
        <v>0</v>
      </c>
      <c r="AM33" s="98">
        <f t="shared" ref="AM33" si="143">SUM(AM34:AM56)</f>
        <v>0</v>
      </c>
      <c r="AN33" s="98">
        <f t="shared" ref="AN33" si="144">SUM(AN34:AN56)</f>
        <v>0</v>
      </c>
      <c r="AO33" s="98">
        <f t="shared" ref="AO33" si="145">SUM(AO34:AO56)</f>
        <v>0</v>
      </c>
      <c r="AP33" s="98">
        <f t="shared" ref="AP33" si="146">SUM(AP34:AP56)</f>
        <v>0</v>
      </c>
      <c r="AQ33" s="98">
        <f t="shared" ref="AQ33" si="147">SUM(AQ34:AQ56)</f>
        <v>0</v>
      </c>
      <c r="AR33" s="98">
        <f t="shared" ref="AR33" si="148">SUM(AR34:AR56)</f>
        <v>0</v>
      </c>
      <c r="AS33" s="98">
        <f>SUM(AS34:AS56)</f>
        <v>0</v>
      </c>
      <c r="AT33" s="9">
        <f t="shared" ref="AT33" si="149">SUM(AT34:AT56)</f>
        <v>0</v>
      </c>
      <c r="AU33" s="98">
        <f t="shared" ref="AU33" si="150">SUM(AU34:AU56)</f>
        <v>0</v>
      </c>
      <c r="AV33" s="98">
        <f t="shared" ref="AV33" si="151">SUM(AV34:AV56)</f>
        <v>0</v>
      </c>
      <c r="AW33" s="98">
        <f t="shared" ref="AW33" si="152">SUM(AW34:AW56)</f>
        <v>0</v>
      </c>
      <c r="AX33" s="98">
        <f t="shared" ref="AX33" si="153">SUM(AX34:AX56)</f>
        <v>0</v>
      </c>
      <c r="AY33" s="98">
        <f t="shared" ref="AY33" si="154">SUM(AY34:AY56)</f>
        <v>0</v>
      </c>
      <c r="AZ33" s="98">
        <f t="shared" ref="AZ33" si="155">SUM(AZ34:AZ56)</f>
        <v>0</v>
      </c>
      <c r="BA33" s="9">
        <f>SUM(BA34:BA56)</f>
        <v>0</v>
      </c>
      <c r="BB33" s="312">
        <f t="shared" ref="BB33" si="156">SUM(BB34:BB56)</f>
        <v>0</v>
      </c>
      <c r="BC33" s="98">
        <f t="shared" ref="BC33" si="157">SUM(BC34:BC56)</f>
        <v>0</v>
      </c>
      <c r="BD33" s="98">
        <f t="shared" ref="BD33" si="158">SUM(BD34:BD56)</f>
        <v>0</v>
      </c>
      <c r="BE33" s="98">
        <f t="shared" ref="BE33" si="159">SUM(BE34:BE56)</f>
        <v>0</v>
      </c>
      <c r="BF33" s="98">
        <f t="shared" ref="BF33" si="160">SUM(BF34:BF56)</f>
        <v>0</v>
      </c>
      <c r="BG33" s="98">
        <f t="shared" ref="BG33" si="161">SUM(BG34:BG56)</f>
        <v>0</v>
      </c>
      <c r="BH33" s="98">
        <f t="shared" ref="BH33" si="162">SUM(BH34:BH56)</f>
        <v>0</v>
      </c>
      <c r="BI33" s="98">
        <f t="shared" ref="BI33" si="163">SUM(BI34:BI56)</f>
        <v>0</v>
      </c>
      <c r="BJ33" s="98">
        <f t="shared" ref="BJ33" si="164">SUM(BJ34:BJ56)</f>
        <v>0</v>
      </c>
      <c r="BK33" s="98">
        <f t="shared" ref="BK33" si="165">SUM(BK34:BK56)</f>
        <v>0</v>
      </c>
      <c r="BL33" s="98">
        <f t="shared" ref="BL33" si="166">SUM(BL34:BL56)</f>
        <v>0</v>
      </c>
      <c r="BM33" s="98">
        <f t="shared" ref="BM33" si="167">SUM(BM34:BM56)</f>
        <v>0</v>
      </c>
      <c r="BN33" s="12"/>
      <c r="BO33" s="89"/>
      <c r="BP33" s="25"/>
    </row>
    <row r="34" spans="1:68" ht="12.75" thickTop="1" x14ac:dyDescent="0.2">
      <c r="A34" s="110">
        <v>90000056357</v>
      </c>
      <c r="B34" s="249" t="s">
        <v>5</v>
      </c>
      <c r="C34" s="287" t="s">
        <v>182</v>
      </c>
      <c r="D34" s="81">
        <f t="shared" ref="D34:D55" si="168">F34+S34+AF34+AS34+BA34</f>
        <v>3353884</v>
      </c>
      <c r="E34" s="297">
        <f t="shared" ref="E34:E55" si="169">G34+T34+AG34+AT34+BB34</f>
        <v>3353884</v>
      </c>
      <c r="F34" s="82">
        <v>3353884</v>
      </c>
      <c r="G34" s="82">
        <f t="shared" ref="G34:G55" si="170">F34+H34</f>
        <v>3353884</v>
      </c>
      <c r="H34" s="82">
        <f t="shared" ref="H34:H55" si="171">SUM(I34:R34)</f>
        <v>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>
        <v>0</v>
      </c>
      <c r="T34" s="82">
        <f t="shared" ref="T34:T55" si="172">S34+U34</f>
        <v>0</v>
      </c>
      <c r="U34" s="82">
        <f t="shared" ref="U34:U55" si="173">SUM(V34:AE34)</f>
        <v>0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>
        <v>0</v>
      </c>
      <c r="AG34" s="82">
        <f t="shared" ref="AG34:AG55" si="174">AF34+AH34</f>
        <v>0</v>
      </c>
      <c r="AH34" s="82">
        <f t="shared" ref="AH34:AH55" si="175">SUM(AI34:AR34)</f>
        <v>0</v>
      </c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>
        <v>0</v>
      </c>
      <c r="AT34" s="82">
        <f t="shared" ref="AT34:AT55" si="176">AS34+AU34</f>
        <v>0</v>
      </c>
      <c r="AU34" s="100">
        <f t="shared" ref="AU34:AU55" si="177">SUM(AV34:AZ34)</f>
        <v>0</v>
      </c>
      <c r="AV34" s="100"/>
      <c r="AW34" s="100"/>
      <c r="AX34" s="100"/>
      <c r="AY34" s="100"/>
      <c r="AZ34" s="100"/>
      <c r="BA34" s="82"/>
      <c r="BB34" s="82">
        <f t="shared" ref="BB34:BB55" si="178">BA34+BC34</f>
        <v>0</v>
      </c>
      <c r="BC34" s="82">
        <f t="shared" ref="BC34:BC55" si="179">SUM(BD34:BM34)</f>
        <v>0</v>
      </c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83" t="s">
        <v>654</v>
      </c>
      <c r="BO34" s="87"/>
      <c r="BP34" s="25"/>
    </row>
    <row r="35" spans="1:68" s="124" customFormat="1" ht="12.75" x14ac:dyDescent="0.2">
      <c r="A35" s="110"/>
      <c r="B35" s="248"/>
      <c r="C35" s="287" t="s">
        <v>253</v>
      </c>
      <c r="D35" s="81">
        <f t="shared" si="168"/>
        <v>5388</v>
      </c>
      <c r="E35" s="297">
        <f t="shared" si="169"/>
        <v>5388</v>
      </c>
      <c r="F35" s="82">
        <v>5388</v>
      </c>
      <c r="G35" s="82">
        <f t="shared" si="170"/>
        <v>5388</v>
      </c>
      <c r="H35" s="82">
        <f t="shared" si="171"/>
        <v>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>
        <v>0</v>
      </c>
      <c r="T35" s="82">
        <f t="shared" si="172"/>
        <v>0</v>
      </c>
      <c r="U35" s="82">
        <f t="shared" si="173"/>
        <v>0</v>
      </c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>
        <v>0</v>
      </c>
      <c r="AG35" s="82">
        <f t="shared" si="174"/>
        <v>0</v>
      </c>
      <c r="AH35" s="82">
        <f t="shared" si="175"/>
        <v>0</v>
      </c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>
        <v>0</v>
      </c>
      <c r="AT35" s="82">
        <f t="shared" si="176"/>
        <v>0</v>
      </c>
      <c r="AU35" s="100">
        <f t="shared" si="177"/>
        <v>0</v>
      </c>
      <c r="AV35" s="201"/>
      <c r="AW35" s="201"/>
      <c r="AX35" s="201"/>
      <c r="AY35" s="201"/>
      <c r="AZ35" s="201"/>
      <c r="BA35" s="165"/>
      <c r="BB35" s="82">
        <f t="shared" si="178"/>
        <v>0</v>
      </c>
      <c r="BC35" s="82">
        <f t="shared" si="179"/>
        <v>0</v>
      </c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22" t="s">
        <v>658</v>
      </c>
      <c r="BO35" s="87"/>
      <c r="BP35" s="25"/>
    </row>
    <row r="36" spans="1:68" ht="12.75" x14ac:dyDescent="0.2">
      <c r="A36" s="110"/>
      <c r="B36" s="245"/>
      <c r="C36" s="287" t="s">
        <v>215</v>
      </c>
      <c r="D36" s="81">
        <f t="shared" si="168"/>
        <v>2305016</v>
      </c>
      <c r="E36" s="297">
        <f t="shared" si="169"/>
        <v>2305016</v>
      </c>
      <c r="F36" s="82">
        <v>2112120</v>
      </c>
      <c r="G36" s="82">
        <f t="shared" si="170"/>
        <v>2112120</v>
      </c>
      <c r="H36" s="82">
        <f t="shared" si="171"/>
        <v>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>
        <v>187000</v>
      </c>
      <c r="T36" s="82">
        <f t="shared" si="172"/>
        <v>187000</v>
      </c>
      <c r="U36" s="82">
        <f t="shared" si="173"/>
        <v>0</v>
      </c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>
        <v>5896</v>
      </c>
      <c r="AG36" s="82">
        <f t="shared" si="174"/>
        <v>5896</v>
      </c>
      <c r="AH36" s="82">
        <f t="shared" si="175"/>
        <v>0</v>
      </c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>
        <v>0</v>
      </c>
      <c r="AT36" s="82">
        <f t="shared" si="176"/>
        <v>0</v>
      </c>
      <c r="AU36" s="100">
        <f t="shared" si="177"/>
        <v>0</v>
      </c>
      <c r="AV36" s="82"/>
      <c r="AW36" s="82"/>
      <c r="AX36" s="82"/>
      <c r="AY36" s="82"/>
      <c r="AZ36" s="82"/>
      <c r="BA36" s="82"/>
      <c r="BB36" s="82">
        <f t="shared" si="178"/>
        <v>0</v>
      </c>
      <c r="BC36" s="82">
        <f t="shared" si="179"/>
        <v>0</v>
      </c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222" t="s">
        <v>317</v>
      </c>
      <c r="BO36" s="87" t="s">
        <v>664</v>
      </c>
      <c r="BP36" s="25"/>
    </row>
    <row r="37" spans="1:68" s="108" customFormat="1" ht="24" x14ac:dyDescent="0.2">
      <c r="A37" s="110"/>
      <c r="B37" s="248"/>
      <c r="C37" s="287" t="s">
        <v>245</v>
      </c>
      <c r="D37" s="81">
        <f t="shared" si="168"/>
        <v>54303</v>
      </c>
      <c r="E37" s="297">
        <f t="shared" si="169"/>
        <v>54303</v>
      </c>
      <c r="F37" s="165">
        <v>54303</v>
      </c>
      <c r="G37" s="165">
        <f t="shared" si="170"/>
        <v>54303</v>
      </c>
      <c r="H37" s="165">
        <f t="shared" si="171"/>
        <v>0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>
        <v>0</v>
      </c>
      <c r="T37" s="165">
        <f t="shared" si="172"/>
        <v>0</v>
      </c>
      <c r="U37" s="165">
        <f t="shared" si="173"/>
        <v>0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>
        <v>0</v>
      </c>
      <c r="AG37" s="165">
        <f t="shared" si="174"/>
        <v>0</v>
      </c>
      <c r="AH37" s="165">
        <f t="shared" si="175"/>
        <v>0</v>
      </c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>
        <v>0</v>
      </c>
      <c r="AT37" s="82">
        <f t="shared" si="176"/>
        <v>0</v>
      </c>
      <c r="AU37" s="100">
        <f t="shared" si="177"/>
        <v>0</v>
      </c>
      <c r="AV37" s="165"/>
      <c r="AW37" s="165"/>
      <c r="AX37" s="165"/>
      <c r="AY37" s="165"/>
      <c r="AZ37" s="165"/>
      <c r="BA37" s="165"/>
      <c r="BB37" s="82">
        <f t="shared" si="178"/>
        <v>0</v>
      </c>
      <c r="BC37" s="82">
        <f t="shared" si="179"/>
        <v>0</v>
      </c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222" t="s">
        <v>551</v>
      </c>
      <c r="BO37" s="87" t="s">
        <v>570</v>
      </c>
      <c r="BP37" s="25"/>
    </row>
    <row r="38" spans="1:68" s="164" customFormat="1" ht="24" x14ac:dyDescent="0.2">
      <c r="A38" s="110"/>
      <c r="B38" s="248"/>
      <c r="C38" s="287" t="s">
        <v>220</v>
      </c>
      <c r="D38" s="81">
        <f t="shared" si="168"/>
        <v>461728</v>
      </c>
      <c r="E38" s="297">
        <f t="shared" si="169"/>
        <v>461728</v>
      </c>
      <c r="F38" s="82">
        <v>456463</v>
      </c>
      <c r="G38" s="82">
        <f t="shared" si="170"/>
        <v>456463</v>
      </c>
      <c r="H38" s="82">
        <f t="shared" si="171"/>
        <v>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>
        <v>0</v>
      </c>
      <c r="T38" s="82">
        <f t="shared" si="172"/>
        <v>0</v>
      </c>
      <c r="U38" s="82">
        <f t="shared" si="173"/>
        <v>0</v>
      </c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>
        <v>5265</v>
      </c>
      <c r="AG38" s="82">
        <f t="shared" si="174"/>
        <v>5265</v>
      </c>
      <c r="AH38" s="82">
        <f t="shared" si="175"/>
        <v>0</v>
      </c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>
        <v>0</v>
      </c>
      <c r="AT38" s="82">
        <f t="shared" si="176"/>
        <v>0</v>
      </c>
      <c r="AU38" s="100">
        <f t="shared" si="177"/>
        <v>0</v>
      </c>
      <c r="AV38" s="82"/>
      <c r="AW38" s="82"/>
      <c r="AX38" s="82"/>
      <c r="AY38" s="82"/>
      <c r="AZ38" s="82"/>
      <c r="BA38" s="82"/>
      <c r="BB38" s="82">
        <f t="shared" si="178"/>
        <v>0</v>
      </c>
      <c r="BC38" s="82">
        <f t="shared" si="179"/>
        <v>0</v>
      </c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222" t="s">
        <v>318</v>
      </c>
      <c r="BO38" s="87" t="s">
        <v>665</v>
      </c>
      <c r="BP38" s="25"/>
    </row>
    <row r="39" spans="1:68" s="123" customFormat="1" ht="24" x14ac:dyDescent="0.2">
      <c r="A39" s="110"/>
      <c r="B39" s="245"/>
      <c r="C39" s="287" t="s">
        <v>252</v>
      </c>
      <c r="D39" s="81">
        <f t="shared" si="168"/>
        <v>807594</v>
      </c>
      <c r="E39" s="297">
        <f t="shared" si="169"/>
        <v>807594</v>
      </c>
      <c r="F39" s="82">
        <v>807594</v>
      </c>
      <c r="G39" s="82">
        <f t="shared" si="170"/>
        <v>807594</v>
      </c>
      <c r="H39" s="82">
        <f t="shared" si="171"/>
        <v>0</v>
      </c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>
        <v>0</v>
      </c>
      <c r="T39" s="82">
        <f t="shared" si="172"/>
        <v>0</v>
      </c>
      <c r="U39" s="82">
        <f t="shared" si="173"/>
        <v>0</v>
      </c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>
        <v>0</v>
      </c>
      <c r="AG39" s="82">
        <f t="shared" si="174"/>
        <v>0</v>
      </c>
      <c r="AH39" s="82">
        <f t="shared" si="175"/>
        <v>0</v>
      </c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>
        <v>0</v>
      </c>
      <c r="AT39" s="82">
        <f t="shared" si="176"/>
        <v>0</v>
      </c>
      <c r="AU39" s="100">
        <f t="shared" si="177"/>
        <v>0</v>
      </c>
      <c r="AV39" s="82"/>
      <c r="AW39" s="82"/>
      <c r="AX39" s="82"/>
      <c r="AY39" s="82"/>
      <c r="AZ39" s="82"/>
      <c r="BA39" s="82"/>
      <c r="BB39" s="82">
        <f t="shared" si="178"/>
        <v>0</v>
      </c>
      <c r="BC39" s="82">
        <f t="shared" si="179"/>
        <v>0</v>
      </c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222" t="s">
        <v>319</v>
      </c>
      <c r="BO39" s="87" t="s">
        <v>666</v>
      </c>
      <c r="BP39" s="25"/>
    </row>
    <row r="40" spans="1:68" s="164" customFormat="1" ht="24" x14ac:dyDescent="0.2">
      <c r="A40" s="110"/>
      <c r="B40" s="245"/>
      <c r="C40" s="287" t="s">
        <v>261</v>
      </c>
      <c r="D40" s="81">
        <f t="shared" si="168"/>
        <v>114100</v>
      </c>
      <c r="E40" s="297">
        <f t="shared" si="169"/>
        <v>114100</v>
      </c>
      <c r="F40" s="165">
        <v>114100</v>
      </c>
      <c r="G40" s="165">
        <f t="shared" si="170"/>
        <v>114100</v>
      </c>
      <c r="H40" s="165">
        <f t="shared" si="171"/>
        <v>0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>
        <v>0</v>
      </c>
      <c r="T40" s="165">
        <f t="shared" si="172"/>
        <v>0</v>
      </c>
      <c r="U40" s="165">
        <f t="shared" si="173"/>
        <v>0</v>
      </c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>
        <v>0</v>
      </c>
      <c r="AG40" s="165">
        <f t="shared" si="174"/>
        <v>0</v>
      </c>
      <c r="AH40" s="165">
        <f t="shared" si="175"/>
        <v>0</v>
      </c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>
        <v>0</v>
      </c>
      <c r="AT40" s="82">
        <f t="shared" si="176"/>
        <v>0</v>
      </c>
      <c r="AU40" s="100">
        <f t="shared" si="177"/>
        <v>0</v>
      </c>
      <c r="AV40" s="165"/>
      <c r="AW40" s="165"/>
      <c r="AX40" s="165"/>
      <c r="AY40" s="165"/>
      <c r="AZ40" s="165"/>
      <c r="BA40" s="165"/>
      <c r="BB40" s="82">
        <f t="shared" si="178"/>
        <v>0</v>
      </c>
      <c r="BC40" s="82">
        <f t="shared" si="179"/>
        <v>0</v>
      </c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222" t="s">
        <v>320</v>
      </c>
      <c r="BO40" s="88" t="s">
        <v>482</v>
      </c>
      <c r="BP40" s="25"/>
    </row>
    <row r="41" spans="1:68" s="164" customFormat="1" ht="24" x14ac:dyDescent="0.2">
      <c r="A41" s="110"/>
      <c r="B41" s="245"/>
      <c r="C41" s="287" t="s">
        <v>711</v>
      </c>
      <c r="D41" s="81">
        <f t="shared" si="168"/>
        <v>8257247</v>
      </c>
      <c r="E41" s="297">
        <f t="shared" si="169"/>
        <v>8257247</v>
      </c>
      <c r="F41" s="82">
        <v>7367846</v>
      </c>
      <c r="G41" s="82">
        <f t="shared" si="170"/>
        <v>7367846</v>
      </c>
      <c r="H41" s="82">
        <f t="shared" si="171"/>
        <v>0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>
        <v>889401</v>
      </c>
      <c r="T41" s="82">
        <f t="shared" si="172"/>
        <v>889401</v>
      </c>
      <c r="U41" s="82">
        <f t="shared" si="173"/>
        <v>0</v>
      </c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>
        <v>0</v>
      </c>
      <c r="AG41" s="82">
        <f t="shared" si="174"/>
        <v>0</v>
      </c>
      <c r="AH41" s="82">
        <f t="shared" si="175"/>
        <v>0</v>
      </c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>
        <v>0</v>
      </c>
      <c r="AT41" s="82">
        <f t="shared" si="176"/>
        <v>0</v>
      </c>
      <c r="AU41" s="100">
        <f t="shared" si="177"/>
        <v>0</v>
      </c>
      <c r="AV41" s="82"/>
      <c r="AW41" s="82"/>
      <c r="AX41" s="82"/>
      <c r="AY41" s="82"/>
      <c r="AZ41" s="82"/>
      <c r="BA41" s="82"/>
      <c r="BB41" s="82">
        <f t="shared" si="178"/>
        <v>0</v>
      </c>
      <c r="BC41" s="82">
        <f t="shared" si="179"/>
        <v>0</v>
      </c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222" t="s">
        <v>659</v>
      </c>
      <c r="BO41" s="87" t="s">
        <v>440</v>
      </c>
      <c r="BP41" s="25"/>
    </row>
    <row r="42" spans="1:68" s="200" customFormat="1" ht="24" x14ac:dyDescent="0.2">
      <c r="A42" s="110"/>
      <c r="B42" s="245"/>
      <c r="C42" s="287" t="s">
        <v>645</v>
      </c>
      <c r="D42" s="81">
        <f t="shared" si="168"/>
        <v>584436</v>
      </c>
      <c r="E42" s="297">
        <f t="shared" si="169"/>
        <v>584436</v>
      </c>
      <c r="F42" s="82">
        <v>584436</v>
      </c>
      <c r="G42" s="82">
        <f t="shared" si="170"/>
        <v>584436</v>
      </c>
      <c r="H42" s="82">
        <f t="shared" si="171"/>
        <v>0</v>
      </c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>
        <v>0</v>
      </c>
      <c r="T42" s="82">
        <f t="shared" si="172"/>
        <v>0</v>
      </c>
      <c r="U42" s="82">
        <f t="shared" si="173"/>
        <v>0</v>
      </c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>
        <v>0</v>
      </c>
      <c r="AG42" s="82">
        <f t="shared" si="174"/>
        <v>0</v>
      </c>
      <c r="AH42" s="82">
        <f t="shared" si="175"/>
        <v>0</v>
      </c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>
        <v>0</v>
      </c>
      <c r="AT42" s="82">
        <f t="shared" si="176"/>
        <v>0</v>
      </c>
      <c r="AU42" s="100">
        <f t="shared" si="177"/>
        <v>0</v>
      </c>
      <c r="AV42" s="201"/>
      <c r="AW42" s="201"/>
      <c r="AX42" s="201"/>
      <c r="AY42" s="201"/>
      <c r="AZ42" s="201"/>
      <c r="BA42" s="165"/>
      <c r="BB42" s="82">
        <f t="shared" si="178"/>
        <v>0</v>
      </c>
      <c r="BC42" s="82">
        <f t="shared" si="179"/>
        <v>0</v>
      </c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22" t="s">
        <v>660</v>
      </c>
      <c r="BO42" s="87" t="s">
        <v>442</v>
      </c>
      <c r="BP42" s="25"/>
    </row>
    <row r="43" spans="1:68" s="161" customFormat="1" ht="36" x14ac:dyDescent="0.2">
      <c r="A43" s="110"/>
      <c r="B43" s="245"/>
      <c r="C43" s="287" t="s">
        <v>706</v>
      </c>
      <c r="D43" s="81">
        <f t="shared" si="168"/>
        <v>24315</v>
      </c>
      <c r="E43" s="297">
        <f t="shared" si="169"/>
        <v>24315</v>
      </c>
      <c r="F43" s="82">
        <v>24315</v>
      </c>
      <c r="G43" s="82">
        <f t="shared" si="170"/>
        <v>24315</v>
      </c>
      <c r="H43" s="82">
        <f t="shared" si="171"/>
        <v>0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>
        <v>0</v>
      </c>
      <c r="T43" s="82">
        <f t="shared" si="172"/>
        <v>0</v>
      </c>
      <c r="U43" s="82">
        <f t="shared" si="173"/>
        <v>0</v>
      </c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>
        <v>0</v>
      </c>
      <c r="AG43" s="82">
        <f t="shared" si="174"/>
        <v>0</v>
      </c>
      <c r="AH43" s="82">
        <f t="shared" si="175"/>
        <v>0</v>
      </c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>
        <v>0</v>
      </c>
      <c r="AT43" s="82">
        <f t="shared" si="176"/>
        <v>0</v>
      </c>
      <c r="AU43" s="100">
        <f t="shared" si="177"/>
        <v>0</v>
      </c>
      <c r="AV43" s="201"/>
      <c r="AW43" s="201"/>
      <c r="AX43" s="201"/>
      <c r="AY43" s="201"/>
      <c r="AZ43" s="201"/>
      <c r="BA43" s="165"/>
      <c r="BB43" s="82">
        <f t="shared" si="178"/>
        <v>0</v>
      </c>
      <c r="BC43" s="82">
        <f t="shared" si="179"/>
        <v>0</v>
      </c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22" t="s">
        <v>661</v>
      </c>
      <c r="BO43" s="87"/>
      <c r="BP43" s="25"/>
    </row>
    <row r="44" spans="1:68" s="132" customFormat="1" ht="12.75" x14ac:dyDescent="0.2">
      <c r="A44" s="110"/>
      <c r="B44" s="245"/>
      <c r="C44" s="287" t="s">
        <v>625</v>
      </c>
      <c r="D44" s="81">
        <f t="shared" si="168"/>
        <v>2600</v>
      </c>
      <c r="E44" s="297">
        <f t="shared" si="169"/>
        <v>2569</v>
      </c>
      <c r="F44" s="82">
        <v>2600</v>
      </c>
      <c r="G44" s="82">
        <f t="shared" si="170"/>
        <v>2569</v>
      </c>
      <c r="H44" s="82">
        <f t="shared" si="171"/>
        <v>-31</v>
      </c>
      <c r="I44" s="82">
        <v>-31</v>
      </c>
      <c r="J44" s="82"/>
      <c r="K44" s="82"/>
      <c r="L44" s="82"/>
      <c r="M44" s="82"/>
      <c r="N44" s="82"/>
      <c r="O44" s="82"/>
      <c r="P44" s="82"/>
      <c r="Q44" s="82"/>
      <c r="R44" s="82"/>
      <c r="S44" s="82">
        <v>0</v>
      </c>
      <c r="T44" s="82">
        <f t="shared" si="172"/>
        <v>0</v>
      </c>
      <c r="U44" s="82">
        <f t="shared" si="173"/>
        <v>0</v>
      </c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>
        <v>0</v>
      </c>
      <c r="AG44" s="82">
        <f t="shared" si="174"/>
        <v>0</v>
      </c>
      <c r="AH44" s="82">
        <f t="shared" si="175"/>
        <v>0</v>
      </c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>
        <v>0</v>
      </c>
      <c r="AT44" s="82">
        <f t="shared" si="176"/>
        <v>0</v>
      </c>
      <c r="AU44" s="100">
        <f t="shared" si="177"/>
        <v>0</v>
      </c>
      <c r="AV44" s="201"/>
      <c r="AW44" s="201"/>
      <c r="AX44" s="201"/>
      <c r="AY44" s="201"/>
      <c r="AZ44" s="201"/>
      <c r="BA44" s="165"/>
      <c r="BB44" s="82">
        <f t="shared" si="178"/>
        <v>0</v>
      </c>
      <c r="BC44" s="82">
        <f t="shared" si="179"/>
        <v>0</v>
      </c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22" t="s">
        <v>662</v>
      </c>
      <c r="BO44" s="87"/>
      <c r="BP44" s="25"/>
    </row>
    <row r="45" spans="1:68" s="200" customFormat="1" ht="24" x14ac:dyDescent="0.2">
      <c r="A45" s="110"/>
      <c r="B45" s="245"/>
      <c r="C45" s="287" t="s">
        <v>626</v>
      </c>
      <c r="D45" s="81">
        <f t="shared" si="168"/>
        <v>10397</v>
      </c>
      <c r="E45" s="297">
        <f t="shared" si="169"/>
        <v>10397</v>
      </c>
      <c r="F45" s="82">
        <v>10397</v>
      </c>
      <c r="G45" s="82">
        <f t="shared" si="170"/>
        <v>10397</v>
      </c>
      <c r="H45" s="82">
        <f t="shared" si="171"/>
        <v>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>
        <v>0</v>
      </c>
      <c r="T45" s="82">
        <f t="shared" si="172"/>
        <v>0</v>
      </c>
      <c r="U45" s="82">
        <f t="shared" si="173"/>
        <v>0</v>
      </c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>
        <v>0</v>
      </c>
      <c r="AG45" s="82">
        <f t="shared" si="174"/>
        <v>0</v>
      </c>
      <c r="AH45" s="82">
        <f t="shared" si="175"/>
        <v>0</v>
      </c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>
        <v>0</v>
      </c>
      <c r="AT45" s="82">
        <f t="shared" si="176"/>
        <v>0</v>
      </c>
      <c r="AU45" s="100">
        <f t="shared" si="177"/>
        <v>0</v>
      </c>
      <c r="AV45" s="201"/>
      <c r="AW45" s="201"/>
      <c r="AX45" s="201"/>
      <c r="AY45" s="201"/>
      <c r="AZ45" s="201"/>
      <c r="BA45" s="165"/>
      <c r="BB45" s="82">
        <f t="shared" si="178"/>
        <v>0</v>
      </c>
      <c r="BC45" s="82">
        <f t="shared" si="179"/>
        <v>0</v>
      </c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22" t="s">
        <v>501</v>
      </c>
      <c r="BO45" s="87"/>
      <c r="BP45" s="25"/>
    </row>
    <row r="46" spans="1:68" s="200" customFormat="1" ht="12.75" x14ac:dyDescent="0.2">
      <c r="A46" s="110"/>
      <c r="B46" s="245"/>
      <c r="C46" s="287" t="s">
        <v>627</v>
      </c>
      <c r="D46" s="81">
        <f t="shared" si="168"/>
        <v>0</v>
      </c>
      <c r="E46" s="297">
        <f t="shared" si="169"/>
        <v>0</v>
      </c>
      <c r="F46" s="82">
        <v>0</v>
      </c>
      <c r="G46" s="82">
        <f t="shared" si="170"/>
        <v>0</v>
      </c>
      <c r="H46" s="82">
        <f t="shared" si="171"/>
        <v>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>
        <v>0</v>
      </c>
      <c r="T46" s="82">
        <f t="shared" si="172"/>
        <v>0</v>
      </c>
      <c r="U46" s="82">
        <f t="shared" si="173"/>
        <v>0</v>
      </c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>
        <v>0</v>
      </c>
      <c r="AG46" s="82">
        <f t="shared" si="174"/>
        <v>0</v>
      </c>
      <c r="AH46" s="82">
        <f t="shared" si="175"/>
        <v>0</v>
      </c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>
        <v>0</v>
      </c>
      <c r="AT46" s="82">
        <f t="shared" si="176"/>
        <v>0</v>
      </c>
      <c r="AU46" s="100">
        <f t="shared" si="177"/>
        <v>0</v>
      </c>
      <c r="AV46" s="201"/>
      <c r="AW46" s="201"/>
      <c r="AX46" s="201"/>
      <c r="AY46" s="201"/>
      <c r="AZ46" s="201"/>
      <c r="BA46" s="165"/>
      <c r="BB46" s="82">
        <f t="shared" si="178"/>
        <v>0</v>
      </c>
      <c r="BC46" s="82">
        <f t="shared" si="179"/>
        <v>0</v>
      </c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22" t="s">
        <v>663</v>
      </c>
      <c r="BO46" s="87"/>
      <c r="BP46" s="25"/>
    </row>
    <row r="47" spans="1:68" s="200" customFormat="1" ht="24" x14ac:dyDescent="0.2">
      <c r="A47" s="110"/>
      <c r="B47" s="245"/>
      <c r="C47" s="287" t="s">
        <v>629</v>
      </c>
      <c r="D47" s="81">
        <f t="shared" si="168"/>
        <v>3330726</v>
      </c>
      <c r="E47" s="297">
        <f t="shared" si="169"/>
        <v>3330726</v>
      </c>
      <c r="F47" s="82">
        <v>3330726</v>
      </c>
      <c r="G47" s="82">
        <f t="shared" si="170"/>
        <v>3330726</v>
      </c>
      <c r="H47" s="82">
        <f t="shared" si="171"/>
        <v>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>
        <v>0</v>
      </c>
      <c r="T47" s="82">
        <f t="shared" si="172"/>
        <v>0</v>
      </c>
      <c r="U47" s="82">
        <f t="shared" si="173"/>
        <v>0</v>
      </c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>
        <v>0</v>
      </c>
      <c r="AG47" s="82">
        <f t="shared" si="174"/>
        <v>0</v>
      </c>
      <c r="AH47" s="82">
        <f t="shared" si="175"/>
        <v>0</v>
      </c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>
        <v>0</v>
      </c>
      <c r="AT47" s="82">
        <f t="shared" si="176"/>
        <v>0</v>
      </c>
      <c r="AU47" s="100">
        <f t="shared" si="177"/>
        <v>0</v>
      </c>
      <c r="AV47" s="100"/>
      <c r="AW47" s="100"/>
      <c r="AX47" s="100"/>
      <c r="AY47" s="100"/>
      <c r="AZ47" s="100"/>
      <c r="BA47" s="82"/>
      <c r="BB47" s="82">
        <f t="shared" si="178"/>
        <v>0</v>
      </c>
      <c r="BC47" s="82">
        <f t="shared" si="179"/>
        <v>0</v>
      </c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222" t="s">
        <v>561</v>
      </c>
      <c r="BO47" s="87"/>
      <c r="BP47" s="25"/>
    </row>
    <row r="48" spans="1:68" s="200" customFormat="1" ht="36" x14ac:dyDescent="0.2">
      <c r="A48" s="110"/>
      <c r="B48" s="245"/>
      <c r="C48" s="321" t="s">
        <v>628</v>
      </c>
      <c r="D48" s="81">
        <f t="shared" si="168"/>
        <v>2177258</v>
      </c>
      <c r="E48" s="297">
        <f t="shared" si="169"/>
        <v>2177258</v>
      </c>
      <c r="F48" s="165">
        <v>2084199</v>
      </c>
      <c r="G48" s="165">
        <f t="shared" si="170"/>
        <v>2084199</v>
      </c>
      <c r="H48" s="165">
        <f t="shared" si="171"/>
        <v>0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>
        <v>93059</v>
      </c>
      <c r="T48" s="165">
        <f t="shared" si="172"/>
        <v>93059</v>
      </c>
      <c r="U48" s="165">
        <f t="shared" si="173"/>
        <v>0</v>
      </c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>
        <v>0</v>
      </c>
      <c r="AG48" s="165">
        <f t="shared" si="174"/>
        <v>0</v>
      </c>
      <c r="AH48" s="165">
        <f t="shared" si="175"/>
        <v>0</v>
      </c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>
        <v>0</v>
      </c>
      <c r="AT48" s="82">
        <f t="shared" si="176"/>
        <v>0</v>
      </c>
      <c r="AU48" s="100">
        <f t="shared" si="177"/>
        <v>0</v>
      </c>
      <c r="AV48" s="201"/>
      <c r="AW48" s="201"/>
      <c r="AX48" s="201"/>
      <c r="AY48" s="201"/>
      <c r="AZ48" s="201"/>
      <c r="BA48" s="165"/>
      <c r="BB48" s="82">
        <f t="shared" si="178"/>
        <v>0</v>
      </c>
      <c r="BC48" s="82">
        <f t="shared" si="179"/>
        <v>0</v>
      </c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22" t="s">
        <v>562</v>
      </c>
      <c r="BO48" s="202"/>
      <c r="BP48" s="25"/>
    </row>
    <row r="49" spans="1:68" s="200" customFormat="1" ht="24" x14ac:dyDescent="0.2">
      <c r="A49" s="110"/>
      <c r="B49" s="245"/>
      <c r="C49" s="321" t="s">
        <v>737</v>
      </c>
      <c r="D49" s="81">
        <f t="shared" ref="D49" si="180">F49+S49+AF49+AS49+BA49</f>
        <v>0</v>
      </c>
      <c r="E49" s="297">
        <f t="shared" ref="E49" si="181">G49+T49+AG49+AT49+BB49</f>
        <v>8614</v>
      </c>
      <c r="F49" s="165"/>
      <c r="G49" s="165">
        <f t="shared" ref="G49" si="182">F49+H49</f>
        <v>8614</v>
      </c>
      <c r="H49" s="165">
        <f t="shared" ref="H49" si="183">SUM(I49:R49)</f>
        <v>8614</v>
      </c>
      <c r="I49" s="165">
        <v>8614</v>
      </c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>
        <f t="shared" ref="T49" si="184">S49+U49</f>
        <v>0</v>
      </c>
      <c r="U49" s="165">
        <f t="shared" ref="U49" si="185">SUM(V49:AE49)</f>
        <v>0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>
        <f t="shared" ref="AG49" si="186">AF49+AH49</f>
        <v>0</v>
      </c>
      <c r="AH49" s="165">
        <f t="shared" ref="AH49" si="187">SUM(AI49:AR49)</f>
        <v>0</v>
      </c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82">
        <f t="shared" ref="AT49" si="188">AS49+AU49</f>
        <v>0</v>
      </c>
      <c r="AU49" s="100">
        <f t="shared" ref="AU49" si="189">SUM(AV49:AZ49)</f>
        <v>0</v>
      </c>
      <c r="AV49" s="201"/>
      <c r="AW49" s="201"/>
      <c r="AX49" s="201"/>
      <c r="AY49" s="201"/>
      <c r="AZ49" s="201"/>
      <c r="BA49" s="165"/>
      <c r="BB49" s="82">
        <f t="shared" ref="BB49" si="190">BA49+BC49</f>
        <v>0</v>
      </c>
      <c r="BC49" s="82">
        <f t="shared" ref="BC49" si="191">SUM(BD49:BM49)</f>
        <v>0</v>
      </c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22" t="s">
        <v>738</v>
      </c>
      <c r="BO49" s="202"/>
      <c r="BP49" s="25"/>
    </row>
    <row r="50" spans="1:68" ht="24" customHeight="1" x14ac:dyDescent="0.2">
      <c r="A50" s="110">
        <v>90000518538</v>
      </c>
      <c r="B50" s="243" t="s">
        <v>299</v>
      </c>
      <c r="C50" s="287" t="s">
        <v>186</v>
      </c>
      <c r="D50" s="81">
        <f t="shared" si="168"/>
        <v>91353</v>
      </c>
      <c r="E50" s="297">
        <f t="shared" si="169"/>
        <v>91353</v>
      </c>
      <c r="F50" s="82">
        <v>91353</v>
      </c>
      <c r="G50" s="82">
        <f t="shared" si="170"/>
        <v>91353</v>
      </c>
      <c r="H50" s="82">
        <f t="shared" si="171"/>
        <v>0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>
        <v>0</v>
      </c>
      <c r="T50" s="82">
        <f t="shared" si="172"/>
        <v>0</v>
      </c>
      <c r="U50" s="82">
        <f t="shared" si="173"/>
        <v>0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>
        <v>0</v>
      </c>
      <c r="AG50" s="82">
        <f t="shared" si="174"/>
        <v>0</v>
      </c>
      <c r="AH50" s="82">
        <f t="shared" si="175"/>
        <v>0</v>
      </c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>
        <v>0</v>
      </c>
      <c r="AT50" s="82">
        <f t="shared" si="176"/>
        <v>0</v>
      </c>
      <c r="AU50" s="100">
        <f t="shared" si="177"/>
        <v>0</v>
      </c>
      <c r="AV50" s="100"/>
      <c r="AW50" s="100"/>
      <c r="AX50" s="100"/>
      <c r="AY50" s="100"/>
      <c r="AZ50" s="100"/>
      <c r="BA50" s="82"/>
      <c r="BB50" s="82">
        <f t="shared" si="178"/>
        <v>0</v>
      </c>
      <c r="BC50" s="82">
        <f t="shared" si="179"/>
        <v>0</v>
      </c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83" t="s">
        <v>444</v>
      </c>
      <c r="BO50" s="87"/>
      <c r="BP50" s="25"/>
    </row>
    <row r="51" spans="1:68" ht="36" customHeight="1" x14ac:dyDescent="0.2">
      <c r="A51" s="110"/>
      <c r="B51" s="243" t="s">
        <v>167</v>
      </c>
      <c r="C51" s="324" t="s">
        <v>168</v>
      </c>
      <c r="D51" s="81">
        <f t="shared" si="168"/>
        <v>231300</v>
      </c>
      <c r="E51" s="297">
        <f t="shared" si="169"/>
        <v>196834</v>
      </c>
      <c r="F51" s="82">
        <v>231300</v>
      </c>
      <c r="G51" s="82">
        <f t="shared" si="170"/>
        <v>196834</v>
      </c>
      <c r="H51" s="82">
        <f t="shared" si="171"/>
        <v>-34466</v>
      </c>
      <c r="I51" s="82">
        <f>-4364-2719-7576-19807</f>
        <v>-34466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>
        <f t="shared" si="172"/>
        <v>0</v>
      </c>
      <c r="U51" s="82">
        <f t="shared" si="173"/>
        <v>0</v>
      </c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100">
        <f t="shared" si="174"/>
        <v>0</v>
      </c>
      <c r="AH51" s="100">
        <f t="shared" si="175"/>
        <v>0</v>
      </c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82">
        <f t="shared" si="176"/>
        <v>0</v>
      </c>
      <c r="AU51" s="100">
        <f t="shared" si="177"/>
        <v>0</v>
      </c>
      <c r="AV51" s="100"/>
      <c r="AW51" s="100"/>
      <c r="AX51" s="100"/>
      <c r="AY51" s="100"/>
      <c r="AZ51" s="100"/>
      <c r="BA51" s="82"/>
      <c r="BB51" s="82">
        <f t="shared" si="178"/>
        <v>0</v>
      </c>
      <c r="BC51" s="82">
        <f t="shared" si="179"/>
        <v>0</v>
      </c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83" t="s">
        <v>327</v>
      </c>
      <c r="BO51" s="87"/>
      <c r="BP51" s="25"/>
    </row>
    <row r="52" spans="1:68" ht="12.75" x14ac:dyDescent="0.2">
      <c r="A52" s="110"/>
      <c r="B52" s="245"/>
      <c r="C52" s="324" t="s">
        <v>195</v>
      </c>
      <c r="D52" s="81">
        <f t="shared" si="168"/>
        <v>16800</v>
      </c>
      <c r="E52" s="297">
        <f t="shared" si="169"/>
        <v>16800</v>
      </c>
      <c r="F52" s="82">
        <v>16800</v>
      </c>
      <c r="G52" s="82">
        <f t="shared" si="170"/>
        <v>16800</v>
      </c>
      <c r="H52" s="82">
        <f t="shared" si="171"/>
        <v>0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>
        <v>0</v>
      </c>
      <c r="T52" s="82">
        <f t="shared" si="172"/>
        <v>0</v>
      </c>
      <c r="U52" s="82">
        <f t="shared" si="173"/>
        <v>0</v>
      </c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>
        <v>0</v>
      </c>
      <c r="AG52" s="82">
        <f t="shared" si="174"/>
        <v>0</v>
      </c>
      <c r="AH52" s="82">
        <f t="shared" si="175"/>
        <v>0</v>
      </c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>
        <v>0</v>
      </c>
      <c r="AT52" s="82">
        <f t="shared" si="176"/>
        <v>0</v>
      </c>
      <c r="AU52" s="100">
        <f t="shared" si="177"/>
        <v>0</v>
      </c>
      <c r="AV52" s="100"/>
      <c r="AW52" s="100"/>
      <c r="AX52" s="100"/>
      <c r="AY52" s="100"/>
      <c r="AZ52" s="100"/>
      <c r="BA52" s="82"/>
      <c r="BB52" s="82">
        <f t="shared" si="178"/>
        <v>0</v>
      </c>
      <c r="BC52" s="82">
        <f t="shared" si="179"/>
        <v>0</v>
      </c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83" t="s">
        <v>328</v>
      </c>
      <c r="BO52" s="87"/>
      <c r="BP52" s="25"/>
    </row>
    <row r="53" spans="1:68" ht="12.75" x14ac:dyDescent="0.2">
      <c r="A53" s="110"/>
      <c r="B53" s="245"/>
      <c r="C53" s="324" t="s">
        <v>181</v>
      </c>
      <c r="D53" s="81">
        <f t="shared" si="168"/>
        <v>150000</v>
      </c>
      <c r="E53" s="297">
        <f t="shared" si="169"/>
        <v>116000</v>
      </c>
      <c r="F53" s="82">
        <v>150000</v>
      </c>
      <c r="G53" s="82">
        <f t="shared" si="170"/>
        <v>116000</v>
      </c>
      <c r="H53" s="82">
        <f t="shared" si="171"/>
        <v>-34000</v>
      </c>
      <c r="I53" s="82">
        <v>-34000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>
        <f t="shared" si="172"/>
        <v>0</v>
      </c>
      <c r="U53" s="82">
        <f t="shared" si="173"/>
        <v>0</v>
      </c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100">
        <f t="shared" si="174"/>
        <v>0</v>
      </c>
      <c r="AH53" s="100">
        <f t="shared" si="175"/>
        <v>0</v>
      </c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82">
        <f t="shared" si="176"/>
        <v>0</v>
      </c>
      <c r="AU53" s="100">
        <f t="shared" si="177"/>
        <v>0</v>
      </c>
      <c r="AV53" s="100"/>
      <c r="AW53" s="100"/>
      <c r="AX53" s="100"/>
      <c r="AY53" s="100"/>
      <c r="AZ53" s="100"/>
      <c r="BA53" s="82"/>
      <c r="BB53" s="82">
        <f t="shared" si="178"/>
        <v>0</v>
      </c>
      <c r="BC53" s="82">
        <f t="shared" si="179"/>
        <v>0</v>
      </c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83" t="s">
        <v>329</v>
      </c>
      <c r="BO53" s="87"/>
      <c r="BP53" s="25"/>
    </row>
    <row r="54" spans="1:68" s="170" customFormat="1" ht="24" x14ac:dyDescent="0.2">
      <c r="A54" s="110"/>
      <c r="B54" s="245"/>
      <c r="C54" s="324" t="s">
        <v>494</v>
      </c>
      <c r="D54" s="81">
        <f t="shared" si="168"/>
        <v>30000</v>
      </c>
      <c r="E54" s="297">
        <f t="shared" si="169"/>
        <v>30000</v>
      </c>
      <c r="F54" s="82">
        <v>30000</v>
      </c>
      <c r="G54" s="82">
        <f t="shared" si="170"/>
        <v>30000</v>
      </c>
      <c r="H54" s="82">
        <f t="shared" si="171"/>
        <v>0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 t="shared" si="172"/>
        <v>0</v>
      </c>
      <c r="U54" s="82">
        <f t="shared" si="173"/>
        <v>0</v>
      </c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100">
        <f t="shared" si="174"/>
        <v>0</v>
      </c>
      <c r="AH54" s="100">
        <f t="shared" si="175"/>
        <v>0</v>
      </c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82">
        <f t="shared" si="176"/>
        <v>0</v>
      </c>
      <c r="AU54" s="100">
        <f t="shared" si="177"/>
        <v>0</v>
      </c>
      <c r="AV54" s="100"/>
      <c r="AW54" s="100"/>
      <c r="AX54" s="100"/>
      <c r="AY54" s="100"/>
      <c r="AZ54" s="100"/>
      <c r="BA54" s="82"/>
      <c r="BB54" s="82">
        <f t="shared" si="178"/>
        <v>0</v>
      </c>
      <c r="BC54" s="82">
        <f t="shared" si="179"/>
        <v>0</v>
      </c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83" t="s">
        <v>495</v>
      </c>
      <c r="BO54" s="87"/>
      <c r="BP54" s="25"/>
    </row>
    <row r="55" spans="1:68" s="200" customFormat="1" ht="36" x14ac:dyDescent="0.2">
      <c r="A55" s="110"/>
      <c r="B55" s="245"/>
      <c r="C55" s="324" t="s">
        <v>649</v>
      </c>
      <c r="D55" s="81">
        <f t="shared" si="168"/>
        <v>6500</v>
      </c>
      <c r="E55" s="297">
        <f t="shared" si="169"/>
        <v>6500</v>
      </c>
      <c r="F55" s="82">
        <v>6500</v>
      </c>
      <c r="G55" s="82">
        <f t="shared" si="170"/>
        <v>6500</v>
      </c>
      <c r="H55" s="82">
        <f t="shared" si="171"/>
        <v>0</v>
      </c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>
        <v>0</v>
      </c>
      <c r="T55" s="82">
        <f t="shared" si="172"/>
        <v>0</v>
      </c>
      <c r="U55" s="82">
        <f t="shared" si="173"/>
        <v>0</v>
      </c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>
        <v>0</v>
      </c>
      <c r="AG55" s="82">
        <f t="shared" si="174"/>
        <v>0</v>
      </c>
      <c r="AH55" s="82">
        <f t="shared" si="175"/>
        <v>0</v>
      </c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>
        <v>0</v>
      </c>
      <c r="AT55" s="82">
        <f t="shared" si="176"/>
        <v>0</v>
      </c>
      <c r="AU55" s="100">
        <f t="shared" si="177"/>
        <v>0</v>
      </c>
      <c r="AV55" s="100"/>
      <c r="AW55" s="100"/>
      <c r="AX55" s="100"/>
      <c r="AY55" s="100"/>
      <c r="AZ55" s="100"/>
      <c r="BA55" s="82"/>
      <c r="BB55" s="82">
        <f t="shared" si="178"/>
        <v>0</v>
      </c>
      <c r="BC55" s="82">
        <f t="shared" si="179"/>
        <v>0</v>
      </c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83" t="s">
        <v>667</v>
      </c>
      <c r="BO55" s="87"/>
      <c r="BP55" s="25"/>
    </row>
    <row r="56" spans="1:68" ht="13.5" thickBot="1" x14ac:dyDescent="0.25">
      <c r="A56" s="128"/>
      <c r="B56" s="253"/>
      <c r="C56" s="325"/>
      <c r="D56" s="72"/>
      <c r="E56" s="298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73"/>
      <c r="AU56" s="99"/>
      <c r="AV56" s="99"/>
      <c r="AW56" s="99"/>
      <c r="AX56" s="99"/>
      <c r="AY56" s="99"/>
      <c r="AZ56" s="99"/>
      <c r="BA56" s="73"/>
      <c r="BB56" s="266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74"/>
      <c r="BO56" s="88"/>
      <c r="BP56" s="25"/>
    </row>
    <row r="57" spans="1:68" ht="12.75" thickBot="1" x14ac:dyDescent="0.25">
      <c r="A57" s="217" t="s">
        <v>9</v>
      </c>
      <c r="B57" s="127" t="s">
        <v>10</v>
      </c>
      <c r="C57" s="323"/>
      <c r="D57" s="11">
        <f t="shared" ref="D57:E57" si="192">SUM(D58:D65)</f>
        <v>5323770</v>
      </c>
      <c r="E57" s="299">
        <f t="shared" si="192"/>
        <v>5323770</v>
      </c>
      <c r="F57" s="9">
        <f t="shared" ref="F57:BM57" si="193">SUM(F58:F65)</f>
        <v>4698388</v>
      </c>
      <c r="G57" s="9">
        <f t="shared" si="193"/>
        <v>4698388</v>
      </c>
      <c r="H57" s="9">
        <f t="shared" ref="H57" si="194">SUM(H58:H65)</f>
        <v>0</v>
      </c>
      <c r="I57" s="9">
        <f t="shared" si="193"/>
        <v>0</v>
      </c>
      <c r="J57" s="9">
        <f t="shared" si="193"/>
        <v>0</v>
      </c>
      <c r="K57" s="9">
        <f t="shared" si="193"/>
        <v>0</v>
      </c>
      <c r="L57" s="9">
        <f t="shared" si="193"/>
        <v>0</v>
      </c>
      <c r="M57" s="9">
        <f t="shared" si="193"/>
        <v>0</v>
      </c>
      <c r="N57" s="9">
        <f t="shared" si="193"/>
        <v>0</v>
      </c>
      <c r="O57" s="9">
        <f t="shared" si="193"/>
        <v>0</v>
      </c>
      <c r="P57" s="9">
        <f t="shared" si="193"/>
        <v>0</v>
      </c>
      <c r="Q57" s="9">
        <f t="shared" si="193"/>
        <v>0</v>
      </c>
      <c r="R57" s="9">
        <f t="shared" si="193"/>
        <v>0</v>
      </c>
      <c r="S57" s="9">
        <f t="shared" si="193"/>
        <v>625382</v>
      </c>
      <c r="T57" s="9">
        <f t="shared" ref="T57:AE57" si="195">SUM(T58:T65)</f>
        <v>625382</v>
      </c>
      <c r="U57" s="9">
        <f t="shared" si="195"/>
        <v>0</v>
      </c>
      <c r="V57" s="9">
        <f t="shared" si="195"/>
        <v>0</v>
      </c>
      <c r="W57" s="9">
        <f t="shared" si="195"/>
        <v>0</v>
      </c>
      <c r="X57" s="9">
        <f t="shared" si="195"/>
        <v>0</v>
      </c>
      <c r="Y57" s="9">
        <f t="shared" si="195"/>
        <v>0</v>
      </c>
      <c r="Z57" s="9">
        <f t="shared" si="195"/>
        <v>0</v>
      </c>
      <c r="AA57" s="9">
        <f t="shared" si="195"/>
        <v>0</v>
      </c>
      <c r="AB57" s="9">
        <f t="shared" si="195"/>
        <v>0</v>
      </c>
      <c r="AC57" s="9">
        <f t="shared" si="195"/>
        <v>0</v>
      </c>
      <c r="AD57" s="9">
        <f t="shared" si="195"/>
        <v>0</v>
      </c>
      <c r="AE57" s="9">
        <f t="shared" si="195"/>
        <v>0</v>
      </c>
      <c r="AF57" s="9">
        <f t="shared" si="193"/>
        <v>0</v>
      </c>
      <c r="AG57" s="98">
        <f t="shared" si="193"/>
        <v>0</v>
      </c>
      <c r="AH57" s="98">
        <f t="shared" si="193"/>
        <v>0</v>
      </c>
      <c r="AI57" s="98">
        <f t="shared" si="193"/>
        <v>0</v>
      </c>
      <c r="AJ57" s="98">
        <f t="shared" si="193"/>
        <v>0</v>
      </c>
      <c r="AK57" s="98">
        <f t="shared" si="193"/>
        <v>0</v>
      </c>
      <c r="AL57" s="98">
        <f t="shared" si="193"/>
        <v>0</v>
      </c>
      <c r="AM57" s="98">
        <f t="shared" si="193"/>
        <v>0</v>
      </c>
      <c r="AN57" s="98">
        <f t="shared" si="193"/>
        <v>0</v>
      </c>
      <c r="AO57" s="98">
        <f t="shared" si="193"/>
        <v>0</v>
      </c>
      <c r="AP57" s="98">
        <f t="shared" si="193"/>
        <v>0</v>
      </c>
      <c r="AQ57" s="98">
        <f t="shared" si="193"/>
        <v>0</v>
      </c>
      <c r="AR57" s="98">
        <f t="shared" si="193"/>
        <v>0</v>
      </c>
      <c r="AS57" s="98">
        <f t="shared" si="193"/>
        <v>0</v>
      </c>
      <c r="AT57" s="9">
        <f t="shared" ref="AT57:AZ57" si="196">SUM(AT58:AT65)</f>
        <v>0</v>
      </c>
      <c r="AU57" s="98">
        <f t="shared" si="196"/>
        <v>0</v>
      </c>
      <c r="AV57" s="98">
        <f t="shared" si="196"/>
        <v>0</v>
      </c>
      <c r="AW57" s="98">
        <f t="shared" si="196"/>
        <v>0</v>
      </c>
      <c r="AX57" s="98">
        <f t="shared" si="196"/>
        <v>0</v>
      </c>
      <c r="AY57" s="98">
        <f t="shared" si="196"/>
        <v>0</v>
      </c>
      <c r="AZ57" s="98">
        <f t="shared" si="196"/>
        <v>0</v>
      </c>
      <c r="BA57" s="9">
        <f t="shared" si="193"/>
        <v>0</v>
      </c>
      <c r="BB57" s="312">
        <f t="shared" si="193"/>
        <v>0</v>
      </c>
      <c r="BC57" s="98">
        <f t="shared" si="193"/>
        <v>0</v>
      </c>
      <c r="BD57" s="98">
        <f t="shared" si="193"/>
        <v>0</v>
      </c>
      <c r="BE57" s="98">
        <f t="shared" si="193"/>
        <v>0</v>
      </c>
      <c r="BF57" s="98">
        <f t="shared" si="193"/>
        <v>0</v>
      </c>
      <c r="BG57" s="98">
        <f t="shared" si="193"/>
        <v>0</v>
      </c>
      <c r="BH57" s="98">
        <f t="shared" si="193"/>
        <v>0</v>
      </c>
      <c r="BI57" s="98">
        <f t="shared" si="193"/>
        <v>0</v>
      </c>
      <c r="BJ57" s="98">
        <f t="shared" si="193"/>
        <v>0</v>
      </c>
      <c r="BK57" s="98">
        <f t="shared" si="193"/>
        <v>0</v>
      </c>
      <c r="BL57" s="98">
        <f t="shared" si="193"/>
        <v>0</v>
      </c>
      <c r="BM57" s="98">
        <f t="shared" si="193"/>
        <v>0</v>
      </c>
      <c r="BN57" s="12"/>
      <c r="BO57" s="89"/>
      <c r="BP57" s="25"/>
    </row>
    <row r="58" spans="1:68" ht="12.75" customHeight="1" thickTop="1" x14ac:dyDescent="0.2">
      <c r="A58" s="110">
        <v>90000056357</v>
      </c>
      <c r="B58" s="249" t="s">
        <v>5</v>
      </c>
      <c r="C58" s="326" t="s">
        <v>263</v>
      </c>
      <c r="D58" s="81">
        <f t="shared" ref="D58:D64" si="197">F58+S58+AF58+AS58+BA58</f>
        <v>35534</v>
      </c>
      <c r="E58" s="297">
        <f t="shared" ref="E58:E64" si="198">G58+T58+AG58+AT58+BB58</f>
        <v>35534</v>
      </c>
      <c r="F58" s="166">
        <v>35534</v>
      </c>
      <c r="G58" s="166">
        <f t="shared" ref="G58:G64" si="199">F58+H58</f>
        <v>35534</v>
      </c>
      <c r="H58" s="166">
        <f t="shared" ref="H58:H64" si="200">SUM(I58:R58)</f>
        <v>0</v>
      </c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>
        <v>0</v>
      </c>
      <c r="T58" s="166">
        <f t="shared" ref="T58:T64" si="201">S58+U58</f>
        <v>0</v>
      </c>
      <c r="U58" s="166">
        <f t="shared" ref="U58:U64" si="202">SUM(V58:AE58)</f>
        <v>0</v>
      </c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>
        <v>0</v>
      </c>
      <c r="AG58" s="166">
        <f t="shared" ref="AG58:AG64" si="203">AF58+AH58</f>
        <v>0</v>
      </c>
      <c r="AH58" s="166">
        <f t="shared" ref="AH58:AH64" si="204">SUM(AI58:AR58)</f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>
        <v>0</v>
      </c>
      <c r="AT58" s="82">
        <f t="shared" ref="AT58:AT64" si="205">AS58+AU58</f>
        <v>0</v>
      </c>
      <c r="AU58" s="100">
        <f t="shared" ref="AU58:AU64" si="206">SUM(AV58:AZ58)</f>
        <v>0</v>
      </c>
      <c r="AV58" s="166"/>
      <c r="AW58" s="166"/>
      <c r="AX58" s="166"/>
      <c r="AY58" s="166"/>
      <c r="AZ58" s="166"/>
      <c r="BA58" s="166"/>
      <c r="BB58" s="82">
        <f t="shared" ref="BB58:BB64" si="207">BA58+BC58</f>
        <v>0</v>
      </c>
      <c r="BC58" s="82">
        <f t="shared" ref="BC58:BC64" si="208">SUM(BD58:BM58)</f>
        <v>0</v>
      </c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207" t="s">
        <v>321</v>
      </c>
      <c r="BO58" s="208" t="s">
        <v>571</v>
      </c>
      <c r="BP58" s="25"/>
    </row>
    <row r="59" spans="1:68" s="124" customFormat="1" ht="24" x14ac:dyDescent="0.2">
      <c r="A59" s="110"/>
      <c r="B59" s="244"/>
      <c r="C59" s="287" t="s">
        <v>264</v>
      </c>
      <c r="D59" s="81">
        <f t="shared" si="197"/>
        <v>38900</v>
      </c>
      <c r="E59" s="297">
        <f t="shared" si="198"/>
        <v>38900</v>
      </c>
      <c r="F59" s="82">
        <v>38900</v>
      </c>
      <c r="G59" s="82">
        <f t="shared" si="199"/>
        <v>38900</v>
      </c>
      <c r="H59" s="82">
        <f t="shared" si="200"/>
        <v>0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>
        <v>0</v>
      </c>
      <c r="T59" s="82">
        <f t="shared" si="201"/>
        <v>0</v>
      </c>
      <c r="U59" s="82">
        <f t="shared" si="202"/>
        <v>0</v>
      </c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>
        <v>0</v>
      </c>
      <c r="AG59" s="82">
        <f t="shared" si="203"/>
        <v>0</v>
      </c>
      <c r="AH59" s="82">
        <f t="shared" si="204"/>
        <v>0</v>
      </c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>
        <v>0</v>
      </c>
      <c r="AT59" s="82">
        <f t="shared" si="205"/>
        <v>0</v>
      </c>
      <c r="AU59" s="100">
        <f t="shared" si="206"/>
        <v>0</v>
      </c>
      <c r="AV59" s="82"/>
      <c r="AW59" s="82"/>
      <c r="AX59" s="82"/>
      <c r="AY59" s="82"/>
      <c r="AZ59" s="82"/>
      <c r="BA59" s="82"/>
      <c r="BB59" s="82">
        <f t="shared" si="207"/>
        <v>0</v>
      </c>
      <c r="BC59" s="82">
        <f t="shared" si="208"/>
        <v>0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3" t="s">
        <v>322</v>
      </c>
      <c r="BO59" s="87" t="s">
        <v>571</v>
      </c>
      <c r="BP59" s="25"/>
    </row>
    <row r="60" spans="1:68" s="124" customFormat="1" ht="24" x14ac:dyDescent="0.2">
      <c r="A60" s="110"/>
      <c r="B60" s="250"/>
      <c r="C60" s="321" t="s">
        <v>216</v>
      </c>
      <c r="D60" s="81">
        <f t="shared" si="197"/>
        <v>22712</v>
      </c>
      <c r="E60" s="297">
        <f t="shared" si="198"/>
        <v>22712</v>
      </c>
      <c r="F60" s="73">
        <v>22712</v>
      </c>
      <c r="G60" s="73">
        <f t="shared" si="199"/>
        <v>22712</v>
      </c>
      <c r="H60" s="73">
        <f t="shared" si="200"/>
        <v>0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>
        <v>0</v>
      </c>
      <c r="T60" s="73">
        <f t="shared" si="201"/>
        <v>0</v>
      </c>
      <c r="U60" s="73">
        <f t="shared" si="202"/>
        <v>0</v>
      </c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>
        <v>0</v>
      </c>
      <c r="AG60" s="73">
        <f t="shared" si="203"/>
        <v>0</v>
      </c>
      <c r="AH60" s="73">
        <f t="shared" si="204"/>
        <v>0</v>
      </c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>
        <v>0</v>
      </c>
      <c r="AT60" s="82">
        <f t="shared" si="205"/>
        <v>0</v>
      </c>
      <c r="AU60" s="100">
        <f t="shared" si="206"/>
        <v>0</v>
      </c>
      <c r="AV60" s="73"/>
      <c r="AW60" s="73"/>
      <c r="AX60" s="73"/>
      <c r="AY60" s="73"/>
      <c r="AZ60" s="73"/>
      <c r="BA60" s="73"/>
      <c r="BB60" s="82">
        <f t="shared" si="207"/>
        <v>0</v>
      </c>
      <c r="BC60" s="82">
        <f t="shared" si="208"/>
        <v>0</v>
      </c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83" t="s">
        <v>323</v>
      </c>
      <c r="BO60" s="87" t="s">
        <v>571</v>
      </c>
      <c r="BP60" s="25"/>
    </row>
    <row r="61" spans="1:68" ht="24" x14ac:dyDescent="0.2">
      <c r="A61" s="110"/>
      <c r="B61" s="244"/>
      <c r="C61" s="287" t="s">
        <v>226</v>
      </c>
      <c r="D61" s="81">
        <f t="shared" si="197"/>
        <v>2642168</v>
      </c>
      <c r="E61" s="297">
        <f t="shared" si="198"/>
        <v>2642168</v>
      </c>
      <c r="F61" s="82">
        <v>2642168</v>
      </c>
      <c r="G61" s="82">
        <f t="shared" si="199"/>
        <v>2642168</v>
      </c>
      <c r="H61" s="82">
        <f t="shared" si="200"/>
        <v>0</v>
      </c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>
        <v>0</v>
      </c>
      <c r="T61" s="82">
        <f t="shared" si="201"/>
        <v>0</v>
      </c>
      <c r="U61" s="82">
        <f t="shared" si="202"/>
        <v>0</v>
      </c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>
        <v>0</v>
      </c>
      <c r="AG61" s="82">
        <f t="shared" si="203"/>
        <v>0</v>
      </c>
      <c r="AH61" s="82">
        <f t="shared" si="204"/>
        <v>0</v>
      </c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>
        <v>0</v>
      </c>
      <c r="AT61" s="82">
        <f t="shared" si="205"/>
        <v>0</v>
      </c>
      <c r="AU61" s="100">
        <f t="shared" si="206"/>
        <v>0</v>
      </c>
      <c r="AV61" s="82"/>
      <c r="AW61" s="82"/>
      <c r="AX61" s="82"/>
      <c r="AY61" s="82"/>
      <c r="AZ61" s="82"/>
      <c r="BA61" s="82"/>
      <c r="BB61" s="82">
        <f t="shared" si="207"/>
        <v>0</v>
      </c>
      <c r="BC61" s="82">
        <f t="shared" si="208"/>
        <v>0</v>
      </c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3" t="s">
        <v>324</v>
      </c>
      <c r="BO61" s="87" t="s">
        <v>569</v>
      </c>
      <c r="BP61" s="25"/>
    </row>
    <row r="62" spans="1:68" ht="24" x14ac:dyDescent="0.2">
      <c r="A62" s="110"/>
      <c r="B62" s="244"/>
      <c r="C62" s="287" t="s">
        <v>711</v>
      </c>
      <c r="D62" s="81">
        <f t="shared" si="197"/>
        <v>1421347</v>
      </c>
      <c r="E62" s="297">
        <f t="shared" si="198"/>
        <v>1421347</v>
      </c>
      <c r="F62" s="82">
        <v>795965</v>
      </c>
      <c r="G62" s="82">
        <f t="shared" si="199"/>
        <v>795965</v>
      </c>
      <c r="H62" s="82">
        <f t="shared" si="200"/>
        <v>0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>
        <v>625382</v>
      </c>
      <c r="T62" s="82">
        <f t="shared" si="201"/>
        <v>625382</v>
      </c>
      <c r="U62" s="82">
        <f t="shared" si="202"/>
        <v>0</v>
      </c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>
        <v>0</v>
      </c>
      <c r="AG62" s="82">
        <f t="shared" si="203"/>
        <v>0</v>
      </c>
      <c r="AH62" s="82">
        <f t="shared" si="204"/>
        <v>0</v>
      </c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>
        <v>0</v>
      </c>
      <c r="AT62" s="82">
        <f t="shared" si="205"/>
        <v>0</v>
      </c>
      <c r="AU62" s="100">
        <f t="shared" si="206"/>
        <v>0</v>
      </c>
      <c r="AV62" s="82"/>
      <c r="AW62" s="82"/>
      <c r="AX62" s="82"/>
      <c r="AY62" s="82"/>
      <c r="AZ62" s="82"/>
      <c r="BA62" s="82"/>
      <c r="BB62" s="82">
        <f t="shared" si="207"/>
        <v>0</v>
      </c>
      <c r="BC62" s="82">
        <f t="shared" si="208"/>
        <v>0</v>
      </c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3" t="s">
        <v>325</v>
      </c>
      <c r="BO62" s="87" t="s">
        <v>440</v>
      </c>
      <c r="BP62" s="25"/>
    </row>
    <row r="63" spans="1:68" ht="24" customHeight="1" x14ac:dyDescent="0.2">
      <c r="A63" s="110">
        <v>40003275333</v>
      </c>
      <c r="B63" s="243" t="s">
        <v>307</v>
      </c>
      <c r="C63" s="287" t="s">
        <v>247</v>
      </c>
      <c r="D63" s="81">
        <f t="shared" si="197"/>
        <v>400579</v>
      </c>
      <c r="E63" s="297">
        <f t="shared" si="198"/>
        <v>400579</v>
      </c>
      <c r="F63" s="82">
        <v>400579</v>
      </c>
      <c r="G63" s="82">
        <f t="shared" si="199"/>
        <v>400579</v>
      </c>
      <c r="H63" s="82">
        <f t="shared" si="200"/>
        <v>0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>
        <v>0</v>
      </c>
      <c r="T63" s="82">
        <f t="shared" si="201"/>
        <v>0</v>
      </c>
      <c r="U63" s="82">
        <f t="shared" si="202"/>
        <v>0</v>
      </c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>
        <v>0</v>
      </c>
      <c r="AG63" s="82">
        <f t="shared" si="203"/>
        <v>0</v>
      </c>
      <c r="AH63" s="82">
        <f t="shared" si="204"/>
        <v>0</v>
      </c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>
        <v>0</v>
      </c>
      <c r="AT63" s="82">
        <f t="shared" si="205"/>
        <v>0</v>
      </c>
      <c r="AU63" s="100">
        <f t="shared" si="206"/>
        <v>0</v>
      </c>
      <c r="AV63" s="100"/>
      <c r="AW63" s="100"/>
      <c r="AX63" s="100"/>
      <c r="AY63" s="100"/>
      <c r="AZ63" s="100"/>
      <c r="BA63" s="82"/>
      <c r="BB63" s="82">
        <f t="shared" si="207"/>
        <v>0</v>
      </c>
      <c r="BC63" s="82">
        <f t="shared" si="208"/>
        <v>0</v>
      </c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83" t="s">
        <v>326</v>
      </c>
      <c r="BO63" s="87"/>
      <c r="BP63" s="25"/>
    </row>
    <row r="64" spans="1:68" ht="24" x14ac:dyDescent="0.2">
      <c r="A64" s="110"/>
      <c r="B64" s="245"/>
      <c r="C64" s="287" t="s">
        <v>308</v>
      </c>
      <c r="D64" s="81">
        <f t="shared" si="197"/>
        <v>762530</v>
      </c>
      <c r="E64" s="297">
        <f t="shared" si="198"/>
        <v>762530</v>
      </c>
      <c r="F64" s="82">
        <v>762530</v>
      </c>
      <c r="G64" s="82">
        <f t="shared" si="199"/>
        <v>762530</v>
      </c>
      <c r="H64" s="82">
        <f t="shared" si="200"/>
        <v>0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>
        <v>0</v>
      </c>
      <c r="T64" s="82">
        <f t="shared" si="201"/>
        <v>0</v>
      </c>
      <c r="U64" s="82">
        <f t="shared" si="202"/>
        <v>0</v>
      </c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>
        <v>0</v>
      </c>
      <c r="AG64" s="82">
        <f t="shared" si="203"/>
        <v>0</v>
      </c>
      <c r="AH64" s="82">
        <f t="shared" si="204"/>
        <v>0</v>
      </c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>
        <v>0</v>
      </c>
      <c r="AT64" s="82">
        <f t="shared" si="205"/>
        <v>0</v>
      </c>
      <c r="AU64" s="100">
        <f t="shared" si="206"/>
        <v>0</v>
      </c>
      <c r="AV64" s="100"/>
      <c r="AW64" s="100"/>
      <c r="AX64" s="100"/>
      <c r="AY64" s="100"/>
      <c r="AZ64" s="100"/>
      <c r="BA64" s="82"/>
      <c r="BB64" s="82">
        <f t="shared" si="207"/>
        <v>0</v>
      </c>
      <c r="BC64" s="82">
        <f t="shared" si="208"/>
        <v>0</v>
      </c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83" t="s">
        <v>346</v>
      </c>
      <c r="BO64" s="87"/>
      <c r="BP64" s="25"/>
    </row>
    <row r="65" spans="1:68" ht="12.75" thickBot="1" x14ac:dyDescent="0.25">
      <c r="A65" s="110"/>
      <c r="B65" s="218"/>
      <c r="C65" s="325"/>
      <c r="D65" s="72"/>
      <c r="E65" s="298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73"/>
      <c r="AU65" s="99"/>
      <c r="AV65" s="99"/>
      <c r="AW65" s="99"/>
      <c r="AX65" s="99"/>
      <c r="AY65" s="99"/>
      <c r="AZ65" s="99"/>
      <c r="BA65" s="73"/>
      <c r="BB65" s="266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74"/>
      <c r="BO65" s="88"/>
      <c r="BP65" s="25"/>
    </row>
    <row r="66" spans="1:68" ht="27.75" customHeight="1" thickBot="1" x14ac:dyDescent="0.25">
      <c r="A66" s="217" t="s">
        <v>11</v>
      </c>
      <c r="B66" s="127" t="s">
        <v>166</v>
      </c>
      <c r="C66" s="323"/>
      <c r="D66" s="11">
        <f>SUM(D67:D77)</f>
        <v>7501042</v>
      </c>
      <c r="E66" s="299">
        <f>SUM(E67:E77)</f>
        <v>7520849</v>
      </c>
      <c r="F66" s="9">
        <f>SUM(F67:F77)</f>
        <v>7156610</v>
      </c>
      <c r="G66" s="9">
        <f t="shared" ref="G66:R66" si="209">SUM(G67:G77)</f>
        <v>7176417</v>
      </c>
      <c r="H66" s="9">
        <f t="shared" si="209"/>
        <v>19807</v>
      </c>
      <c r="I66" s="9">
        <f t="shared" si="209"/>
        <v>19807</v>
      </c>
      <c r="J66" s="9">
        <f t="shared" si="209"/>
        <v>0</v>
      </c>
      <c r="K66" s="9">
        <f t="shared" si="209"/>
        <v>0</v>
      </c>
      <c r="L66" s="9">
        <f t="shared" si="209"/>
        <v>0</v>
      </c>
      <c r="M66" s="9">
        <f t="shared" si="209"/>
        <v>0</v>
      </c>
      <c r="N66" s="9">
        <f t="shared" si="209"/>
        <v>0</v>
      </c>
      <c r="O66" s="9">
        <f t="shared" si="209"/>
        <v>0</v>
      </c>
      <c r="P66" s="9">
        <f t="shared" si="209"/>
        <v>0</v>
      </c>
      <c r="Q66" s="9">
        <f t="shared" si="209"/>
        <v>0</v>
      </c>
      <c r="R66" s="9">
        <f t="shared" si="209"/>
        <v>0</v>
      </c>
      <c r="S66" s="9">
        <f>SUM(S67:S77)</f>
        <v>0</v>
      </c>
      <c r="T66" s="9">
        <f t="shared" ref="T66" si="210">SUM(T67:T77)</f>
        <v>0</v>
      </c>
      <c r="U66" s="9">
        <f t="shared" ref="U66" si="211">SUM(U67:U77)</f>
        <v>0</v>
      </c>
      <c r="V66" s="9">
        <f t="shared" ref="V66" si="212">SUM(V67:V77)</f>
        <v>0</v>
      </c>
      <c r="W66" s="9">
        <f t="shared" ref="W66" si="213">SUM(W67:W77)</f>
        <v>0</v>
      </c>
      <c r="X66" s="9">
        <f t="shared" ref="X66" si="214">SUM(X67:X77)</f>
        <v>0</v>
      </c>
      <c r="Y66" s="9">
        <f t="shared" ref="Y66" si="215">SUM(Y67:Y77)</f>
        <v>0</v>
      </c>
      <c r="Z66" s="9">
        <f t="shared" ref="Z66" si="216">SUM(Z67:Z77)</f>
        <v>0</v>
      </c>
      <c r="AA66" s="9">
        <f t="shared" ref="AA66" si="217">SUM(AA67:AA77)</f>
        <v>0</v>
      </c>
      <c r="AB66" s="9">
        <f t="shared" ref="AB66" si="218">SUM(AB67:AB77)</f>
        <v>0</v>
      </c>
      <c r="AC66" s="9">
        <f t="shared" ref="AC66" si="219">SUM(AC67:AC77)</f>
        <v>0</v>
      </c>
      <c r="AD66" s="9">
        <f t="shared" ref="AD66" si="220">SUM(AD67:AD77)</f>
        <v>0</v>
      </c>
      <c r="AE66" s="9">
        <f t="shared" ref="AE66" si="221">SUM(AE67:AE77)</f>
        <v>0</v>
      </c>
      <c r="AF66" s="9">
        <f>SUM(AF67:AF77)</f>
        <v>345542</v>
      </c>
      <c r="AG66" s="98">
        <f t="shared" ref="AG66" si="222">SUM(AG67:AG77)</f>
        <v>345542</v>
      </c>
      <c r="AH66" s="98">
        <f t="shared" ref="AH66" si="223">SUM(AH67:AH77)</f>
        <v>0</v>
      </c>
      <c r="AI66" s="98">
        <f t="shared" ref="AI66" si="224">SUM(AI67:AI77)</f>
        <v>0</v>
      </c>
      <c r="AJ66" s="98">
        <f t="shared" ref="AJ66" si="225">SUM(AJ67:AJ77)</f>
        <v>0</v>
      </c>
      <c r="AK66" s="98">
        <f t="shared" ref="AK66" si="226">SUM(AK67:AK77)</f>
        <v>0</v>
      </c>
      <c r="AL66" s="98">
        <f t="shared" ref="AL66" si="227">SUM(AL67:AL77)</f>
        <v>0</v>
      </c>
      <c r="AM66" s="98">
        <f t="shared" ref="AM66" si="228">SUM(AM67:AM77)</f>
        <v>0</v>
      </c>
      <c r="AN66" s="98">
        <f t="shared" ref="AN66" si="229">SUM(AN67:AN77)</f>
        <v>0</v>
      </c>
      <c r="AO66" s="98">
        <f t="shared" ref="AO66" si="230">SUM(AO67:AO77)</f>
        <v>0</v>
      </c>
      <c r="AP66" s="98">
        <f t="shared" ref="AP66" si="231">SUM(AP67:AP77)</f>
        <v>0</v>
      </c>
      <c r="AQ66" s="98">
        <f t="shared" ref="AQ66" si="232">SUM(AQ67:AQ77)</f>
        <v>0</v>
      </c>
      <c r="AR66" s="98">
        <f t="shared" ref="AR66" si="233">SUM(AR67:AR77)</f>
        <v>0</v>
      </c>
      <c r="AS66" s="98">
        <f>SUM(AS67:AS77)</f>
        <v>0</v>
      </c>
      <c r="AT66" s="9">
        <f t="shared" ref="AT66" si="234">SUM(AT67:AT77)</f>
        <v>0</v>
      </c>
      <c r="AU66" s="98">
        <f t="shared" ref="AU66" si="235">SUM(AU67:AU77)</f>
        <v>0</v>
      </c>
      <c r="AV66" s="98">
        <f t="shared" ref="AV66" si="236">SUM(AV67:AV77)</f>
        <v>0</v>
      </c>
      <c r="AW66" s="98">
        <f t="shared" ref="AW66" si="237">SUM(AW67:AW77)</f>
        <v>0</v>
      </c>
      <c r="AX66" s="98">
        <f t="shared" ref="AX66" si="238">SUM(AX67:AX77)</f>
        <v>0</v>
      </c>
      <c r="AY66" s="98">
        <f t="shared" ref="AY66" si="239">SUM(AY67:AY77)</f>
        <v>0</v>
      </c>
      <c r="AZ66" s="98">
        <f t="shared" ref="AZ66" si="240">SUM(AZ67:AZ77)</f>
        <v>0</v>
      </c>
      <c r="BA66" s="9">
        <f>SUM(BA67:BA77)</f>
        <v>-1110</v>
      </c>
      <c r="BB66" s="312">
        <f t="shared" ref="BB66" si="241">SUM(BB67:BB77)</f>
        <v>-1110</v>
      </c>
      <c r="BC66" s="98">
        <f t="shared" ref="BC66" si="242">SUM(BC67:BC77)</f>
        <v>0</v>
      </c>
      <c r="BD66" s="98">
        <f t="shared" ref="BD66" si="243">SUM(BD67:BD77)</f>
        <v>0</v>
      </c>
      <c r="BE66" s="98">
        <f t="shared" ref="BE66" si="244">SUM(BE67:BE77)</f>
        <v>0</v>
      </c>
      <c r="BF66" s="98">
        <f t="shared" ref="BF66" si="245">SUM(BF67:BF77)</f>
        <v>0</v>
      </c>
      <c r="BG66" s="98">
        <f t="shared" ref="BG66" si="246">SUM(BG67:BG77)</f>
        <v>0</v>
      </c>
      <c r="BH66" s="98">
        <f t="shared" ref="BH66" si="247">SUM(BH67:BH77)</f>
        <v>0</v>
      </c>
      <c r="BI66" s="98">
        <f t="shared" ref="BI66" si="248">SUM(BI67:BI77)</f>
        <v>0</v>
      </c>
      <c r="BJ66" s="98">
        <f t="shared" ref="BJ66" si="249">SUM(BJ67:BJ77)</f>
        <v>0</v>
      </c>
      <c r="BK66" s="98">
        <f t="shared" ref="BK66" si="250">SUM(BK67:BK77)</f>
        <v>0</v>
      </c>
      <c r="BL66" s="98">
        <f t="shared" ref="BL66" si="251">SUM(BL67:BL77)</f>
        <v>0</v>
      </c>
      <c r="BM66" s="98">
        <f t="shared" ref="BM66" si="252">SUM(BM67:BM77)</f>
        <v>0</v>
      </c>
      <c r="BN66" s="12"/>
      <c r="BO66" s="89"/>
      <c r="BP66" s="25"/>
    </row>
    <row r="67" spans="1:68" s="96" customFormat="1" ht="12.75" customHeight="1" thickTop="1" x14ac:dyDescent="0.2">
      <c r="A67" s="110">
        <v>90000056357</v>
      </c>
      <c r="B67" s="249" t="s">
        <v>5</v>
      </c>
      <c r="C67" s="326" t="s">
        <v>182</v>
      </c>
      <c r="D67" s="81">
        <f t="shared" ref="D67:D76" si="253">F67+S67+AF67+AS67+BA67</f>
        <v>2856577</v>
      </c>
      <c r="E67" s="297">
        <f t="shared" ref="E67:E76" si="254">G67+T67+AG67+AT67+BB67</f>
        <v>2856577</v>
      </c>
      <c r="F67" s="166">
        <v>2669094</v>
      </c>
      <c r="G67" s="166">
        <f t="shared" ref="G67:G76" si="255">F67+H67</f>
        <v>2669094</v>
      </c>
      <c r="H67" s="166">
        <f t="shared" ref="H67:H76" si="256">SUM(I67:R67)</f>
        <v>0</v>
      </c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>
        <v>0</v>
      </c>
      <c r="T67" s="166">
        <f t="shared" ref="T67:T76" si="257">S67+U67</f>
        <v>0</v>
      </c>
      <c r="U67" s="166">
        <f t="shared" ref="U67:U76" si="258">SUM(V67:AE67)</f>
        <v>0</v>
      </c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>
        <v>188593</v>
      </c>
      <c r="AG67" s="166">
        <f t="shared" ref="AG67:AG76" si="259">AF67+AH67</f>
        <v>188593</v>
      </c>
      <c r="AH67" s="166">
        <f t="shared" ref="AH67:AH76" si="260">SUM(AI67:AR67)</f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>
        <v>0</v>
      </c>
      <c r="AT67" s="82">
        <f t="shared" ref="AT67:AT76" si="261">AS67+AU67</f>
        <v>0</v>
      </c>
      <c r="AU67" s="100">
        <f t="shared" ref="AU67:AU76" si="262">SUM(AV67:AZ67)</f>
        <v>0</v>
      </c>
      <c r="AV67" s="307"/>
      <c r="AW67" s="307"/>
      <c r="AX67" s="307"/>
      <c r="AY67" s="307"/>
      <c r="AZ67" s="307"/>
      <c r="BA67" s="166">
        <v>-1110</v>
      </c>
      <c r="BB67" s="82">
        <f t="shared" ref="BB67:BB76" si="263">BA67+BC67</f>
        <v>-1110</v>
      </c>
      <c r="BC67" s="82">
        <f t="shared" ref="BC67:BC76" si="264">SUM(BD67:BM67)</f>
        <v>0</v>
      </c>
      <c r="BD67" s="307"/>
      <c r="BE67" s="307"/>
      <c r="BF67" s="307"/>
      <c r="BG67" s="307"/>
      <c r="BH67" s="307"/>
      <c r="BI67" s="307"/>
      <c r="BJ67" s="307"/>
      <c r="BK67" s="307"/>
      <c r="BL67" s="307"/>
      <c r="BM67" s="307"/>
      <c r="BN67" s="231" t="s">
        <v>330</v>
      </c>
      <c r="BO67" s="208"/>
      <c r="BP67" s="25"/>
    </row>
    <row r="68" spans="1:68" s="96" customFormat="1" x14ac:dyDescent="0.2">
      <c r="A68" s="110"/>
      <c r="B68" s="246"/>
      <c r="C68" s="321" t="s">
        <v>253</v>
      </c>
      <c r="D68" s="81">
        <f t="shared" si="253"/>
        <v>2300</v>
      </c>
      <c r="E68" s="297">
        <f t="shared" si="254"/>
        <v>2300</v>
      </c>
      <c r="F68" s="165">
        <v>2300</v>
      </c>
      <c r="G68" s="165">
        <f t="shared" si="255"/>
        <v>2300</v>
      </c>
      <c r="H68" s="165">
        <f t="shared" si="256"/>
        <v>0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>
        <v>0</v>
      </c>
      <c r="T68" s="165">
        <f t="shared" si="257"/>
        <v>0</v>
      </c>
      <c r="U68" s="165">
        <f t="shared" si="258"/>
        <v>0</v>
      </c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>
        <v>0</v>
      </c>
      <c r="AG68" s="165">
        <f t="shared" si="259"/>
        <v>0</v>
      </c>
      <c r="AH68" s="165">
        <f t="shared" si="260"/>
        <v>0</v>
      </c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>
        <v>0</v>
      </c>
      <c r="AT68" s="82">
        <f t="shared" si="261"/>
        <v>0</v>
      </c>
      <c r="AU68" s="100">
        <f t="shared" si="262"/>
        <v>0</v>
      </c>
      <c r="AV68" s="201"/>
      <c r="AW68" s="201"/>
      <c r="AX68" s="201"/>
      <c r="AY68" s="201"/>
      <c r="AZ68" s="201"/>
      <c r="BA68" s="165"/>
      <c r="BB68" s="82">
        <f t="shared" si="263"/>
        <v>0</v>
      </c>
      <c r="BC68" s="82">
        <f t="shared" si="264"/>
        <v>0</v>
      </c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83" t="s">
        <v>331</v>
      </c>
      <c r="BO68" s="202"/>
      <c r="BP68" s="25"/>
    </row>
    <row r="69" spans="1:68" s="95" customFormat="1" ht="24" x14ac:dyDescent="0.2">
      <c r="A69" s="110"/>
      <c r="B69" s="244"/>
      <c r="C69" s="287" t="s">
        <v>278</v>
      </c>
      <c r="D69" s="81">
        <f t="shared" si="253"/>
        <v>755607</v>
      </c>
      <c r="E69" s="297">
        <f t="shared" si="254"/>
        <v>755607</v>
      </c>
      <c r="F69" s="82">
        <v>755607</v>
      </c>
      <c r="G69" s="82">
        <f t="shared" si="255"/>
        <v>755607</v>
      </c>
      <c r="H69" s="82">
        <f t="shared" si="256"/>
        <v>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>
        <v>0</v>
      </c>
      <c r="T69" s="82">
        <f t="shared" si="257"/>
        <v>0</v>
      </c>
      <c r="U69" s="82">
        <f t="shared" si="258"/>
        <v>0</v>
      </c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>
        <v>0</v>
      </c>
      <c r="AG69" s="82">
        <f t="shared" si="259"/>
        <v>0</v>
      </c>
      <c r="AH69" s="82">
        <f t="shared" si="260"/>
        <v>0</v>
      </c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>
        <v>0</v>
      </c>
      <c r="AT69" s="82">
        <f t="shared" si="261"/>
        <v>0</v>
      </c>
      <c r="AU69" s="100">
        <f t="shared" si="262"/>
        <v>0</v>
      </c>
      <c r="AV69" s="82"/>
      <c r="AW69" s="82"/>
      <c r="AX69" s="82"/>
      <c r="AY69" s="82"/>
      <c r="AZ69" s="82"/>
      <c r="BA69" s="82"/>
      <c r="BB69" s="82">
        <f t="shared" si="263"/>
        <v>0</v>
      </c>
      <c r="BC69" s="82">
        <f t="shared" si="264"/>
        <v>0</v>
      </c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3" t="s">
        <v>333</v>
      </c>
      <c r="BO69" s="87" t="s">
        <v>670</v>
      </c>
      <c r="BP69" s="25"/>
    </row>
    <row r="70" spans="1:68" s="95" customFormat="1" x14ac:dyDescent="0.2">
      <c r="A70" s="110"/>
      <c r="B70" s="244"/>
      <c r="C70" s="287" t="s">
        <v>223</v>
      </c>
      <c r="D70" s="81">
        <f t="shared" si="253"/>
        <v>186882</v>
      </c>
      <c r="E70" s="297">
        <f t="shared" si="254"/>
        <v>186882</v>
      </c>
      <c r="F70" s="82">
        <v>186882</v>
      </c>
      <c r="G70" s="82">
        <f t="shared" si="255"/>
        <v>186882</v>
      </c>
      <c r="H70" s="82">
        <f t="shared" si="256"/>
        <v>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>
        <v>0</v>
      </c>
      <c r="T70" s="82">
        <f t="shared" si="257"/>
        <v>0</v>
      </c>
      <c r="U70" s="82">
        <f t="shared" si="258"/>
        <v>0</v>
      </c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>
        <v>0</v>
      </c>
      <c r="AG70" s="82">
        <f t="shared" si="259"/>
        <v>0</v>
      </c>
      <c r="AH70" s="82">
        <f t="shared" si="260"/>
        <v>0</v>
      </c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>
        <v>0</v>
      </c>
      <c r="AT70" s="82">
        <f t="shared" si="261"/>
        <v>0</v>
      </c>
      <c r="AU70" s="100">
        <f t="shared" si="262"/>
        <v>0</v>
      </c>
      <c r="AV70" s="82"/>
      <c r="AW70" s="82"/>
      <c r="AX70" s="82"/>
      <c r="AY70" s="82"/>
      <c r="AZ70" s="82"/>
      <c r="BA70" s="82"/>
      <c r="BB70" s="82">
        <f t="shared" si="263"/>
        <v>0</v>
      </c>
      <c r="BC70" s="82">
        <f t="shared" si="264"/>
        <v>0</v>
      </c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3" t="s">
        <v>332</v>
      </c>
      <c r="BO70" s="87" t="s">
        <v>446</v>
      </c>
      <c r="BP70" s="25"/>
    </row>
    <row r="71" spans="1:68" s="95" customFormat="1" ht="24" x14ac:dyDescent="0.2">
      <c r="A71" s="110"/>
      <c r="B71" s="244"/>
      <c r="C71" s="287" t="s">
        <v>218</v>
      </c>
      <c r="D71" s="81">
        <f t="shared" si="253"/>
        <v>902294</v>
      </c>
      <c r="E71" s="297">
        <f t="shared" si="254"/>
        <v>902294</v>
      </c>
      <c r="F71" s="82">
        <v>865224</v>
      </c>
      <c r="G71" s="82">
        <f t="shared" si="255"/>
        <v>865224</v>
      </c>
      <c r="H71" s="82">
        <f t="shared" si="256"/>
        <v>0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>
        <v>0</v>
      </c>
      <c r="T71" s="82">
        <f t="shared" si="257"/>
        <v>0</v>
      </c>
      <c r="U71" s="82">
        <f t="shared" si="258"/>
        <v>0</v>
      </c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>
        <v>37070</v>
      </c>
      <c r="AG71" s="82">
        <f t="shared" si="259"/>
        <v>37070</v>
      </c>
      <c r="AH71" s="82">
        <f t="shared" si="260"/>
        <v>0</v>
      </c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>
        <v>0</v>
      </c>
      <c r="AT71" s="82">
        <f t="shared" si="261"/>
        <v>0</v>
      </c>
      <c r="AU71" s="100">
        <f t="shared" si="262"/>
        <v>0</v>
      </c>
      <c r="AV71" s="82"/>
      <c r="AW71" s="82"/>
      <c r="AX71" s="82"/>
      <c r="AY71" s="82"/>
      <c r="AZ71" s="82"/>
      <c r="BA71" s="82"/>
      <c r="BB71" s="82">
        <f t="shared" si="263"/>
        <v>0</v>
      </c>
      <c r="BC71" s="82">
        <f t="shared" si="264"/>
        <v>0</v>
      </c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3" t="s">
        <v>334</v>
      </c>
      <c r="BO71" s="87" t="s">
        <v>671</v>
      </c>
      <c r="BP71" s="25"/>
    </row>
    <row r="72" spans="1:68" s="96" customFormat="1" ht="24" x14ac:dyDescent="0.2">
      <c r="A72" s="110"/>
      <c r="B72" s="246"/>
      <c r="C72" s="321" t="s">
        <v>255</v>
      </c>
      <c r="D72" s="81">
        <f t="shared" si="253"/>
        <v>629977</v>
      </c>
      <c r="E72" s="297">
        <f t="shared" si="254"/>
        <v>629977</v>
      </c>
      <c r="F72" s="165">
        <v>629977</v>
      </c>
      <c r="G72" s="165">
        <f t="shared" si="255"/>
        <v>629977</v>
      </c>
      <c r="H72" s="165">
        <f t="shared" si="256"/>
        <v>0</v>
      </c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>
        <v>0</v>
      </c>
      <c r="T72" s="165">
        <f t="shared" si="257"/>
        <v>0</v>
      </c>
      <c r="U72" s="165">
        <f t="shared" si="258"/>
        <v>0</v>
      </c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>
        <v>0</v>
      </c>
      <c r="AG72" s="165">
        <f t="shared" si="259"/>
        <v>0</v>
      </c>
      <c r="AH72" s="165">
        <f t="shared" si="260"/>
        <v>0</v>
      </c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>
        <v>0</v>
      </c>
      <c r="AT72" s="82">
        <f t="shared" si="261"/>
        <v>0</v>
      </c>
      <c r="AU72" s="100">
        <f t="shared" si="262"/>
        <v>0</v>
      </c>
      <c r="AV72" s="165"/>
      <c r="AW72" s="165"/>
      <c r="AX72" s="165"/>
      <c r="AY72" s="165"/>
      <c r="AZ72" s="165"/>
      <c r="BA72" s="165"/>
      <c r="BB72" s="82">
        <f t="shared" si="263"/>
        <v>0</v>
      </c>
      <c r="BC72" s="82">
        <f t="shared" si="264"/>
        <v>0</v>
      </c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222" t="s">
        <v>668</v>
      </c>
      <c r="BO72" s="202" t="s">
        <v>676</v>
      </c>
      <c r="BP72" s="25"/>
    </row>
    <row r="73" spans="1:68" s="194" customFormat="1" ht="24" x14ac:dyDescent="0.2">
      <c r="A73" s="110"/>
      <c r="B73" s="246"/>
      <c r="C73" s="321" t="s">
        <v>644</v>
      </c>
      <c r="D73" s="81">
        <f t="shared" si="253"/>
        <v>76560</v>
      </c>
      <c r="E73" s="297">
        <f t="shared" si="254"/>
        <v>76560</v>
      </c>
      <c r="F73" s="165">
        <v>76560</v>
      </c>
      <c r="G73" s="165">
        <f t="shared" si="255"/>
        <v>76560</v>
      </c>
      <c r="H73" s="165">
        <f t="shared" si="256"/>
        <v>0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>
        <v>0</v>
      </c>
      <c r="T73" s="165">
        <f t="shared" si="257"/>
        <v>0</v>
      </c>
      <c r="U73" s="165">
        <f t="shared" si="258"/>
        <v>0</v>
      </c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>
        <v>0</v>
      </c>
      <c r="AG73" s="165">
        <f t="shared" si="259"/>
        <v>0</v>
      </c>
      <c r="AH73" s="165">
        <f t="shared" si="260"/>
        <v>0</v>
      </c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>
        <v>0</v>
      </c>
      <c r="AT73" s="82">
        <f t="shared" si="261"/>
        <v>0</v>
      </c>
      <c r="AU73" s="100">
        <f t="shared" si="262"/>
        <v>0</v>
      </c>
      <c r="AV73" s="201"/>
      <c r="AW73" s="201"/>
      <c r="AX73" s="201"/>
      <c r="AY73" s="201"/>
      <c r="AZ73" s="201"/>
      <c r="BA73" s="165"/>
      <c r="BB73" s="82">
        <f t="shared" si="263"/>
        <v>0</v>
      </c>
      <c r="BC73" s="82">
        <f t="shared" si="264"/>
        <v>0</v>
      </c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83" t="s">
        <v>669</v>
      </c>
      <c r="BO73" s="202"/>
      <c r="BP73" s="25"/>
    </row>
    <row r="74" spans="1:68" s="200" customFormat="1" ht="36" x14ac:dyDescent="0.2">
      <c r="A74" s="110"/>
      <c r="B74" s="246"/>
      <c r="C74" s="321" t="s">
        <v>750</v>
      </c>
      <c r="D74" s="81">
        <f t="shared" ref="D74" si="265">F74+S74+AF74+AS74+BA74</f>
        <v>0</v>
      </c>
      <c r="E74" s="297">
        <f t="shared" ref="E74" si="266">G74+T74+AG74+AT74+BB74</f>
        <v>19807</v>
      </c>
      <c r="F74" s="165"/>
      <c r="G74" s="165">
        <f t="shared" ref="G74" si="267">F74+H74</f>
        <v>19807</v>
      </c>
      <c r="H74" s="165">
        <f t="shared" ref="H74" si="268">SUM(I74:R74)</f>
        <v>19807</v>
      </c>
      <c r="I74" s="165">
        <v>19807</v>
      </c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>
        <f t="shared" ref="T74" si="269">S74+U74</f>
        <v>0</v>
      </c>
      <c r="U74" s="165">
        <f t="shared" ref="U74" si="270">SUM(V74:AE74)</f>
        <v>0</v>
      </c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>
        <f t="shared" ref="AG74" si="271">AF74+AH74</f>
        <v>0</v>
      </c>
      <c r="AH74" s="165">
        <f t="shared" ref="AH74" si="272">SUM(AI74:AR74)</f>
        <v>0</v>
      </c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82">
        <f t="shared" ref="AT74" si="273">AS74+AU74</f>
        <v>0</v>
      </c>
      <c r="AU74" s="100">
        <f t="shared" ref="AU74" si="274">SUM(AV74:AZ74)</f>
        <v>0</v>
      </c>
      <c r="AV74" s="201"/>
      <c r="AW74" s="201"/>
      <c r="AX74" s="201"/>
      <c r="AY74" s="201"/>
      <c r="AZ74" s="201"/>
      <c r="BA74" s="165"/>
      <c r="BB74" s="82">
        <f t="shared" ref="BB74" si="275">BA74+BC74</f>
        <v>0</v>
      </c>
      <c r="BC74" s="82">
        <f t="shared" ref="BC74" si="276">SUM(BD74:BM74)</f>
        <v>0</v>
      </c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83" t="s">
        <v>751</v>
      </c>
      <c r="BO74" s="202"/>
      <c r="BP74" s="25"/>
    </row>
    <row r="75" spans="1:68" ht="24" x14ac:dyDescent="0.2">
      <c r="A75" s="110">
        <v>42803002568</v>
      </c>
      <c r="B75" s="243" t="s">
        <v>300</v>
      </c>
      <c r="C75" s="287" t="s">
        <v>279</v>
      </c>
      <c r="D75" s="81">
        <f t="shared" si="253"/>
        <v>1704582</v>
      </c>
      <c r="E75" s="297">
        <f t="shared" si="254"/>
        <v>1704582</v>
      </c>
      <c r="F75" s="82">
        <v>1704582</v>
      </c>
      <c r="G75" s="82">
        <f t="shared" si="255"/>
        <v>1704582</v>
      </c>
      <c r="H75" s="82">
        <f t="shared" si="256"/>
        <v>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>
        <v>0</v>
      </c>
      <c r="T75" s="82">
        <f t="shared" si="257"/>
        <v>0</v>
      </c>
      <c r="U75" s="82">
        <f t="shared" si="258"/>
        <v>0</v>
      </c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>
        <v>0</v>
      </c>
      <c r="AG75" s="82">
        <f t="shared" si="259"/>
        <v>0</v>
      </c>
      <c r="AH75" s="82">
        <f t="shared" si="260"/>
        <v>0</v>
      </c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>
        <v>0</v>
      </c>
      <c r="AT75" s="82">
        <f t="shared" si="261"/>
        <v>0</v>
      </c>
      <c r="AU75" s="100">
        <f t="shared" si="262"/>
        <v>0</v>
      </c>
      <c r="AV75" s="100"/>
      <c r="AW75" s="100"/>
      <c r="AX75" s="100"/>
      <c r="AY75" s="100"/>
      <c r="AZ75" s="100"/>
      <c r="BA75" s="82"/>
      <c r="BB75" s="82">
        <f t="shared" si="263"/>
        <v>0</v>
      </c>
      <c r="BC75" s="82">
        <f t="shared" si="264"/>
        <v>0</v>
      </c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83" t="s">
        <v>347</v>
      </c>
      <c r="BO75" s="87"/>
      <c r="BP75" s="25"/>
    </row>
    <row r="76" spans="1:68" ht="26.25" customHeight="1" x14ac:dyDescent="0.2">
      <c r="A76" s="110">
        <v>90010691331</v>
      </c>
      <c r="B76" s="251" t="s">
        <v>705</v>
      </c>
      <c r="C76" s="327" t="s">
        <v>187</v>
      </c>
      <c r="D76" s="81">
        <f t="shared" si="253"/>
        <v>386263</v>
      </c>
      <c r="E76" s="297">
        <f t="shared" si="254"/>
        <v>386263</v>
      </c>
      <c r="F76" s="160">
        <v>266384</v>
      </c>
      <c r="G76" s="160">
        <f t="shared" si="255"/>
        <v>266384</v>
      </c>
      <c r="H76" s="160">
        <f t="shared" si="256"/>
        <v>0</v>
      </c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>
        <v>0</v>
      </c>
      <c r="T76" s="160">
        <f t="shared" si="257"/>
        <v>0</v>
      </c>
      <c r="U76" s="160">
        <f t="shared" si="258"/>
        <v>0</v>
      </c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>
        <v>119879</v>
      </c>
      <c r="AG76" s="160">
        <f t="shared" si="259"/>
        <v>119879</v>
      </c>
      <c r="AH76" s="160">
        <f t="shared" si="260"/>
        <v>0</v>
      </c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>
        <v>0</v>
      </c>
      <c r="AT76" s="82">
        <f t="shared" si="261"/>
        <v>0</v>
      </c>
      <c r="AU76" s="100">
        <f t="shared" si="262"/>
        <v>0</v>
      </c>
      <c r="AV76" s="308"/>
      <c r="AW76" s="308"/>
      <c r="AX76" s="308"/>
      <c r="AY76" s="308"/>
      <c r="AZ76" s="308"/>
      <c r="BA76" s="160"/>
      <c r="BB76" s="82">
        <f t="shared" si="263"/>
        <v>0</v>
      </c>
      <c r="BC76" s="82">
        <f t="shared" si="264"/>
        <v>0</v>
      </c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263" t="s">
        <v>348</v>
      </c>
      <c r="BO76" s="264"/>
      <c r="BP76" s="25"/>
    </row>
    <row r="77" spans="1:68" ht="12.75" thickBot="1" x14ac:dyDescent="0.25">
      <c r="A77" s="110"/>
      <c r="B77" s="218"/>
      <c r="C77" s="325"/>
      <c r="D77" s="72"/>
      <c r="E77" s="298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73"/>
      <c r="AU77" s="99"/>
      <c r="AV77" s="99"/>
      <c r="AW77" s="99"/>
      <c r="AX77" s="99"/>
      <c r="AY77" s="99"/>
      <c r="AZ77" s="99"/>
      <c r="BA77" s="73"/>
      <c r="BB77" s="266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74"/>
      <c r="BO77" s="88"/>
      <c r="BP77" s="25"/>
    </row>
    <row r="78" spans="1:68" ht="12.75" thickBot="1" x14ac:dyDescent="0.25">
      <c r="A78" s="217" t="s">
        <v>12</v>
      </c>
      <c r="B78" s="127" t="s">
        <v>13</v>
      </c>
      <c r="C78" s="323"/>
      <c r="D78" s="11">
        <f t="shared" ref="D78:E78" si="277">SUM(D79:D84)</f>
        <v>488078</v>
      </c>
      <c r="E78" s="300">
        <f t="shared" si="277"/>
        <v>488078</v>
      </c>
      <c r="F78" s="98">
        <f t="shared" ref="F78:BM78" si="278">SUM(F79:F84)</f>
        <v>488078</v>
      </c>
      <c r="G78" s="98">
        <f t="shared" si="278"/>
        <v>488078</v>
      </c>
      <c r="H78" s="98">
        <f t="shared" ref="H78" si="279">SUM(H79:H84)</f>
        <v>0</v>
      </c>
      <c r="I78" s="98">
        <f t="shared" si="278"/>
        <v>0</v>
      </c>
      <c r="J78" s="98">
        <f t="shared" si="278"/>
        <v>0</v>
      </c>
      <c r="K78" s="98">
        <f t="shared" si="278"/>
        <v>0</v>
      </c>
      <c r="L78" s="98">
        <f t="shared" si="278"/>
        <v>0</v>
      </c>
      <c r="M78" s="98">
        <f t="shared" si="278"/>
        <v>0</v>
      </c>
      <c r="N78" s="98">
        <f t="shared" si="278"/>
        <v>0</v>
      </c>
      <c r="O78" s="98">
        <f t="shared" si="278"/>
        <v>0</v>
      </c>
      <c r="P78" s="98">
        <f t="shared" si="278"/>
        <v>0</v>
      </c>
      <c r="Q78" s="98">
        <f t="shared" si="278"/>
        <v>0</v>
      </c>
      <c r="R78" s="98">
        <f t="shared" si="278"/>
        <v>0</v>
      </c>
      <c r="S78" s="98">
        <f t="shared" si="278"/>
        <v>0</v>
      </c>
      <c r="T78" s="98">
        <f t="shared" ref="T78:AE78" si="280">SUM(T79:T84)</f>
        <v>0</v>
      </c>
      <c r="U78" s="98">
        <f t="shared" si="280"/>
        <v>0</v>
      </c>
      <c r="V78" s="98">
        <f t="shared" si="280"/>
        <v>0</v>
      </c>
      <c r="W78" s="98">
        <f t="shared" si="280"/>
        <v>0</v>
      </c>
      <c r="X78" s="98">
        <f t="shared" si="280"/>
        <v>0</v>
      </c>
      <c r="Y78" s="98">
        <f t="shared" si="280"/>
        <v>0</v>
      </c>
      <c r="Z78" s="98">
        <f t="shared" si="280"/>
        <v>0</v>
      </c>
      <c r="AA78" s="98">
        <f t="shared" si="280"/>
        <v>0</v>
      </c>
      <c r="AB78" s="98">
        <f t="shared" si="280"/>
        <v>0</v>
      </c>
      <c r="AC78" s="98">
        <f t="shared" si="280"/>
        <v>0</v>
      </c>
      <c r="AD78" s="98">
        <f t="shared" si="280"/>
        <v>0</v>
      </c>
      <c r="AE78" s="98">
        <f t="shared" si="280"/>
        <v>0</v>
      </c>
      <c r="AF78" s="98">
        <f t="shared" si="278"/>
        <v>0</v>
      </c>
      <c r="AG78" s="98">
        <f t="shared" si="278"/>
        <v>0</v>
      </c>
      <c r="AH78" s="98">
        <f t="shared" si="278"/>
        <v>0</v>
      </c>
      <c r="AI78" s="98">
        <f t="shared" si="278"/>
        <v>0</v>
      </c>
      <c r="AJ78" s="98">
        <f t="shared" si="278"/>
        <v>0</v>
      </c>
      <c r="AK78" s="98">
        <f t="shared" si="278"/>
        <v>0</v>
      </c>
      <c r="AL78" s="98">
        <f t="shared" si="278"/>
        <v>0</v>
      </c>
      <c r="AM78" s="98">
        <f t="shared" si="278"/>
        <v>0</v>
      </c>
      <c r="AN78" s="98">
        <f t="shared" si="278"/>
        <v>0</v>
      </c>
      <c r="AO78" s="98">
        <f t="shared" si="278"/>
        <v>0</v>
      </c>
      <c r="AP78" s="98">
        <f t="shared" si="278"/>
        <v>0</v>
      </c>
      <c r="AQ78" s="98">
        <f t="shared" si="278"/>
        <v>0</v>
      </c>
      <c r="AR78" s="98">
        <f t="shared" si="278"/>
        <v>0</v>
      </c>
      <c r="AS78" s="98">
        <f t="shared" si="278"/>
        <v>0</v>
      </c>
      <c r="AT78" s="9">
        <f t="shared" ref="AT78:AZ78" si="281">SUM(AT79:AT84)</f>
        <v>0</v>
      </c>
      <c r="AU78" s="98">
        <f t="shared" si="281"/>
        <v>0</v>
      </c>
      <c r="AV78" s="98">
        <f t="shared" si="281"/>
        <v>0</v>
      </c>
      <c r="AW78" s="98">
        <f t="shared" si="281"/>
        <v>0</v>
      </c>
      <c r="AX78" s="98">
        <f t="shared" si="281"/>
        <v>0</v>
      </c>
      <c r="AY78" s="98">
        <f t="shared" si="281"/>
        <v>0</v>
      </c>
      <c r="AZ78" s="98">
        <f t="shared" si="281"/>
        <v>0</v>
      </c>
      <c r="BA78" s="9">
        <f t="shared" si="278"/>
        <v>0</v>
      </c>
      <c r="BB78" s="312">
        <f t="shared" si="278"/>
        <v>0</v>
      </c>
      <c r="BC78" s="98">
        <f t="shared" si="278"/>
        <v>0</v>
      </c>
      <c r="BD78" s="98">
        <f t="shared" si="278"/>
        <v>0</v>
      </c>
      <c r="BE78" s="98">
        <f t="shared" si="278"/>
        <v>0</v>
      </c>
      <c r="BF78" s="98">
        <f t="shared" si="278"/>
        <v>0</v>
      </c>
      <c r="BG78" s="98">
        <f t="shared" si="278"/>
        <v>0</v>
      </c>
      <c r="BH78" s="98">
        <f t="shared" si="278"/>
        <v>0</v>
      </c>
      <c r="BI78" s="98">
        <f t="shared" si="278"/>
        <v>0</v>
      </c>
      <c r="BJ78" s="98">
        <f t="shared" si="278"/>
        <v>0</v>
      </c>
      <c r="BK78" s="98">
        <f t="shared" si="278"/>
        <v>0</v>
      </c>
      <c r="BL78" s="98">
        <f t="shared" si="278"/>
        <v>0</v>
      </c>
      <c r="BM78" s="98">
        <f t="shared" si="278"/>
        <v>0</v>
      </c>
      <c r="BN78" s="12"/>
      <c r="BO78" s="89"/>
      <c r="BP78" s="25"/>
    </row>
    <row r="79" spans="1:68" ht="24.75" customHeight="1" thickTop="1" x14ac:dyDescent="0.2">
      <c r="A79" s="110">
        <v>90000594245</v>
      </c>
      <c r="B79" s="249" t="s">
        <v>526</v>
      </c>
      <c r="C79" s="287" t="s">
        <v>188</v>
      </c>
      <c r="D79" s="81">
        <f t="shared" ref="D79:D83" si="282">F79+S79+AF79+AS79+BA79</f>
        <v>45712</v>
      </c>
      <c r="E79" s="297">
        <f t="shared" ref="E79:E83" si="283">G79+T79+AG79+AT79+BB79</f>
        <v>45712</v>
      </c>
      <c r="F79" s="82">
        <v>45712</v>
      </c>
      <c r="G79" s="82">
        <f t="shared" ref="G79:G83" si="284">F79+H79</f>
        <v>45712</v>
      </c>
      <c r="H79" s="82">
        <f t="shared" ref="H79:H83" si="285">SUM(I79:R79)</f>
        <v>0</v>
      </c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>
        <v>0</v>
      </c>
      <c r="T79" s="82">
        <f t="shared" ref="T79:T83" si="286">S79+U79</f>
        <v>0</v>
      </c>
      <c r="U79" s="82">
        <f t="shared" ref="U79:U83" si="287">SUM(V79:AE79)</f>
        <v>0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>
        <v>0</v>
      </c>
      <c r="AG79" s="82">
        <f t="shared" ref="AG79:AG83" si="288">AF79+AH79</f>
        <v>0</v>
      </c>
      <c r="AH79" s="82">
        <f t="shared" ref="AH79:AH83" si="289">SUM(AI79:AR79)</f>
        <v>0</v>
      </c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>
        <v>0</v>
      </c>
      <c r="AT79" s="82">
        <f t="shared" ref="AT79:AT83" si="290">AS79+AU79</f>
        <v>0</v>
      </c>
      <c r="AU79" s="100">
        <f t="shared" ref="AU79:AU83" si="291">SUM(AV79:AZ79)</f>
        <v>0</v>
      </c>
      <c r="AV79" s="100"/>
      <c r="AW79" s="100"/>
      <c r="AX79" s="100"/>
      <c r="AY79" s="100"/>
      <c r="AZ79" s="100"/>
      <c r="BA79" s="82"/>
      <c r="BB79" s="82">
        <f t="shared" ref="BB79:BB83" si="292">BA79+BC79</f>
        <v>0</v>
      </c>
      <c r="BC79" s="82">
        <f t="shared" ref="BC79:BC83" si="293">SUM(BD79:BM79)</f>
        <v>0</v>
      </c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83" t="s">
        <v>349</v>
      </c>
      <c r="BO79" s="87" t="s">
        <v>672</v>
      </c>
      <c r="BP79" s="25"/>
    </row>
    <row r="80" spans="1:68" x14ac:dyDescent="0.2">
      <c r="A80" s="110"/>
      <c r="B80" s="244"/>
      <c r="C80" s="287" t="s">
        <v>209</v>
      </c>
      <c r="D80" s="81">
        <f t="shared" si="282"/>
        <v>28724</v>
      </c>
      <c r="E80" s="297">
        <f t="shared" si="283"/>
        <v>28724</v>
      </c>
      <c r="F80" s="82">
        <v>28724</v>
      </c>
      <c r="G80" s="82">
        <f t="shared" si="284"/>
        <v>28724</v>
      </c>
      <c r="H80" s="82">
        <f t="shared" si="285"/>
        <v>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>
        <v>0</v>
      </c>
      <c r="T80" s="82">
        <f t="shared" si="286"/>
        <v>0</v>
      </c>
      <c r="U80" s="82">
        <f t="shared" si="287"/>
        <v>0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>
        <v>0</v>
      </c>
      <c r="AG80" s="82">
        <f t="shared" si="288"/>
        <v>0</v>
      </c>
      <c r="AH80" s="82">
        <f t="shared" si="289"/>
        <v>0</v>
      </c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>
        <v>0</v>
      </c>
      <c r="AT80" s="82">
        <f t="shared" si="290"/>
        <v>0</v>
      </c>
      <c r="AU80" s="100">
        <f t="shared" si="291"/>
        <v>0</v>
      </c>
      <c r="AV80" s="100"/>
      <c r="AW80" s="100"/>
      <c r="AX80" s="100"/>
      <c r="AY80" s="100"/>
      <c r="AZ80" s="100"/>
      <c r="BA80" s="82"/>
      <c r="BB80" s="82">
        <f t="shared" si="292"/>
        <v>0</v>
      </c>
      <c r="BC80" s="82">
        <f t="shared" si="293"/>
        <v>0</v>
      </c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83" t="s">
        <v>350</v>
      </c>
      <c r="BO80" s="87" t="s">
        <v>672</v>
      </c>
      <c r="BP80" s="25"/>
    </row>
    <row r="81" spans="1:68" ht="24" x14ac:dyDescent="0.2">
      <c r="A81" s="110"/>
      <c r="B81" s="244"/>
      <c r="C81" s="287" t="s">
        <v>203</v>
      </c>
      <c r="D81" s="81">
        <f t="shared" si="282"/>
        <v>62365</v>
      </c>
      <c r="E81" s="297">
        <f t="shared" si="283"/>
        <v>62365</v>
      </c>
      <c r="F81" s="82">
        <v>62365</v>
      </c>
      <c r="G81" s="82">
        <f t="shared" si="284"/>
        <v>62365</v>
      </c>
      <c r="H81" s="82">
        <f t="shared" si="285"/>
        <v>0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>
        <v>0</v>
      </c>
      <c r="T81" s="82">
        <f t="shared" si="286"/>
        <v>0</v>
      </c>
      <c r="U81" s="82">
        <f t="shared" si="287"/>
        <v>0</v>
      </c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>
        <v>0</v>
      </c>
      <c r="AG81" s="82">
        <f t="shared" si="288"/>
        <v>0</v>
      </c>
      <c r="AH81" s="82">
        <f t="shared" si="289"/>
        <v>0</v>
      </c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>
        <v>0</v>
      </c>
      <c r="AT81" s="82">
        <f t="shared" si="290"/>
        <v>0</v>
      </c>
      <c r="AU81" s="100">
        <f t="shared" si="291"/>
        <v>0</v>
      </c>
      <c r="AV81" s="100"/>
      <c r="AW81" s="100"/>
      <c r="AX81" s="100"/>
      <c r="AY81" s="100"/>
      <c r="AZ81" s="100"/>
      <c r="BA81" s="82"/>
      <c r="BB81" s="82">
        <f t="shared" si="292"/>
        <v>0</v>
      </c>
      <c r="BC81" s="82">
        <f t="shared" si="293"/>
        <v>0</v>
      </c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83" t="s">
        <v>351</v>
      </c>
      <c r="BO81" s="87" t="s">
        <v>672</v>
      </c>
      <c r="BP81" s="25"/>
    </row>
    <row r="82" spans="1:68" s="194" customFormat="1" ht="27" customHeight="1" x14ac:dyDescent="0.2">
      <c r="A82" s="110"/>
      <c r="B82" s="244"/>
      <c r="C82" s="287" t="s">
        <v>539</v>
      </c>
      <c r="D82" s="81">
        <f t="shared" si="282"/>
        <v>241680</v>
      </c>
      <c r="E82" s="297">
        <f t="shared" si="283"/>
        <v>241680</v>
      </c>
      <c r="F82" s="82">
        <v>241680</v>
      </c>
      <c r="G82" s="82">
        <f t="shared" si="284"/>
        <v>241680</v>
      </c>
      <c r="H82" s="82">
        <f t="shared" si="285"/>
        <v>0</v>
      </c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>
        <v>0</v>
      </c>
      <c r="T82" s="82">
        <f t="shared" si="286"/>
        <v>0</v>
      </c>
      <c r="U82" s="82">
        <f t="shared" si="287"/>
        <v>0</v>
      </c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>
        <v>0</v>
      </c>
      <c r="AG82" s="82">
        <f t="shared" si="288"/>
        <v>0</v>
      </c>
      <c r="AH82" s="82">
        <f t="shared" si="289"/>
        <v>0</v>
      </c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>
        <v>0</v>
      </c>
      <c r="AT82" s="82">
        <f t="shared" si="290"/>
        <v>0</v>
      </c>
      <c r="AU82" s="100">
        <f t="shared" si="291"/>
        <v>0</v>
      </c>
      <c r="AV82" s="100"/>
      <c r="AW82" s="100"/>
      <c r="AX82" s="100"/>
      <c r="AY82" s="100"/>
      <c r="AZ82" s="100"/>
      <c r="BA82" s="82"/>
      <c r="BB82" s="82">
        <f t="shared" si="292"/>
        <v>0</v>
      </c>
      <c r="BC82" s="82">
        <f t="shared" si="293"/>
        <v>0</v>
      </c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83" t="s">
        <v>552</v>
      </c>
      <c r="BO82" s="87"/>
      <c r="BP82" s="25"/>
    </row>
    <row r="83" spans="1:68" ht="48" x14ac:dyDescent="0.2">
      <c r="A83" s="110">
        <v>90010991438</v>
      </c>
      <c r="B83" s="243" t="s">
        <v>473</v>
      </c>
      <c r="C83" s="287" t="s">
        <v>496</v>
      </c>
      <c r="D83" s="81">
        <f t="shared" si="282"/>
        <v>109597</v>
      </c>
      <c r="E83" s="297">
        <f t="shared" si="283"/>
        <v>109597</v>
      </c>
      <c r="F83" s="82">
        <v>109597</v>
      </c>
      <c r="G83" s="82">
        <f t="shared" si="284"/>
        <v>109597</v>
      </c>
      <c r="H83" s="82">
        <f t="shared" si="285"/>
        <v>0</v>
      </c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>
        <v>0</v>
      </c>
      <c r="T83" s="82">
        <f t="shared" si="286"/>
        <v>0</v>
      </c>
      <c r="U83" s="82">
        <f t="shared" si="287"/>
        <v>0</v>
      </c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>
        <v>0</v>
      </c>
      <c r="AG83" s="82">
        <f t="shared" si="288"/>
        <v>0</v>
      </c>
      <c r="AH83" s="82">
        <f t="shared" si="289"/>
        <v>0</v>
      </c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>
        <v>0</v>
      </c>
      <c r="AT83" s="82">
        <f t="shared" si="290"/>
        <v>0</v>
      </c>
      <c r="AU83" s="100">
        <f t="shared" si="291"/>
        <v>0</v>
      </c>
      <c r="AV83" s="100"/>
      <c r="AW83" s="100"/>
      <c r="AX83" s="100"/>
      <c r="AY83" s="100"/>
      <c r="AZ83" s="100"/>
      <c r="BA83" s="82"/>
      <c r="BB83" s="82">
        <f t="shared" si="292"/>
        <v>0</v>
      </c>
      <c r="BC83" s="82">
        <f t="shared" si="293"/>
        <v>0</v>
      </c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83" t="s">
        <v>352</v>
      </c>
      <c r="BO83" s="87"/>
      <c r="BP83" s="25"/>
    </row>
    <row r="84" spans="1:68" ht="12.75" thickBot="1" x14ac:dyDescent="0.25">
      <c r="A84" s="110"/>
      <c r="B84" s="218"/>
      <c r="C84" s="325"/>
      <c r="D84" s="72"/>
      <c r="E84" s="298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73"/>
      <c r="AU84" s="99"/>
      <c r="AV84" s="99"/>
      <c r="AW84" s="99"/>
      <c r="AX84" s="99"/>
      <c r="AY84" s="99"/>
      <c r="AZ84" s="99"/>
      <c r="BA84" s="73"/>
      <c r="BB84" s="266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74"/>
      <c r="BO84" s="88"/>
      <c r="BP84" s="25"/>
    </row>
    <row r="85" spans="1:68" ht="12.75" thickBot="1" x14ac:dyDescent="0.25">
      <c r="A85" s="217" t="s">
        <v>14</v>
      </c>
      <c r="B85" s="127" t="s">
        <v>15</v>
      </c>
      <c r="C85" s="323"/>
      <c r="D85" s="11">
        <f>SUM(D86:D117)</f>
        <v>9478586</v>
      </c>
      <c r="E85" s="299">
        <f>SUM(E86:E117)</f>
        <v>9512586</v>
      </c>
      <c r="F85" s="9">
        <f>SUM(F86:F117)</f>
        <v>9232349</v>
      </c>
      <c r="G85" s="9">
        <f t="shared" ref="G85:R85" si="294">SUM(G86:G117)</f>
        <v>9266349</v>
      </c>
      <c r="H85" s="9">
        <f t="shared" si="294"/>
        <v>34000</v>
      </c>
      <c r="I85" s="9">
        <f t="shared" si="294"/>
        <v>34000</v>
      </c>
      <c r="J85" s="9">
        <f t="shared" si="294"/>
        <v>0</v>
      </c>
      <c r="K85" s="9">
        <f t="shared" si="294"/>
        <v>0</v>
      </c>
      <c r="L85" s="9">
        <f t="shared" si="294"/>
        <v>0</v>
      </c>
      <c r="M85" s="9">
        <f t="shared" si="294"/>
        <v>0</v>
      </c>
      <c r="N85" s="9">
        <f t="shared" si="294"/>
        <v>0</v>
      </c>
      <c r="O85" s="9">
        <f t="shared" si="294"/>
        <v>0</v>
      </c>
      <c r="P85" s="9">
        <f t="shared" si="294"/>
        <v>0</v>
      </c>
      <c r="Q85" s="9">
        <f t="shared" si="294"/>
        <v>0</v>
      </c>
      <c r="R85" s="9">
        <f t="shared" si="294"/>
        <v>0</v>
      </c>
      <c r="S85" s="9">
        <f>SUM(S86:S117)</f>
        <v>9522</v>
      </c>
      <c r="T85" s="9">
        <f t="shared" ref="T85" si="295">SUM(T86:T117)</f>
        <v>9522</v>
      </c>
      <c r="U85" s="9">
        <f t="shared" ref="U85" si="296">SUM(U86:U117)</f>
        <v>0</v>
      </c>
      <c r="V85" s="9">
        <f t="shared" ref="V85" si="297">SUM(V86:V117)</f>
        <v>0</v>
      </c>
      <c r="W85" s="9">
        <f t="shared" ref="W85" si="298">SUM(W86:W117)</f>
        <v>0</v>
      </c>
      <c r="X85" s="9">
        <f t="shared" ref="X85" si="299">SUM(X86:X117)</f>
        <v>0</v>
      </c>
      <c r="Y85" s="9">
        <f t="shared" ref="Y85" si="300">SUM(Y86:Y117)</f>
        <v>0</v>
      </c>
      <c r="Z85" s="9">
        <f t="shared" ref="Z85" si="301">SUM(Z86:Z117)</f>
        <v>0</v>
      </c>
      <c r="AA85" s="9">
        <f t="shared" ref="AA85" si="302">SUM(AA86:AA117)</f>
        <v>0</v>
      </c>
      <c r="AB85" s="9">
        <f t="shared" ref="AB85" si="303">SUM(AB86:AB117)</f>
        <v>0</v>
      </c>
      <c r="AC85" s="9">
        <f t="shared" ref="AC85" si="304">SUM(AC86:AC117)</f>
        <v>0</v>
      </c>
      <c r="AD85" s="9">
        <f t="shared" ref="AD85" si="305">SUM(AD86:AD117)</f>
        <v>0</v>
      </c>
      <c r="AE85" s="9">
        <f t="shared" ref="AE85" si="306">SUM(AE86:AE117)</f>
        <v>0</v>
      </c>
      <c r="AF85" s="9">
        <f>SUM(AF86:AF117)</f>
        <v>236715</v>
      </c>
      <c r="AG85" s="98">
        <f t="shared" ref="AG85" si="307">SUM(AG86:AG117)</f>
        <v>236715</v>
      </c>
      <c r="AH85" s="98">
        <f t="shared" ref="AH85" si="308">SUM(AH86:AH117)</f>
        <v>0</v>
      </c>
      <c r="AI85" s="98">
        <f t="shared" ref="AI85" si="309">SUM(AI86:AI117)</f>
        <v>0</v>
      </c>
      <c r="AJ85" s="98">
        <f t="shared" ref="AJ85" si="310">SUM(AJ86:AJ117)</f>
        <v>0</v>
      </c>
      <c r="AK85" s="98">
        <f t="shared" ref="AK85" si="311">SUM(AK86:AK117)</f>
        <v>0</v>
      </c>
      <c r="AL85" s="98">
        <f t="shared" ref="AL85" si="312">SUM(AL86:AL117)</f>
        <v>0</v>
      </c>
      <c r="AM85" s="98">
        <f t="shared" ref="AM85" si="313">SUM(AM86:AM117)</f>
        <v>0</v>
      </c>
      <c r="AN85" s="98">
        <f t="shared" ref="AN85" si="314">SUM(AN86:AN117)</f>
        <v>0</v>
      </c>
      <c r="AO85" s="98">
        <f t="shared" ref="AO85" si="315">SUM(AO86:AO117)</f>
        <v>0</v>
      </c>
      <c r="AP85" s="98">
        <f t="shared" ref="AP85" si="316">SUM(AP86:AP117)</f>
        <v>0</v>
      </c>
      <c r="AQ85" s="98">
        <f t="shared" ref="AQ85" si="317">SUM(AQ86:AQ117)</f>
        <v>0</v>
      </c>
      <c r="AR85" s="98">
        <f t="shared" ref="AR85" si="318">SUM(AR86:AR117)</f>
        <v>0</v>
      </c>
      <c r="AS85" s="98">
        <f>SUM(AS86:AS117)</f>
        <v>0</v>
      </c>
      <c r="AT85" s="9">
        <f t="shared" ref="AT85" si="319">SUM(AT86:AT117)</f>
        <v>0</v>
      </c>
      <c r="AU85" s="98">
        <f t="shared" ref="AU85" si="320">SUM(AU86:AU117)</f>
        <v>0</v>
      </c>
      <c r="AV85" s="98">
        <f t="shared" ref="AV85" si="321">SUM(AV86:AV117)</f>
        <v>0</v>
      </c>
      <c r="AW85" s="98">
        <f t="shared" ref="AW85" si="322">SUM(AW86:AW117)</f>
        <v>0</v>
      </c>
      <c r="AX85" s="98">
        <f t="shared" ref="AX85" si="323">SUM(AX86:AX117)</f>
        <v>0</v>
      </c>
      <c r="AY85" s="98">
        <f t="shared" ref="AY85" si="324">SUM(AY86:AY117)</f>
        <v>0</v>
      </c>
      <c r="AZ85" s="98">
        <f t="shared" ref="AZ85" si="325">SUM(AZ86:AZ117)</f>
        <v>0</v>
      </c>
      <c r="BA85" s="9">
        <f>SUM(BA86:BA117)</f>
        <v>0</v>
      </c>
      <c r="BB85" s="312">
        <f t="shared" ref="BB85" si="326">SUM(BB86:BB117)</f>
        <v>0</v>
      </c>
      <c r="BC85" s="98">
        <f t="shared" ref="BC85" si="327">SUM(BC86:BC117)</f>
        <v>0</v>
      </c>
      <c r="BD85" s="98">
        <f t="shared" ref="BD85" si="328">SUM(BD86:BD117)</f>
        <v>0</v>
      </c>
      <c r="BE85" s="98">
        <f t="shared" ref="BE85" si="329">SUM(BE86:BE117)</f>
        <v>0</v>
      </c>
      <c r="BF85" s="98">
        <f t="shared" ref="BF85" si="330">SUM(BF86:BF117)</f>
        <v>0</v>
      </c>
      <c r="BG85" s="98">
        <f t="shared" ref="BG85" si="331">SUM(BG86:BG117)</f>
        <v>0</v>
      </c>
      <c r="BH85" s="98">
        <f t="shared" ref="BH85" si="332">SUM(BH86:BH117)</f>
        <v>0</v>
      </c>
      <c r="BI85" s="98">
        <f t="shared" ref="BI85" si="333">SUM(BI86:BI117)</f>
        <v>0</v>
      </c>
      <c r="BJ85" s="98">
        <f t="shared" ref="BJ85" si="334">SUM(BJ86:BJ117)</f>
        <v>0</v>
      </c>
      <c r="BK85" s="98">
        <f t="shared" ref="BK85" si="335">SUM(BK86:BK117)</f>
        <v>0</v>
      </c>
      <c r="BL85" s="98">
        <f t="shared" ref="BL85" si="336">SUM(BL86:BL117)</f>
        <v>0</v>
      </c>
      <c r="BM85" s="98">
        <f t="shared" ref="BM85" si="337">SUM(BM86:BM117)</f>
        <v>0</v>
      </c>
      <c r="BN85" s="12"/>
      <c r="BO85" s="89"/>
      <c r="BP85" s="25"/>
    </row>
    <row r="86" spans="1:68" ht="24.75" customHeight="1" thickTop="1" x14ac:dyDescent="0.2">
      <c r="A86" s="131">
        <v>90000056357</v>
      </c>
      <c r="B86" s="249" t="s">
        <v>5</v>
      </c>
      <c r="C86" s="287" t="s">
        <v>182</v>
      </c>
      <c r="D86" s="81">
        <f t="shared" ref="D86:D116" si="338">F86+S86+AF86+AS86+BA86</f>
        <v>708734</v>
      </c>
      <c r="E86" s="297">
        <f t="shared" ref="E86:E116" si="339">G86+T86+AG86+AT86+BB86</f>
        <v>708734</v>
      </c>
      <c r="F86" s="166">
        <v>708734</v>
      </c>
      <c r="G86" s="166">
        <f t="shared" ref="G86:G116" si="340">F86+H86</f>
        <v>708734</v>
      </c>
      <c r="H86" s="166">
        <f t="shared" ref="H86:H116" si="341">SUM(I86:R86)</f>
        <v>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>
        <v>0</v>
      </c>
      <c r="T86" s="166">
        <f t="shared" ref="T86:T116" si="342">S86+U86</f>
        <v>0</v>
      </c>
      <c r="U86" s="166">
        <f t="shared" ref="U86:U116" si="343">SUM(V86:AE86)</f>
        <v>0</v>
      </c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>
        <v>0</v>
      </c>
      <c r="AG86" s="166">
        <f t="shared" ref="AG86:AG116" si="344">AF86+AH86</f>
        <v>0</v>
      </c>
      <c r="AH86" s="166">
        <f t="shared" ref="AH86:AH116" si="345">SUM(AI86:AR86)</f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>
        <v>0</v>
      </c>
      <c r="AT86" s="82">
        <f t="shared" ref="AT86:AT116" si="346">AS86+AU86</f>
        <v>0</v>
      </c>
      <c r="AU86" s="100">
        <f t="shared" ref="AU86:AU116" si="347">SUM(AV86:AZ86)</f>
        <v>0</v>
      </c>
      <c r="AV86" s="201"/>
      <c r="AW86" s="201"/>
      <c r="AX86" s="201"/>
      <c r="AY86" s="201"/>
      <c r="AZ86" s="201"/>
      <c r="BA86" s="165"/>
      <c r="BB86" s="82">
        <f t="shared" ref="BB86:BB116" si="348">BA86+BC86</f>
        <v>0</v>
      </c>
      <c r="BC86" s="82">
        <f t="shared" ref="BC86:BC116" si="349">SUM(BD86:BM86)</f>
        <v>0</v>
      </c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83" t="s">
        <v>462</v>
      </c>
      <c r="BO86" s="87"/>
      <c r="BP86" s="25"/>
    </row>
    <row r="87" spans="1:68" ht="24" x14ac:dyDescent="0.2">
      <c r="A87" s="110"/>
      <c r="B87" s="245"/>
      <c r="C87" s="287" t="s">
        <v>513</v>
      </c>
      <c r="D87" s="81">
        <f t="shared" si="338"/>
        <v>981862</v>
      </c>
      <c r="E87" s="297">
        <f t="shared" si="339"/>
        <v>981862</v>
      </c>
      <c r="F87" s="82">
        <v>981862</v>
      </c>
      <c r="G87" s="82">
        <f t="shared" si="340"/>
        <v>981862</v>
      </c>
      <c r="H87" s="82">
        <f t="shared" si="341"/>
        <v>0</v>
      </c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>
        <v>0</v>
      </c>
      <c r="T87" s="82">
        <f t="shared" si="342"/>
        <v>0</v>
      </c>
      <c r="U87" s="82">
        <f t="shared" si="343"/>
        <v>0</v>
      </c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>
        <v>0</v>
      </c>
      <c r="AG87" s="82">
        <f t="shared" si="344"/>
        <v>0</v>
      </c>
      <c r="AH87" s="82">
        <f t="shared" si="345"/>
        <v>0</v>
      </c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>
        <v>0</v>
      </c>
      <c r="AT87" s="82">
        <f t="shared" si="346"/>
        <v>0</v>
      </c>
      <c r="AU87" s="100">
        <f t="shared" si="347"/>
        <v>0</v>
      </c>
      <c r="AV87" s="82"/>
      <c r="AW87" s="82"/>
      <c r="AX87" s="82"/>
      <c r="AY87" s="82"/>
      <c r="AZ87" s="82"/>
      <c r="BA87" s="82"/>
      <c r="BB87" s="82">
        <f t="shared" si="348"/>
        <v>0</v>
      </c>
      <c r="BC87" s="82">
        <f t="shared" si="349"/>
        <v>0</v>
      </c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3" t="s">
        <v>335</v>
      </c>
      <c r="BO87" s="87" t="s">
        <v>674</v>
      </c>
      <c r="BP87" s="25"/>
    </row>
    <row r="88" spans="1:68" ht="12.75" x14ac:dyDescent="0.2">
      <c r="A88" s="110"/>
      <c r="B88" s="245"/>
      <c r="C88" s="287" t="s">
        <v>239</v>
      </c>
      <c r="D88" s="81">
        <f t="shared" si="338"/>
        <v>30000</v>
      </c>
      <c r="E88" s="297">
        <f t="shared" si="339"/>
        <v>64000</v>
      </c>
      <c r="F88" s="82">
        <v>30000</v>
      </c>
      <c r="G88" s="82">
        <f t="shared" si="340"/>
        <v>64000</v>
      </c>
      <c r="H88" s="82">
        <f t="shared" si="341"/>
        <v>34000</v>
      </c>
      <c r="I88" s="82">
        <v>34000</v>
      </c>
      <c r="J88" s="82"/>
      <c r="K88" s="82"/>
      <c r="L88" s="82"/>
      <c r="M88" s="82"/>
      <c r="N88" s="82"/>
      <c r="O88" s="82"/>
      <c r="P88" s="82"/>
      <c r="Q88" s="82"/>
      <c r="R88" s="82"/>
      <c r="S88" s="82">
        <v>0</v>
      </c>
      <c r="T88" s="82">
        <f t="shared" si="342"/>
        <v>0</v>
      </c>
      <c r="U88" s="82">
        <f t="shared" si="343"/>
        <v>0</v>
      </c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>
        <v>0</v>
      </c>
      <c r="AG88" s="82">
        <f t="shared" si="344"/>
        <v>0</v>
      </c>
      <c r="AH88" s="82">
        <f t="shared" si="345"/>
        <v>0</v>
      </c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>
        <v>0</v>
      </c>
      <c r="AT88" s="82">
        <f t="shared" si="346"/>
        <v>0</v>
      </c>
      <c r="AU88" s="100">
        <f t="shared" si="347"/>
        <v>0</v>
      </c>
      <c r="AV88" s="82"/>
      <c r="AW88" s="82"/>
      <c r="AX88" s="82"/>
      <c r="AY88" s="82"/>
      <c r="AZ88" s="82"/>
      <c r="BA88" s="82"/>
      <c r="BB88" s="82">
        <f t="shared" si="348"/>
        <v>0</v>
      </c>
      <c r="BC88" s="82">
        <f t="shared" si="349"/>
        <v>0</v>
      </c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3" t="s">
        <v>336</v>
      </c>
      <c r="BO88" s="87" t="s">
        <v>446</v>
      </c>
      <c r="BP88" s="25"/>
    </row>
    <row r="89" spans="1:68" ht="12.75" x14ac:dyDescent="0.2">
      <c r="A89" s="110"/>
      <c r="B89" s="245"/>
      <c r="C89" s="321" t="s">
        <v>472</v>
      </c>
      <c r="D89" s="81">
        <f t="shared" si="338"/>
        <v>986282</v>
      </c>
      <c r="E89" s="297">
        <f t="shared" si="339"/>
        <v>986282</v>
      </c>
      <c r="F89" s="82">
        <v>986282</v>
      </c>
      <c r="G89" s="82">
        <f t="shared" si="340"/>
        <v>986282</v>
      </c>
      <c r="H89" s="82">
        <f t="shared" si="341"/>
        <v>0</v>
      </c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>
        <v>0</v>
      </c>
      <c r="T89" s="82">
        <f t="shared" si="342"/>
        <v>0</v>
      </c>
      <c r="U89" s="82">
        <f t="shared" si="343"/>
        <v>0</v>
      </c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>
        <v>0</v>
      </c>
      <c r="AG89" s="82">
        <f t="shared" si="344"/>
        <v>0</v>
      </c>
      <c r="AH89" s="82">
        <f t="shared" si="345"/>
        <v>0</v>
      </c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>
        <v>0</v>
      </c>
      <c r="AT89" s="82">
        <f t="shared" si="346"/>
        <v>0</v>
      </c>
      <c r="AU89" s="100">
        <f t="shared" si="347"/>
        <v>0</v>
      </c>
      <c r="AV89" s="82"/>
      <c r="AW89" s="82"/>
      <c r="AX89" s="82"/>
      <c r="AY89" s="82"/>
      <c r="AZ89" s="82"/>
      <c r="BA89" s="82"/>
      <c r="BB89" s="82">
        <f t="shared" si="348"/>
        <v>0</v>
      </c>
      <c r="BC89" s="82">
        <f t="shared" si="349"/>
        <v>0</v>
      </c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3" t="s">
        <v>337</v>
      </c>
      <c r="BO89" s="87" t="s">
        <v>568</v>
      </c>
      <c r="BP89" s="25"/>
    </row>
    <row r="90" spans="1:68" ht="12.75" x14ac:dyDescent="0.2">
      <c r="A90" s="110"/>
      <c r="B90" s="245"/>
      <c r="C90" s="287" t="s">
        <v>262</v>
      </c>
      <c r="D90" s="81">
        <f t="shared" si="338"/>
        <v>174568</v>
      </c>
      <c r="E90" s="297">
        <f t="shared" si="339"/>
        <v>174568</v>
      </c>
      <c r="F90" s="82">
        <v>174568</v>
      </c>
      <c r="G90" s="82">
        <f t="shared" si="340"/>
        <v>174568</v>
      </c>
      <c r="H90" s="82">
        <f t="shared" si="341"/>
        <v>0</v>
      </c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>
        <v>0</v>
      </c>
      <c r="T90" s="82">
        <f t="shared" si="342"/>
        <v>0</v>
      </c>
      <c r="U90" s="82">
        <f t="shared" si="343"/>
        <v>0</v>
      </c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>
        <v>0</v>
      </c>
      <c r="AG90" s="82">
        <f t="shared" si="344"/>
        <v>0</v>
      </c>
      <c r="AH90" s="82">
        <f t="shared" si="345"/>
        <v>0</v>
      </c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>
        <v>0</v>
      </c>
      <c r="AT90" s="82">
        <f t="shared" si="346"/>
        <v>0</v>
      </c>
      <c r="AU90" s="100">
        <f t="shared" si="347"/>
        <v>0</v>
      </c>
      <c r="AV90" s="82"/>
      <c r="AW90" s="82"/>
      <c r="AX90" s="82"/>
      <c r="AY90" s="82"/>
      <c r="AZ90" s="82"/>
      <c r="BA90" s="82"/>
      <c r="BB90" s="82">
        <f t="shared" si="348"/>
        <v>0</v>
      </c>
      <c r="BC90" s="82">
        <f t="shared" si="349"/>
        <v>0</v>
      </c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3" t="s">
        <v>338</v>
      </c>
      <c r="BO90" s="87" t="s">
        <v>675</v>
      </c>
      <c r="BP90" s="25"/>
    </row>
    <row r="91" spans="1:68" s="164" customFormat="1" ht="12.75" x14ac:dyDescent="0.2">
      <c r="A91" s="110"/>
      <c r="B91" s="245"/>
      <c r="C91" s="287" t="s">
        <v>219</v>
      </c>
      <c r="D91" s="81">
        <f t="shared" si="338"/>
        <v>696192</v>
      </c>
      <c r="E91" s="297">
        <f t="shared" si="339"/>
        <v>696192</v>
      </c>
      <c r="F91" s="82">
        <v>696192</v>
      </c>
      <c r="G91" s="82">
        <f t="shared" si="340"/>
        <v>696192</v>
      </c>
      <c r="H91" s="82">
        <f t="shared" si="341"/>
        <v>0</v>
      </c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>
        <v>0</v>
      </c>
      <c r="T91" s="82">
        <f t="shared" si="342"/>
        <v>0</v>
      </c>
      <c r="U91" s="82">
        <f t="shared" si="343"/>
        <v>0</v>
      </c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>
        <v>0</v>
      </c>
      <c r="AG91" s="82">
        <f t="shared" si="344"/>
        <v>0</v>
      </c>
      <c r="AH91" s="82">
        <f t="shared" si="345"/>
        <v>0</v>
      </c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>
        <v>0</v>
      </c>
      <c r="AT91" s="82">
        <f t="shared" si="346"/>
        <v>0</v>
      </c>
      <c r="AU91" s="100">
        <f t="shared" si="347"/>
        <v>0</v>
      </c>
      <c r="AV91" s="82"/>
      <c r="AW91" s="82"/>
      <c r="AX91" s="82"/>
      <c r="AY91" s="82"/>
      <c r="AZ91" s="82"/>
      <c r="BA91" s="82"/>
      <c r="BB91" s="82">
        <f t="shared" si="348"/>
        <v>0</v>
      </c>
      <c r="BC91" s="82">
        <f t="shared" si="349"/>
        <v>0</v>
      </c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3" t="s">
        <v>339</v>
      </c>
      <c r="BO91" s="87" t="s">
        <v>449</v>
      </c>
      <c r="BP91" s="25"/>
    </row>
    <row r="92" spans="1:68" s="164" customFormat="1" ht="12.75" x14ac:dyDescent="0.2">
      <c r="A92" s="110"/>
      <c r="B92" s="245"/>
      <c r="C92" s="287" t="s">
        <v>479</v>
      </c>
      <c r="D92" s="81">
        <f t="shared" si="338"/>
        <v>375248</v>
      </c>
      <c r="E92" s="297">
        <f t="shared" si="339"/>
        <v>375248</v>
      </c>
      <c r="F92" s="82">
        <v>375248</v>
      </c>
      <c r="G92" s="82">
        <f t="shared" si="340"/>
        <v>375248</v>
      </c>
      <c r="H92" s="82">
        <f t="shared" si="341"/>
        <v>0</v>
      </c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>
        <v>0</v>
      </c>
      <c r="T92" s="82">
        <f t="shared" si="342"/>
        <v>0</v>
      </c>
      <c r="U92" s="82">
        <f t="shared" si="343"/>
        <v>0</v>
      </c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>
        <v>0</v>
      </c>
      <c r="AG92" s="82">
        <f t="shared" si="344"/>
        <v>0</v>
      </c>
      <c r="AH92" s="82">
        <f t="shared" si="345"/>
        <v>0</v>
      </c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>
        <v>0</v>
      </c>
      <c r="AT92" s="82">
        <f t="shared" si="346"/>
        <v>0</v>
      </c>
      <c r="AU92" s="100">
        <f t="shared" si="347"/>
        <v>0</v>
      </c>
      <c r="AV92" s="82"/>
      <c r="AW92" s="82"/>
      <c r="AX92" s="82"/>
      <c r="AY92" s="82"/>
      <c r="AZ92" s="82"/>
      <c r="BA92" s="82"/>
      <c r="BB92" s="82">
        <f t="shared" si="348"/>
        <v>0</v>
      </c>
      <c r="BC92" s="82">
        <f t="shared" si="349"/>
        <v>0</v>
      </c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3" t="s">
        <v>484</v>
      </c>
      <c r="BO92" s="87" t="s">
        <v>449</v>
      </c>
      <c r="BP92" s="25"/>
    </row>
    <row r="93" spans="1:68" s="142" customFormat="1" ht="12.75" x14ac:dyDescent="0.2">
      <c r="A93" s="110"/>
      <c r="B93" s="245"/>
      <c r="C93" s="287" t="s">
        <v>460</v>
      </c>
      <c r="D93" s="81">
        <f t="shared" si="338"/>
        <v>7000</v>
      </c>
      <c r="E93" s="297">
        <f t="shared" si="339"/>
        <v>7000</v>
      </c>
      <c r="F93" s="82">
        <v>7000</v>
      </c>
      <c r="G93" s="82">
        <f t="shared" si="340"/>
        <v>7000</v>
      </c>
      <c r="H93" s="82">
        <f t="shared" si="341"/>
        <v>0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>
        <v>0</v>
      </c>
      <c r="T93" s="82">
        <f t="shared" si="342"/>
        <v>0</v>
      </c>
      <c r="U93" s="82">
        <f t="shared" si="343"/>
        <v>0</v>
      </c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>
        <v>0</v>
      </c>
      <c r="AG93" s="82">
        <f t="shared" si="344"/>
        <v>0</v>
      </c>
      <c r="AH93" s="82">
        <f t="shared" si="345"/>
        <v>0</v>
      </c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>
        <v>0</v>
      </c>
      <c r="AT93" s="82">
        <f t="shared" si="346"/>
        <v>0</v>
      </c>
      <c r="AU93" s="100">
        <f t="shared" si="347"/>
        <v>0</v>
      </c>
      <c r="AV93" s="82"/>
      <c r="AW93" s="82"/>
      <c r="AX93" s="82"/>
      <c r="AY93" s="82"/>
      <c r="AZ93" s="82"/>
      <c r="BA93" s="82"/>
      <c r="BB93" s="82">
        <f t="shared" si="348"/>
        <v>0</v>
      </c>
      <c r="BC93" s="82">
        <f t="shared" si="349"/>
        <v>0</v>
      </c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3" t="s">
        <v>502</v>
      </c>
      <c r="BO93" s="87" t="s">
        <v>449</v>
      </c>
      <c r="BP93" s="25"/>
    </row>
    <row r="94" spans="1:68" s="164" customFormat="1" ht="24" x14ac:dyDescent="0.2">
      <c r="A94" s="110"/>
      <c r="B94" s="245"/>
      <c r="C94" s="287" t="s">
        <v>260</v>
      </c>
      <c r="D94" s="81">
        <f t="shared" si="338"/>
        <v>304004</v>
      </c>
      <c r="E94" s="297">
        <f t="shared" si="339"/>
        <v>304004</v>
      </c>
      <c r="F94" s="82">
        <v>304004</v>
      </c>
      <c r="G94" s="82">
        <f t="shared" si="340"/>
        <v>304004</v>
      </c>
      <c r="H94" s="82">
        <f t="shared" si="341"/>
        <v>0</v>
      </c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>
        <v>0</v>
      </c>
      <c r="T94" s="82">
        <f t="shared" si="342"/>
        <v>0</v>
      </c>
      <c r="U94" s="82">
        <f t="shared" si="343"/>
        <v>0</v>
      </c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>
        <v>0</v>
      </c>
      <c r="AG94" s="82">
        <f t="shared" si="344"/>
        <v>0</v>
      </c>
      <c r="AH94" s="82">
        <f t="shared" si="345"/>
        <v>0</v>
      </c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>
        <v>0</v>
      </c>
      <c r="AT94" s="82">
        <f t="shared" si="346"/>
        <v>0</v>
      </c>
      <c r="AU94" s="100">
        <f t="shared" si="347"/>
        <v>0</v>
      </c>
      <c r="AV94" s="82"/>
      <c r="AW94" s="82"/>
      <c r="AX94" s="82"/>
      <c r="AY94" s="82"/>
      <c r="AZ94" s="82"/>
      <c r="BA94" s="82"/>
      <c r="BB94" s="82">
        <f t="shared" si="348"/>
        <v>0</v>
      </c>
      <c r="BC94" s="82">
        <f t="shared" si="349"/>
        <v>0</v>
      </c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3" t="s">
        <v>497</v>
      </c>
      <c r="BO94" s="87" t="s">
        <v>443</v>
      </c>
      <c r="BP94" s="25"/>
    </row>
    <row r="95" spans="1:68" s="164" customFormat="1" ht="24" x14ac:dyDescent="0.2">
      <c r="A95" s="110"/>
      <c r="B95" s="245"/>
      <c r="C95" s="287" t="s">
        <v>256</v>
      </c>
      <c r="D95" s="81">
        <f t="shared" si="338"/>
        <v>91758</v>
      </c>
      <c r="E95" s="297">
        <f t="shared" si="339"/>
        <v>91758</v>
      </c>
      <c r="F95" s="82">
        <v>91758</v>
      </c>
      <c r="G95" s="82">
        <f t="shared" si="340"/>
        <v>91758</v>
      </c>
      <c r="H95" s="82">
        <f t="shared" si="341"/>
        <v>0</v>
      </c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>
        <v>0</v>
      </c>
      <c r="T95" s="82">
        <f t="shared" si="342"/>
        <v>0</v>
      </c>
      <c r="U95" s="82">
        <f t="shared" si="343"/>
        <v>0</v>
      </c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>
        <v>0</v>
      </c>
      <c r="AG95" s="82">
        <f t="shared" si="344"/>
        <v>0</v>
      </c>
      <c r="AH95" s="82">
        <f t="shared" si="345"/>
        <v>0</v>
      </c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>
        <v>0</v>
      </c>
      <c r="AT95" s="82">
        <f t="shared" si="346"/>
        <v>0</v>
      </c>
      <c r="AU95" s="100">
        <f t="shared" si="347"/>
        <v>0</v>
      </c>
      <c r="AV95" s="82"/>
      <c r="AW95" s="82"/>
      <c r="AX95" s="82"/>
      <c r="AY95" s="82"/>
      <c r="AZ95" s="82"/>
      <c r="BA95" s="82"/>
      <c r="BB95" s="82">
        <f t="shared" si="348"/>
        <v>0</v>
      </c>
      <c r="BC95" s="82">
        <f t="shared" si="349"/>
        <v>0</v>
      </c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3" t="s">
        <v>500</v>
      </c>
      <c r="BO95" s="87" t="s">
        <v>676</v>
      </c>
      <c r="BP95" s="25"/>
    </row>
    <row r="96" spans="1:68" s="164" customFormat="1" ht="24" x14ac:dyDescent="0.2">
      <c r="A96" s="110"/>
      <c r="B96" s="245"/>
      <c r="C96" s="287" t="s">
        <v>525</v>
      </c>
      <c r="D96" s="81">
        <f t="shared" si="338"/>
        <v>15161</v>
      </c>
      <c r="E96" s="297">
        <f t="shared" si="339"/>
        <v>15161</v>
      </c>
      <c r="F96" s="82">
        <v>15161</v>
      </c>
      <c r="G96" s="82">
        <f t="shared" si="340"/>
        <v>15161</v>
      </c>
      <c r="H96" s="82">
        <f t="shared" si="341"/>
        <v>0</v>
      </c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>
        <v>0</v>
      </c>
      <c r="T96" s="82">
        <f t="shared" si="342"/>
        <v>0</v>
      </c>
      <c r="U96" s="82">
        <f t="shared" si="343"/>
        <v>0</v>
      </c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>
        <v>0</v>
      </c>
      <c r="AG96" s="82">
        <f t="shared" si="344"/>
        <v>0</v>
      </c>
      <c r="AH96" s="82">
        <f t="shared" si="345"/>
        <v>0</v>
      </c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>
        <v>0</v>
      </c>
      <c r="AT96" s="82">
        <f t="shared" si="346"/>
        <v>0</v>
      </c>
      <c r="AU96" s="100">
        <f t="shared" si="347"/>
        <v>0</v>
      </c>
      <c r="AV96" s="82"/>
      <c r="AW96" s="82"/>
      <c r="AX96" s="82"/>
      <c r="AY96" s="82"/>
      <c r="AZ96" s="82"/>
      <c r="BA96" s="82"/>
      <c r="BB96" s="82">
        <f t="shared" si="348"/>
        <v>0</v>
      </c>
      <c r="BC96" s="82">
        <f t="shared" si="349"/>
        <v>0</v>
      </c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3" t="s">
        <v>712</v>
      </c>
      <c r="BO96" s="87" t="s">
        <v>713</v>
      </c>
      <c r="BP96" s="25"/>
    </row>
    <row r="97" spans="1:68" ht="24.75" customHeight="1" x14ac:dyDescent="0.2">
      <c r="A97" s="110">
        <v>90000594245</v>
      </c>
      <c r="B97" s="243" t="s">
        <v>526</v>
      </c>
      <c r="C97" s="287" t="s">
        <v>204</v>
      </c>
      <c r="D97" s="81">
        <f t="shared" si="338"/>
        <v>33241</v>
      </c>
      <c r="E97" s="297">
        <f t="shared" si="339"/>
        <v>33241</v>
      </c>
      <c r="F97" s="82">
        <v>33241</v>
      </c>
      <c r="G97" s="82">
        <f t="shared" si="340"/>
        <v>33241</v>
      </c>
      <c r="H97" s="82">
        <f t="shared" si="341"/>
        <v>0</v>
      </c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>
        <v>0</v>
      </c>
      <c r="T97" s="82">
        <f t="shared" si="342"/>
        <v>0</v>
      </c>
      <c r="U97" s="82">
        <f t="shared" si="343"/>
        <v>0</v>
      </c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>
        <v>0</v>
      </c>
      <c r="AG97" s="82">
        <f t="shared" si="344"/>
        <v>0</v>
      </c>
      <c r="AH97" s="82">
        <f t="shared" si="345"/>
        <v>0</v>
      </c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>
        <v>0</v>
      </c>
      <c r="AT97" s="82">
        <f t="shared" si="346"/>
        <v>0</v>
      </c>
      <c r="AU97" s="100">
        <f t="shared" si="347"/>
        <v>0</v>
      </c>
      <c r="AV97" s="100"/>
      <c r="AW97" s="100"/>
      <c r="AX97" s="100"/>
      <c r="AY97" s="100"/>
      <c r="AZ97" s="100"/>
      <c r="BA97" s="82"/>
      <c r="BB97" s="82">
        <f t="shared" si="348"/>
        <v>0</v>
      </c>
      <c r="BC97" s="82">
        <f t="shared" si="349"/>
        <v>0</v>
      </c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83" t="s">
        <v>353</v>
      </c>
      <c r="BO97" s="87" t="s">
        <v>677</v>
      </c>
      <c r="BP97" s="25"/>
    </row>
    <row r="98" spans="1:68" s="124" customFormat="1" ht="15" customHeight="1" x14ac:dyDescent="0.2">
      <c r="A98" s="110"/>
      <c r="B98" s="244"/>
      <c r="C98" s="287" t="s">
        <v>267</v>
      </c>
      <c r="D98" s="81">
        <f t="shared" si="338"/>
        <v>4850</v>
      </c>
      <c r="E98" s="297">
        <f t="shared" si="339"/>
        <v>4850</v>
      </c>
      <c r="F98" s="82">
        <v>4850</v>
      </c>
      <c r="G98" s="82">
        <f t="shared" si="340"/>
        <v>4850</v>
      </c>
      <c r="H98" s="82">
        <f t="shared" si="341"/>
        <v>0</v>
      </c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>
        <v>0</v>
      </c>
      <c r="T98" s="82">
        <f t="shared" si="342"/>
        <v>0</v>
      </c>
      <c r="U98" s="82">
        <f t="shared" si="343"/>
        <v>0</v>
      </c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>
        <v>0</v>
      </c>
      <c r="AG98" s="82">
        <f t="shared" si="344"/>
        <v>0</v>
      </c>
      <c r="AH98" s="82">
        <f t="shared" si="345"/>
        <v>0</v>
      </c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>
        <v>0</v>
      </c>
      <c r="AT98" s="82">
        <f t="shared" si="346"/>
        <v>0</v>
      </c>
      <c r="AU98" s="100">
        <f t="shared" si="347"/>
        <v>0</v>
      </c>
      <c r="AV98" s="100"/>
      <c r="AW98" s="100"/>
      <c r="AX98" s="100"/>
      <c r="AY98" s="100"/>
      <c r="AZ98" s="100"/>
      <c r="BA98" s="82"/>
      <c r="BB98" s="82">
        <f t="shared" si="348"/>
        <v>0</v>
      </c>
      <c r="BC98" s="82">
        <f t="shared" si="349"/>
        <v>0</v>
      </c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83" t="s">
        <v>354</v>
      </c>
      <c r="BO98" s="87" t="s">
        <v>677</v>
      </c>
      <c r="BP98" s="25"/>
    </row>
    <row r="99" spans="1:68" s="124" customFormat="1" ht="15" customHeight="1" x14ac:dyDescent="0.2">
      <c r="A99" s="110"/>
      <c r="B99" s="244"/>
      <c r="C99" s="287" t="s">
        <v>268</v>
      </c>
      <c r="D99" s="81">
        <f t="shared" si="338"/>
        <v>11400</v>
      </c>
      <c r="E99" s="297">
        <f t="shared" si="339"/>
        <v>11400</v>
      </c>
      <c r="F99" s="82">
        <v>11400</v>
      </c>
      <c r="G99" s="82">
        <f t="shared" si="340"/>
        <v>11400</v>
      </c>
      <c r="H99" s="82">
        <f t="shared" si="341"/>
        <v>0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>
        <v>0</v>
      </c>
      <c r="T99" s="82">
        <f t="shared" si="342"/>
        <v>0</v>
      </c>
      <c r="U99" s="82">
        <f t="shared" si="343"/>
        <v>0</v>
      </c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>
        <v>0</v>
      </c>
      <c r="AG99" s="82">
        <f t="shared" si="344"/>
        <v>0</v>
      </c>
      <c r="AH99" s="82">
        <f t="shared" si="345"/>
        <v>0</v>
      </c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>
        <v>0</v>
      </c>
      <c r="AT99" s="82">
        <f t="shared" si="346"/>
        <v>0</v>
      </c>
      <c r="AU99" s="100">
        <f t="shared" si="347"/>
        <v>0</v>
      </c>
      <c r="AV99" s="100"/>
      <c r="AW99" s="100"/>
      <c r="AX99" s="100"/>
      <c r="AY99" s="100"/>
      <c r="AZ99" s="100"/>
      <c r="BA99" s="82"/>
      <c r="BB99" s="82">
        <f t="shared" si="348"/>
        <v>0</v>
      </c>
      <c r="BC99" s="82">
        <f t="shared" si="349"/>
        <v>0</v>
      </c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83" t="s">
        <v>355</v>
      </c>
      <c r="BO99" s="87" t="s">
        <v>677</v>
      </c>
      <c r="BP99" s="25"/>
    </row>
    <row r="100" spans="1:68" s="124" customFormat="1" ht="15" customHeight="1" x14ac:dyDescent="0.2">
      <c r="A100" s="110"/>
      <c r="B100" s="244"/>
      <c r="C100" s="287" t="s">
        <v>269</v>
      </c>
      <c r="D100" s="81">
        <f t="shared" si="338"/>
        <v>5878</v>
      </c>
      <c r="E100" s="297">
        <f t="shared" si="339"/>
        <v>5878</v>
      </c>
      <c r="F100" s="82">
        <v>5878</v>
      </c>
      <c r="G100" s="82">
        <f t="shared" si="340"/>
        <v>5878</v>
      </c>
      <c r="H100" s="82">
        <f t="shared" si="341"/>
        <v>0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>
        <v>0</v>
      </c>
      <c r="T100" s="82">
        <f t="shared" si="342"/>
        <v>0</v>
      </c>
      <c r="U100" s="82">
        <f t="shared" si="343"/>
        <v>0</v>
      </c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>
        <v>0</v>
      </c>
      <c r="AG100" s="82">
        <f t="shared" si="344"/>
        <v>0</v>
      </c>
      <c r="AH100" s="82">
        <f t="shared" si="345"/>
        <v>0</v>
      </c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>
        <v>0</v>
      </c>
      <c r="AT100" s="82">
        <f t="shared" si="346"/>
        <v>0</v>
      </c>
      <c r="AU100" s="100">
        <f t="shared" si="347"/>
        <v>0</v>
      </c>
      <c r="AV100" s="100"/>
      <c r="AW100" s="100"/>
      <c r="AX100" s="100"/>
      <c r="AY100" s="100"/>
      <c r="AZ100" s="100"/>
      <c r="BA100" s="82"/>
      <c r="BB100" s="82">
        <f t="shared" si="348"/>
        <v>0</v>
      </c>
      <c r="BC100" s="82">
        <f t="shared" si="349"/>
        <v>0</v>
      </c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83" t="s">
        <v>356</v>
      </c>
      <c r="BO100" s="87" t="s">
        <v>677</v>
      </c>
      <c r="BP100" s="25"/>
    </row>
    <row r="101" spans="1:68" s="124" customFormat="1" ht="15" customHeight="1" x14ac:dyDescent="0.2">
      <c r="A101" s="110"/>
      <c r="B101" s="244"/>
      <c r="C101" s="287" t="s">
        <v>270</v>
      </c>
      <c r="D101" s="81">
        <f t="shared" si="338"/>
        <v>50938</v>
      </c>
      <c r="E101" s="297">
        <f t="shared" si="339"/>
        <v>50938</v>
      </c>
      <c r="F101" s="82">
        <v>50938</v>
      </c>
      <c r="G101" s="82">
        <f t="shared" si="340"/>
        <v>50938</v>
      </c>
      <c r="H101" s="82">
        <f t="shared" si="341"/>
        <v>0</v>
      </c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>
        <v>0</v>
      </c>
      <c r="T101" s="82">
        <f t="shared" si="342"/>
        <v>0</v>
      </c>
      <c r="U101" s="82">
        <f t="shared" si="343"/>
        <v>0</v>
      </c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>
        <v>0</v>
      </c>
      <c r="AG101" s="82">
        <f t="shared" si="344"/>
        <v>0</v>
      </c>
      <c r="AH101" s="82">
        <f t="shared" si="345"/>
        <v>0</v>
      </c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>
        <v>0</v>
      </c>
      <c r="AT101" s="82">
        <f t="shared" si="346"/>
        <v>0</v>
      </c>
      <c r="AU101" s="100">
        <f t="shared" si="347"/>
        <v>0</v>
      </c>
      <c r="AV101" s="100"/>
      <c r="AW101" s="100"/>
      <c r="AX101" s="100"/>
      <c r="AY101" s="100"/>
      <c r="AZ101" s="100"/>
      <c r="BA101" s="82"/>
      <c r="BB101" s="82">
        <f t="shared" si="348"/>
        <v>0</v>
      </c>
      <c r="BC101" s="82">
        <f t="shared" si="349"/>
        <v>0</v>
      </c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83" t="s">
        <v>357</v>
      </c>
      <c r="BO101" s="87" t="s">
        <v>677</v>
      </c>
      <c r="BP101" s="25"/>
    </row>
    <row r="102" spans="1:68" s="124" customFormat="1" x14ac:dyDescent="0.2">
      <c r="A102" s="110"/>
      <c r="B102" s="244"/>
      <c r="C102" s="287" t="s">
        <v>271</v>
      </c>
      <c r="D102" s="81">
        <f t="shared" si="338"/>
        <v>1500</v>
      </c>
      <c r="E102" s="297">
        <f t="shared" si="339"/>
        <v>1500</v>
      </c>
      <c r="F102" s="82">
        <v>1500</v>
      </c>
      <c r="G102" s="82">
        <f t="shared" si="340"/>
        <v>1500</v>
      </c>
      <c r="H102" s="82">
        <f t="shared" si="341"/>
        <v>0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>
        <v>0</v>
      </c>
      <c r="T102" s="82">
        <f t="shared" si="342"/>
        <v>0</v>
      </c>
      <c r="U102" s="82">
        <f t="shared" si="343"/>
        <v>0</v>
      </c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>
        <v>0</v>
      </c>
      <c r="AG102" s="82">
        <f t="shared" si="344"/>
        <v>0</v>
      </c>
      <c r="AH102" s="82">
        <f t="shared" si="345"/>
        <v>0</v>
      </c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>
        <v>0</v>
      </c>
      <c r="AT102" s="82">
        <f t="shared" si="346"/>
        <v>0</v>
      </c>
      <c r="AU102" s="100">
        <f t="shared" si="347"/>
        <v>0</v>
      </c>
      <c r="AV102" s="100"/>
      <c r="AW102" s="100"/>
      <c r="AX102" s="100"/>
      <c r="AY102" s="100"/>
      <c r="AZ102" s="100"/>
      <c r="BA102" s="82"/>
      <c r="BB102" s="82">
        <f t="shared" si="348"/>
        <v>0</v>
      </c>
      <c r="BC102" s="82">
        <f t="shared" si="349"/>
        <v>0</v>
      </c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83" t="s">
        <v>358</v>
      </c>
      <c r="BO102" s="87" t="s">
        <v>677</v>
      </c>
      <c r="BP102" s="25"/>
    </row>
    <row r="103" spans="1:68" s="124" customFormat="1" x14ac:dyDescent="0.2">
      <c r="A103" s="110"/>
      <c r="B103" s="244"/>
      <c r="C103" s="287" t="s">
        <v>272</v>
      </c>
      <c r="D103" s="81">
        <f t="shared" si="338"/>
        <v>2420</v>
      </c>
      <c r="E103" s="297">
        <f t="shared" si="339"/>
        <v>2420</v>
      </c>
      <c r="F103" s="82">
        <v>2420</v>
      </c>
      <c r="G103" s="82">
        <f t="shared" si="340"/>
        <v>2420</v>
      </c>
      <c r="H103" s="82">
        <f t="shared" si="341"/>
        <v>0</v>
      </c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>
        <v>0</v>
      </c>
      <c r="T103" s="82">
        <f t="shared" si="342"/>
        <v>0</v>
      </c>
      <c r="U103" s="82">
        <f t="shared" si="343"/>
        <v>0</v>
      </c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>
        <v>0</v>
      </c>
      <c r="AG103" s="82">
        <f t="shared" si="344"/>
        <v>0</v>
      </c>
      <c r="AH103" s="82">
        <f t="shared" si="345"/>
        <v>0</v>
      </c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>
        <v>0</v>
      </c>
      <c r="AT103" s="82">
        <f t="shared" si="346"/>
        <v>0</v>
      </c>
      <c r="AU103" s="100">
        <f t="shared" si="347"/>
        <v>0</v>
      </c>
      <c r="AV103" s="100"/>
      <c r="AW103" s="100"/>
      <c r="AX103" s="100"/>
      <c r="AY103" s="100"/>
      <c r="AZ103" s="100"/>
      <c r="BA103" s="82"/>
      <c r="BB103" s="82">
        <f t="shared" si="348"/>
        <v>0</v>
      </c>
      <c r="BC103" s="82">
        <f t="shared" si="349"/>
        <v>0</v>
      </c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83" t="s">
        <v>359</v>
      </c>
      <c r="BO103" s="87" t="s">
        <v>677</v>
      </c>
      <c r="BP103" s="25"/>
    </row>
    <row r="104" spans="1:68" ht="24" customHeight="1" x14ac:dyDescent="0.2">
      <c r="A104" s="110">
        <v>90000056450</v>
      </c>
      <c r="B104" s="243" t="s">
        <v>196</v>
      </c>
      <c r="C104" s="287" t="s">
        <v>451</v>
      </c>
      <c r="D104" s="81">
        <f t="shared" si="338"/>
        <v>842399</v>
      </c>
      <c r="E104" s="297">
        <f t="shared" si="339"/>
        <v>842399</v>
      </c>
      <c r="F104" s="82">
        <v>835752</v>
      </c>
      <c r="G104" s="82">
        <f t="shared" si="340"/>
        <v>835752</v>
      </c>
      <c r="H104" s="82">
        <f t="shared" si="341"/>
        <v>0</v>
      </c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>
        <v>0</v>
      </c>
      <c r="T104" s="82">
        <f t="shared" si="342"/>
        <v>0</v>
      </c>
      <c r="U104" s="82">
        <f t="shared" si="343"/>
        <v>0</v>
      </c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>
        <v>6647</v>
      </c>
      <c r="AG104" s="82">
        <f t="shared" si="344"/>
        <v>6647</v>
      </c>
      <c r="AH104" s="82">
        <f t="shared" si="345"/>
        <v>0</v>
      </c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>
        <v>0</v>
      </c>
      <c r="AT104" s="82">
        <f t="shared" si="346"/>
        <v>0</v>
      </c>
      <c r="AU104" s="100">
        <f t="shared" si="347"/>
        <v>0</v>
      </c>
      <c r="AV104" s="100"/>
      <c r="AW104" s="100"/>
      <c r="AX104" s="100"/>
      <c r="AY104" s="100"/>
      <c r="AZ104" s="100"/>
      <c r="BA104" s="82"/>
      <c r="BB104" s="82">
        <f t="shared" si="348"/>
        <v>0</v>
      </c>
      <c r="BC104" s="82">
        <f t="shared" si="349"/>
        <v>0</v>
      </c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83" t="s">
        <v>360</v>
      </c>
      <c r="BO104" s="87"/>
      <c r="BP104" s="25"/>
    </row>
    <row r="105" spans="1:68" s="200" customFormat="1" x14ac:dyDescent="0.2">
      <c r="A105" s="110"/>
      <c r="B105" s="243"/>
      <c r="C105" s="287" t="s">
        <v>630</v>
      </c>
      <c r="D105" s="81">
        <f t="shared" si="338"/>
        <v>1200</v>
      </c>
      <c r="E105" s="297">
        <f t="shared" si="339"/>
        <v>1200</v>
      </c>
      <c r="F105" s="82">
        <v>1200</v>
      </c>
      <c r="G105" s="82">
        <f t="shared" si="340"/>
        <v>1200</v>
      </c>
      <c r="H105" s="82">
        <f t="shared" si="341"/>
        <v>0</v>
      </c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>
        <v>0</v>
      </c>
      <c r="T105" s="82">
        <f t="shared" si="342"/>
        <v>0</v>
      </c>
      <c r="U105" s="82">
        <f t="shared" si="343"/>
        <v>0</v>
      </c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>
        <v>0</v>
      </c>
      <c r="AG105" s="82">
        <f t="shared" si="344"/>
        <v>0</v>
      </c>
      <c r="AH105" s="82">
        <f t="shared" si="345"/>
        <v>0</v>
      </c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>
        <v>0</v>
      </c>
      <c r="AT105" s="82">
        <f t="shared" si="346"/>
        <v>0</v>
      </c>
      <c r="AU105" s="100">
        <f t="shared" si="347"/>
        <v>0</v>
      </c>
      <c r="AV105" s="100"/>
      <c r="AW105" s="100"/>
      <c r="AX105" s="100"/>
      <c r="AY105" s="100"/>
      <c r="AZ105" s="100"/>
      <c r="BA105" s="82"/>
      <c r="BB105" s="82">
        <f t="shared" si="348"/>
        <v>0</v>
      </c>
      <c r="BC105" s="82">
        <f t="shared" si="349"/>
        <v>0</v>
      </c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83" t="s">
        <v>673</v>
      </c>
      <c r="BO105" s="87"/>
      <c r="BP105" s="25"/>
    </row>
    <row r="106" spans="1:68" ht="24" customHeight="1" x14ac:dyDescent="0.2">
      <c r="A106" s="110">
        <v>90009229680</v>
      </c>
      <c r="B106" s="243" t="s">
        <v>151</v>
      </c>
      <c r="C106" s="287" t="s">
        <v>452</v>
      </c>
      <c r="D106" s="81">
        <f t="shared" si="338"/>
        <v>1010966</v>
      </c>
      <c r="E106" s="297">
        <f t="shared" si="339"/>
        <v>1010966</v>
      </c>
      <c r="F106" s="82">
        <v>982877</v>
      </c>
      <c r="G106" s="82">
        <f t="shared" si="340"/>
        <v>982877</v>
      </c>
      <c r="H106" s="82">
        <f t="shared" si="341"/>
        <v>0</v>
      </c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>
        <v>9522</v>
      </c>
      <c r="T106" s="82">
        <f t="shared" si="342"/>
        <v>9522</v>
      </c>
      <c r="U106" s="82">
        <f t="shared" si="343"/>
        <v>0</v>
      </c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>
        <v>18567</v>
      </c>
      <c r="AG106" s="82">
        <f t="shared" si="344"/>
        <v>18567</v>
      </c>
      <c r="AH106" s="82">
        <f t="shared" si="345"/>
        <v>0</v>
      </c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>
        <v>0</v>
      </c>
      <c r="AT106" s="82">
        <f t="shared" si="346"/>
        <v>0</v>
      </c>
      <c r="AU106" s="100">
        <f t="shared" si="347"/>
        <v>0</v>
      </c>
      <c r="AV106" s="100"/>
      <c r="AW106" s="100"/>
      <c r="AX106" s="100"/>
      <c r="AY106" s="100"/>
      <c r="AZ106" s="100"/>
      <c r="BA106" s="82"/>
      <c r="BB106" s="82">
        <f t="shared" si="348"/>
        <v>0</v>
      </c>
      <c r="BC106" s="82">
        <f t="shared" si="349"/>
        <v>0</v>
      </c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83" t="s">
        <v>361</v>
      </c>
      <c r="BO106" s="87"/>
      <c r="BP106" s="25"/>
    </row>
    <row r="107" spans="1:68" x14ac:dyDescent="0.2">
      <c r="A107" s="110"/>
      <c r="B107" s="244"/>
      <c r="C107" s="287" t="s">
        <v>189</v>
      </c>
      <c r="D107" s="81">
        <f t="shared" si="338"/>
        <v>464128</v>
      </c>
      <c r="E107" s="297">
        <f t="shared" si="339"/>
        <v>464128</v>
      </c>
      <c r="F107" s="82">
        <v>440398</v>
      </c>
      <c r="G107" s="82">
        <f t="shared" si="340"/>
        <v>440398</v>
      </c>
      <c r="H107" s="82">
        <f t="shared" si="341"/>
        <v>0</v>
      </c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>
        <v>0</v>
      </c>
      <c r="T107" s="82">
        <f t="shared" si="342"/>
        <v>0</v>
      </c>
      <c r="U107" s="82">
        <f t="shared" si="343"/>
        <v>0</v>
      </c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>
        <v>23730</v>
      </c>
      <c r="AG107" s="82">
        <f t="shared" si="344"/>
        <v>23730</v>
      </c>
      <c r="AH107" s="82">
        <f t="shared" si="345"/>
        <v>0</v>
      </c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>
        <v>0</v>
      </c>
      <c r="AT107" s="82">
        <f t="shared" si="346"/>
        <v>0</v>
      </c>
      <c r="AU107" s="100">
        <f t="shared" si="347"/>
        <v>0</v>
      </c>
      <c r="AV107" s="100"/>
      <c r="AW107" s="100"/>
      <c r="AX107" s="100"/>
      <c r="AY107" s="100"/>
      <c r="AZ107" s="100"/>
      <c r="BA107" s="82"/>
      <c r="BB107" s="82">
        <f t="shared" si="348"/>
        <v>0</v>
      </c>
      <c r="BC107" s="82">
        <f t="shared" si="349"/>
        <v>0</v>
      </c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83" t="s">
        <v>362</v>
      </c>
      <c r="BO107" s="87" t="s">
        <v>445</v>
      </c>
      <c r="BP107" s="25"/>
    </row>
    <row r="108" spans="1:68" ht="12" customHeight="1" x14ac:dyDescent="0.2">
      <c r="A108" s="110">
        <v>90010478153</v>
      </c>
      <c r="B108" s="243" t="s">
        <v>448</v>
      </c>
      <c r="C108" s="287" t="s">
        <v>182</v>
      </c>
      <c r="D108" s="81">
        <f t="shared" si="338"/>
        <v>693059</v>
      </c>
      <c r="E108" s="297">
        <f t="shared" si="339"/>
        <v>693059</v>
      </c>
      <c r="F108" s="82">
        <v>668348</v>
      </c>
      <c r="G108" s="82">
        <f t="shared" si="340"/>
        <v>668348</v>
      </c>
      <c r="H108" s="82">
        <f t="shared" si="341"/>
        <v>0</v>
      </c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>
        <v>0</v>
      </c>
      <c r="T108" s="82">
        <f t="shared" si="342"/>
        <v>0</v>
      </c>
      <c r="U108" s="82">
        <f t="shared" si="343"/>
        <v>0</v>
      </c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>
        <v>24711</v>
      </c>
      <c r="AG108" s="82">
        <f t="shared" si="344"/>
        <v>24711</v>
      </c>
      <c r="AH108" s="82">
        <f t="shared" si="345"/>
        <v>0</v>
      </c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>
        <v>0</v>
      </c>
      <c r="AT108" s="82">
        <f t="shared" si="346"/>
        <v>0</v>
      </c>
      <c r="AU108" s="100">
        <f t="shared" si="347"/>
        <v>0</v>
      </c>
      <c r="AV108" s="100"/>
      <c r="AW108" s="100"/>
      <c r="AX108" s="100"/>
      <c r="AY108" s="100"/>
      <c r="AZ108" s="100"/>
      <c r="BA108" s="82"/>
      <c r="BB108" s="82">
        <f t="shared" si="348"/>
        <v>0</v>
      </c>
      <c r="BC108" s="82">
        <f t="shared" si="349"/>
        <v>0</v>
      </c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83" t="s">
        <v>363</v>
      </c>
      <c r="BO108" s="87"/>
      <c r="BP108" s="25"/>
    </row>
    <row r="109" spans="1:68" s="132" customFormat="1" x14ac:dyDescent="0.2">
      <c r="A109" s="110"/>
      <c r="B109" s="244"/>
      <c r="C109" s="287" t="s">
        <v>301</v>
      </c>
      <c r="D109" s="81">
        <f t="shared" si="338"/>
        <v>84488</v>
      </c>
      <c r="E109" s="297">
        <f t="shared" si="339"/>
        <v>84488</v>
      </c>
      <c r="F109" s="82">
        <v>55574</v>
      </c>
      <c r="G109" s="82">
        <f t="shared" si="340"/>
        <v>55574</v>
      </c>
      <c r="H109" s="82">
        <f t="shared" si="341"/>
        <v>0</v>
      </c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>
        <v>0</v>
      </c>
      <c r="T109" s="82">
        <f t="shared" si="342"/>
        <v>0</v>
      </c>
      <c r="U109" s="82">
        <f t="shared" si="343"/>
        <v>0</v>
      </c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>
        <v>28914</v>
      </c>
      <c r="AG109" s="82">
        <f t="shared" si="344"/>
        <v>28914</v>
      </c>
      <c r="AH109" s="82">
        <f t="shared" si="345"/>
        <v>0</v>
      </c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>
        <v>0</v>
      </c>
      <c r="AT109" s="82">
        <f t="shared" si="346"/>
        <v>0</v>
      </c>
      <c r="AU109" s="100">
        <f t="shared" si="347"/>
        <v>0</v>
      </c>
      <c r="AV109" s="100"/>
      <c r="AW109" s="100"/>
      <c r="AX109" s="100"/>
      <c r="AY109" s="100"/>
      <c r="AZ109" s="100"/>
      <c r="BA109" s="82"/>
      <c r="BB109" s="82">
        <f t="shared" si="348"/>
        <v>0</v>
      </c>
      <c r="BC109" s="82">
        <f t="shared" si="349"/>
        <v>0</v>
      </c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83" t="s">
        <v>364</v>
      </c>
      <c r="BO109" s="87"/>
      <c r="BP109" s="25"/>
    </row>
    <row r="110" spans="1:68" s="140" customFormat="1" ht="24" x14ac:dyDescent="0.2">
      <c r="A110" s="110"/>
      <c r="B110" s="244"/>
      <c r="C110" s="287" t="s">
        <v>447</v>
      </c>
      <c r="D110" s="81">
        <f t="shared" si="338"/>
        <v>99050</v>
      </c>
      <c r="E110" s="297">
        <f t="shared" si="339"/>
        <v>99050</v>
      </c>
      <c r="F110" s="82">
        <v>73405</v>
      </c>
      <c r="G110" s="82">
        <f t="shared" si="340"/>
        <v>73405</v>
      </c>
      <c r="H110" s="82">
        <f t="shared" si="341"/>
        <v>0</v>
      </c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>
        <v>0</v>
      </c>
      <c r="T110" s="82">
        <f t="shared" si="342"/>
        <v>0</v>
      </c>
      <c r="U110" s="82">
        <f t="shared" si="343"/>
        <v>0</v>
      </c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>
        <v>25645</v>
      </c>
      <c r="AG110" s="82">
        <f t="shared" si="344"/>
        <v>25645</v>
      </c>
      <c r="AH110" s="82">
        <f t="shared" si="345"/>
        <v>0</v>
      </c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>
        <v>0</v>
      </c>
      <c r="AT110" s="82">
        <f t="shared" si="346"/>
        <v>0</v>
      </c>
      <c r="AU110" s="100">
        <f t="shared" si="347"/>
        <v>0</v>
      </c>
      <c r="AV110" s="100"/>
      <c r="AW110" s="100"/>
      <c r="AX110" s="100"/>
      <c r="AY110" s="100"/>
      <c r="AZ110" s="100"/>
      <c r="BA110" s="82"/>
      <c r="BB110" s="82">
        <f t="shared" si="348"/>
        <v>0</v>
      </c>
      <c r="BC110" s="82">
        <f t="shared" si="349"/>
        <v>0</v>
      </c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83" t="s">
        <v>365</v>
      </c>
      <c r="BO110" s="87"/>
      <c r="BP110" s="25"/>
    </row>
    <row r="111" spans="1:68" s="132" customFormat="1" x14ac:dyDescent="0.2">
      <c r="A111" s="110"/>
      <c r="B111" s="244"/>
      <c r="C111" s="287" t="s">
        <v>302</v>
      </c>
      <c r="D111" s="81">
        <f t="shared" si="338"/>
        <v>131617</v>
      </c>
      <c r="E111" s="297">
        <f t="shared" si="339"/>
        <v>131617</v>
      </c>
      <c r="F111" s="82">
        <v>74456</v>
      </c>
      <c r="G111" s="82">
        <f t="shared" si="340"/>
        <v>74456</v>
      </c>
      <c r="H111" s="82">
        <f t="shared" si="341"/>
        <v>0</v>
      </c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>
        <v>0</v>
      </c>
      <c r="T111" s="82">
        <f t="shared" si="342"/>
        <v>0</v>
      </c>
      <c r="U111" s="82">
        <f t="shared" si="343"/>
        <v>0</v>
      </c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>
        <v>57161</v>
      </c>
      <c r="AG111" s="82">
        <f t="shared" si="344"/>
        <v>57161</v>
      </c>
      <c r="AH111" s="82">
        <f t="shared" si="345"/>
        <v>0</v>
      </c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>
        <v>0</v>
      </c>
      <c r="AT111" s="82">
        <f t="shared" si="346"/>
        <v>0</v>
      </c>
      <c r="AU111" s="100">
        <f t="shared" si="347"/>
        <v>0</v>
      </c>
      <c r="AV111" s="100"/>
      <c r="AW111" s="100"/>
      <c r="AX111" s="100"/>
      <c r="AY111" s="100"/>
      <c r="AZ111" s="100"/>
      <c r="BA111" s="82"/>
      <c r="BB111" s="82">
        <f t="shared" si="348"/>
        <v>0</v>
      </c>
      <c r="BC111" s="82">
        <f t="shared" si="349"/>
        <v>0</v>
      </c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83" t="s">
        <v>366</v>
      </c>
      <c r="BO111" s="87"/>
      <c r="BP111" s="25"/>
    </row>
    <row r="112" spans="1:68" s="132" customFormat="1" x14ac:dyDescent="0.2">
      <c r="A112" s="110"/>
      <c r="B112" s="244"/>
      <c r="C112" s="287" t="s">
        <v>303</v>
      </c>
      <c r="D112" s="81">
        <f t="shared" si="338"/>
        <v>29426</v>
      </c>
      <c r="E112" s="297">
        <f t="shared" si="339"/>
        <v>29426</v>
      </c>
      <c r="F112" s="82">
        <v>12458</v>
      </c>
      <c r="G112" s="82">
        <f t="shared" si="340"/>
        <v>12458</v>
      </c>
      <c r="H112" s="82">
        <f t="shared" si="341"/>
        <v>0</v>
      </c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>
        <v>0</v>
      </c>
      <c r="T112" s="82">
        <f t="shared" si="342"/>
        <v>0</v>
      </c>
      <c r="U112" s="82">
        <f t="shared" si="343"/>
        <v>0</v>
      </c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>
        <v>16968</v>
      </c>
      <c r="AG112" s="82">
        <f t="shared" si="344"/>
        <v>16968</v>
      </c>
      <c r="AH112" s="82">
        <f t="shared" si="345"/>
        <v>0</v>
      </c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>
        <v>0</v>
      </c>
      <c r="AT112" s="82">
        <f t="shared" si="346"/>
        <v>0</v>
      </c>
      <c r="AU112" s="100">
        <f t="shared" si="347"/>
        <v>0</v>
      </c>
      <c r="AV112" s="100"/>
      <c r="AW112" s="100"/>
      <c r="AX112" s="100"/>
      <c r="AY112" s="100"/>
      <c r="AZ112" s="100"/>
      <c r="BA112" s="82"/>
      <c r="BB112" s="82">
        <f t="shared" si="348"/>
        <v>0</v>
      </c>
      <c r="BC112" s="82">
        <f t="shared" si="349"/>
        <v>0</v>
      </c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83" t="s">
        <v>367</v>
      </c>
      <c r="BO112" s="87"/>
      <c r="BP112" s="25"/>
    </row>
    <row r="113" spans="1:68" s="162" customFormat="1" x14ac:dyDescent="0.2">
      <c r="A113" s="110"/>
      <c r="B113" s="244"/>
      <c r="C113" s="287" t="s">
        <v>478</v>
      </c>
      <c r="D113" s="81">
        <f t="shared" si="338"/>
        <v>30041</v>
      </c>
      <c r="E113" s="297">
        <f t="shared" si="339"/>
        <v>30041</v>
      </c>
      <c r="F113" s="82">
        <v>16434</v>
      </c>
      <c r="G113" s="82">
        <f t="shared" si="340"/>
        <v>16434</v>
      </c>
      <c r="H113" s="82">
        <f t="shared" si="341"/>
        <v>0</v>
      </c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>
        <v>0</v>
      </c>
      <c r="T113" s="82">
        <f t="shared" si="342"/>
        <v>0</v>
      </c>
      <c r="U113" s="82">
        <f t="shared" si="343"/>
        <v>0</v>
      </c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>
        <v>13607</v>
      </c>
      <c r="AG113" s="82">
        <f t="shared" si="344"/>
        <v>13607</v>
      </c>
      <c r="AH113" s="82">
        <f t="shared" si="345"/>
        <v>0</v>
      </c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>
        <v>0</v>
      </c>
      <c r="AT113" s="82">
        <f t="shared" si="346"/>
        <v>0</v>
      </c>
      <c r="AU113" s="100">
        <f t="shared" si="347"/>
        <v>0</v>
      </c>
      <c r="AV113" s="100"/>
      <c r="AW113" s="100"/>
      <c r="AX113" s="100"/>
      <c r="AY113" s="100"/>
      <c r="AZ113" s="100"/>
      <c r="BA113" s="82"/>
      <c r="BB113" s="82">
        <f t="shared" si="348"/>
        <v>0</v>
      </c>
      <c r="BC113" s="82">
        <f t="shared" si="349"/>
        <v>0</v>
      </c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83" t="s">
        <v>503</v>
      </c>
      <c r="BO113" s="87"/>
      <c r="BP113" s="25"/>
    </row>
    <row r="114" spans="1:68" ht="24" customHeight="1" x14ac:dyDescent="0.2">
      <c r="A114" s="110">
        <v>90000056408</v>
      </c>
      <c r="B114" s="243" t="s">
        <v>16</v>
      </c>
      <c r="C114" s="287" t="s">
        <v>453</v>
      </c>
      <c r="D114" s="81">
        <f t="shared" si="338"/>
        <v>611988</v>
      </c>
      <c r="E114" s="297">
        <f t="shared" si="339"/>
        <v>611988</v>
      </c>
      <c r="F114" s="82">
        <v>592478</v>
      </c>
      <c r="G114" s="82">
        <f t="shared" si="340"/>
        <v>592478</v>
      </c>
      <c r="H114" s="82">
        <f t="shared" si="341"/>
        <v>0</v>
      </c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>
        <v>0</v>
      </c>
      <c r="T114" s="82">
        <f t="shared" si="342"/>
        <v>0</v>
      </c>
      <c r="U114" s="82">
        <f t="shared" si="343"/>
        <v>0</v>
      </c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>
        <v>19510</v>
      </c>
      <c r="AG114" s="82">
        <f t="shared" si="344"/>
        <v>19510</v>
      </c>
      <c r="AH114" s="82">
        <f t="shared" si="345"/>
        <v>0</v>
      </c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>
        <v>0</v>
      </c>
      <c r="AT114" s="82">
        <f t="shared" si="346"/>
        <v>0</v>
      </c>
      <c r="AU114" s="100">
        <f t="shared" si="347"/>
        <v>0</v>
      </c>
      <c r="AV114" s="100"/>
      <c r="AW114" s="100"/>
      <c r="AX114" s="100"/>
      <c r="AY114" s="100"/>
      <c r="AZ114" s="100"/>
      <c r="BA114" s="82"/>
      <c r="BB114" s="82">
        <f t="shared" si="348"/>
        <v>0</v>
      </c>
      <c r="BC114" s="82">
        <f t="shared" si="349"/>
        <v>0</v>
      </c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83" t="s">
        <v>368</v>
      </c>
      <c r="BO114" s="87"/>
      <c r="BP114" s="25"/>
    </row>
    <row r="115" spans="1:68" ht="12.75" x14ac:dyDescent="0.2">
      <c r="A115" s="110"/>
      <c r="B115" s="245"/>
      <c r="C115" s="287" t="s">
        <v>280</v>
      </c>
      <c r="D115" s="81">
        <f t="shared" si="338"/>
        <v>45176</v>
      </c>
      <c r="E115" s="297">
        <f t="shared" si="339"/>
        <v>45176</v>
      </c>
      <c r="F115" s="82">
        <v>43921</v>
      </c>
      <c r="G115" s="82">
        <f t="shared" si="340"/>
        <v>43921</v>
      </c>
      <c r="H115" s="82">
        <f t="shared" si="341"/>
        <v>0</v>
      </c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>
        <v>0</v>
      </c>
      <c r="T115" s="82">
        <f t="shared" si="342"/>
        <v>0</v>
      </c>
      <c r="U115" s="82">
        <f t="shared" si="343"/>
        <v>0</v>
      </c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>
        <v>1255</v>
      </c>
      <c r="AG115" s="82">
        <f t="shared" si="344"/>
        <v>1255</v>
      </c>
      <c r="AH115" s="82">
        <f t="shared" si="345"/>
        <v>0</v>
      </c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>
        <v>0</v>
      </c>
      <c r="AT115" s="82">
        <f t="shared" si="346"/>
        <v>0</v>
      </c>
      <c r="AU115" s="100">
        <f t="shared" si="347"/>
        <v>0</v>
      </c>
      <c r="AV115" s="100"/>
      <c r="AW115" s="100"/>
      <c r="AX115" s="100"/>
      <c r="AY115" s="100"/>
      <c r="AZ115" s="100"/>
      <c r="BA115" s="82"/>
      <c r="BB115" s="82">
        <f t="shared" si="348"/>
        <v>0</v>
      </c>
      <c r="BC115" s="82">
        <f t="shared" si="349"/>
        <v>0</v>
      </c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83" t="s">
        <v>553</v>
      </c>
      <c r="BO115" s="87" t="s">
        <v>656</v>
      </c>
      <c r="BP115" s="25"/>
    </row>
    <row r="116" spans="1:68" s="13" customFormat="1" ht="38.25" customHeight="1" x14ac:dyDescent="0.2">
      <c r="A116" s="111">
        <v>40003378932</v>
      </c>
      <c r="B116" s="243" t="s">
        <v>304</v>
      </c>
      <c r="C116" s="287" t="s">
        <v>461</v>
      </c>
      <c r="D116" s="81">
        <f t="shared" si="338"/>
        <v>954012</v>
      </c>
      <c r="E116" s="297">
        <f t="shared" si="339"/>
        <v>954012</v>
      </c>
      <c r="F116" s="82">
        <v>954012</v>
      </c>
      <c r="G116" s="82">
        <f t="shared" si="340"/>
        <v>954012</v>
      </c>
      <c r="H116" s="82">
        <f t="shared" si="341"/>
        <v>0</v>
      </c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>
        <v>0</v>
      </c>
      <c r="T116" s="82">
        <f t="shared" si="342"/>
        <v>0</v>
      </c>
      <c r="U116" s="82">
        <f t="shared" si="343"/>
        <v>0</v>
      </c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>
        <v>0</v>
      </c>
      <c r="AG116" s="82">
        <f t="shared" si="344"/>
        <v>0</v>
      </c>
      <c r="AH116" s="82">
        <f t="shared" si="345"/>
        <v>0</v>
      </c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>
        <v>0</v>
      </c>
      <c r="AT116" s="82">
        <f t="shared" si="346"/>
        <v>0</v>
      </c>
      <c r="AU116" s="100">
        <f t="shared" si="347"/>
        <v>0</v>
      </c>
      <c r="AV116" s="100"/>
      <c r="AW116" s="100"/>
      <c r="AX116" s="100"/>
      <c r="AY116" s="100"/>
      <c r="AZ116" s="100"/>
      <c r="BA116" s="82"/>
      <c r="BB116" s="82">
        <f t="shared" si="348"/>
        <v>0</v>
      </c>
      <c r="BC116" s="82">
        <f t="shared" si="349"/>
        <v>0</v>
      </c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83" t="s">
        <v>369</v>
      </c>
      <c r="BO116" s="87"/>
      <c r="BP116" s="25"/>
    </row>
    <row r="117" spans="1:68" ht="12.75" thickBot="1" x14ac:dyDescent="0.25">
      <c r="A117" s="110"/>
      <c r="B117" s="218"/>
      <c r="C117" s="325"/>
      <c r="D117" s="72"/>
      <c r="E117" s="298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73"/>
      <c r="AU117" s="99"/>
      <c r="AV117" s="99"/>
      <c r="AW117" s="99"/>
      <c r="AX117" s="99"/>
      <c r="AY117" s="99"/>
      <c r="AZ117" s="99"/>
      <c r="BA117" s="73"/>
      <c r="BB117" s="266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74"/>
      <c r="BO117" s="88"/>
      <c r="BP117" s="25"/>
    </row>
    <row r="118" spans="1:68" ht="12.75" thickBot="1" x14ac:dyDescent="0.25">
      <c r="A118" s="217" t="s">
        <v>17</v>
      </c>
      <c r="B118" s="127" t="s">
        <v>18</v>
      </c>
      <c r="C118" s="323"/>
      <c r="D118" s="11">
        <f>SUM(D119:D212)</f>
        <v>30693293</v>
      </c>
      <c r="E118" s="299">
        <f>SUM(E119:E212)</f>
        <v>30775119</v>
      </c>
      <c r="F118" s="9">
        <f>SUM(F119:F212)</f>
        <v>21453964</v>
      </c>
      <c r="G118" s="9">
        <f t="shared" ref="G118:R118" si="350">SUM(G119:G212)</f>
        <v>21505436</v>
      </c>
      <c r="H118" s="9">
        <f t="shared" si="350"/>
        <v>51472</v>
      </c>
      <c r="I118" s="9">
        <f t="shared" si="350"/>
        <v>51472</v>
      </c>
      <c r="J118" s="9">
        <f t="shared" si="350"/>
        <v>0</v>
      </c>
      <c r="K118" s="9">
        <f t="shared" si="350"/>
        <v>0</v>
      </c>
      <c r="L118" s="9">
        <f t="shared" si="350"/>
        <v>0</v>
      </c>
      <c r="M118" s="9">
        <f t="shared" si="350"/>
        <v>0</v>
      </c>
      <c r="N118" s="9">
        <f t="shared" si="350"/>
        <v>0</v>
      </c>
      <c r="O118" s="9">
        <f t="shared" si="350"/>
        <v>0</v>
      </c>
      <c r="P118" s="9">
        <f t="shared" si="350"/>
        <v>0</v>
      </c>
      <c r="Q118" s="9">
        <f t="shared" si="350"/>
        <v>0</v>
      </c>
      <c r="R118" s="9">
        <f t="shared" si="350"/>
        <v>0</v>
      </c>
      <c r="S118" s="9">
        <f>SUM(S119:S212)</f>
        <v>8765186</v>
      </c>
      <c r="T118" s="9">
        <f t="shared" ref="T118" si="351">SUM(T119:T212)</f>
        <v>8795540</v>
      </c>
      <c r="U118" s="9">
        <f t="shared" ref="U118" si="352">SUM(U119:U212)</f>
        <v>30354</v>
      </c>
      <c r="V118" s="9">
        <f t="shared" ref="V118" si="353">SUM(V119:V212)</f>
        <v>30354</v>
      </c>
      <c r="W118" s="9">
        <f t="shared" ref="W118" si="354">SUM(W119:W212)</f>
        <v>0</v>
      </c>
      <c r="X118" s="9">
        <f t="shared" ref="X118" si="355">SUM(X119:X212)</f>
        <v>0</v>
      </c>
      <c r="Y118" s="9">
        <f t="shared" ref="Y118" si="356">SUM(Y119:Y212)</f>
        <v>0</v>
      </c>
      <c r="Z118" s="9">
        <f t="shared" ref="Z118" si="357">SUM(Z119:Z212)</f>
        <v>0</v>
      </c>
      <c r="AA118" s="9">
        <f t="shared" ref="AA118" si="358">SUM(AA119:AA212)</f>
        <v>0</v>
      </c>
      <c r="AB118" s="9">
        <f t="shared" ref="AB118" si="359">SUM(AB119:AB212)</f>
        <v>0</v>
      </c>
      <c r="AC118" s="9">
        <f t="shared" ref="AC118" si="360">SUM(AC119:AC212)</f>
        <v>0</v>
      </c>
      <c r="AD118" s="9">
        <f t="shared" ref="AD118" si="361">SUM(AD119:AD212)</f>
        <v>0</v>
      </c>
      <c r="AE118" s="9">
        <f t="shared" ref="AE118" si="362">SUM(AE119:AE212)</f>
        <v>0</v>
      </c>
      <c r="AF118" s="9">
        <f>SUM(AF119:AF212)</f>
        <v>494147</v>
      </c>
      <c r="AG118" s="98">
        <f t="shared" ref="AG118" si="363">SUM(AG119:AG212)</f>
        <v>494147</v>
      </c>
      <c r="AH118" s="98">
        <f t="shared" ref="AH118" si="364">SUM(AH119:AH212)</f>
        <v>0</v>
      </c>
      <c r="AI118" s="98">
        <f t="shared" ref="AI118" si="365">SUM(AI119:AI212)</f>
        <v>0</v>
      </c>
      <c r="AJ118" s="98">
        <f t="shared" ref="AJ118" si="366">SUM(AJ119:AJ212)</f>
        <v>0</v>
      </c>
      <c r="AK118" s="98">
        <f t="shared" ref="AK118" si="367">SUM(AK119:AK212)</f>
        <v>0</v>
      </c>
      <c r="AL118" s="98">
        <f t="shared" ref="AL118" si="368">SUM(AL119:AL212)</f>
        <v>0</v>
      </c>
      <c r="AM118" s="98">
        <f t="shared" ref="AM118" si="369">SUM(AM119:AM212)</f>
        <v>0</v>
      </c>
      <c r="AN118" s="98">
        <f t="shared" ref="AN118" si="370">SUM(AN119:AN212)</f>
        <v>0</v>
      </c>
      <c r="AO118" s="98">
        <f t="shared" ref="AO118" si="371">SUM(AO119:AO212)</f>
        <v>0</v>
      </c>
      <c r="AP118" s="98">
        <f t="shared" ref="AP118" si="372">SUM(AP119:AP212)</f>
        <v>0</v>
      </c>
      <c r="AQ118" s="98">
        <f t="shared" ref="AQ118" si="373">SUM(AQ119:AQ212)</f>
        <v>0</v>
      </c>
      <c r="AR118" s="98">
        <f t="shared" ref="AR118" si="374">SUM(AR119:AR212)</f>
        <v>0</v>
      </c>
      <c r="AS118" s="98">
        <f>SUM(AS119:AS212)</f>
        <v>0</v>
      </c>
      <c r="AT118" s="9">
        <f t="shared" ref="AT118" si="375">SUM(AT119:AT212)</f>
        <v>0</v>
      </c>
      <c r="AU118" s="98">
        <f t="shared" ref="AU118" si="376">SUM(AU119:AU212)</f>
        <v>0</v>
      </c>
      <c r="AV118" s="98">
        <f t="shared" ref="AV118" si="377">SUM(AV119:AV212)</f>
        <v>0</v>
      </c>
      <c r="AW118" s="98">
        <f t="shared" ref="AW118" si="378">SUM(AW119:AW212)</f>
        <v>0</v>
      </c>
      <c r="AX118" s="98">
        <f t="shared" ref="AX118" si="379">SUM(AX119:AX212)</f>
        <v>0</v>
      </c>
      <c r="AY118" s="98">
        <f t="shared" ref="AY118" si="380">SUM(AY119:AY212)</f>
        <v>0</v>
      </c>
      <c r="AZ118" s="98">
        <f t="shared" ref="AZ118" si="381">SUM(AZ119:AZ212)</f>
        <v>0</v>
      </c>
      <c r="BA118" s="9">
        <f>SUM(BA119:BA212)</f>
        <v>-20004</v>
      </c>
      <c r="BB118" s="312">
        <f t="shared" ref="BB118" si="382">SUM(BB119:BB212)</f>
        <v>-20004</v>
      </c>
      <c r="BC118" s="98">
        <f t="shared" ref="BC118" si="383">SUM(BC119:BC212)</f>
        <v>0</v>
      </c>
      <c r="BD118" s="98">
        <f t="shared" ref="BD118" si="384">SUM(BD119:BD212)</f>
        <v>0</v>
      </c>
      <c r="BE118" s="98">
        <f t="shared" ref="BE118" si="385">SUM(BE119:BE212)</f>
        <v>0</v>
      </c>
      <c r="BF118" s="98">
        <f t="shared" ref="BF118" si="386">SUM(BF119:BF212)</f>
        <v>0</v>
      </c>
      <c r="BG118" s="98">
        <f t="shared" ref="BG118" si="387">SUM(BG119:BG212)</f>
        <v>0</v>
      </c>
      <c r="BH118" s="98">
        <f t="shared" ref="BH118" si="388">SUM(BH119:BH212)</f>
        <v>0</v>
      </c>
      <c r="BI118" s="98">
        <f t="shared" ref="BI118" si="389">SUM(BI119:BI212)</f>
        <v>0</v>
      </c>
      <c r="BJ118" s="98">
        <f t="shared" ref="BJ118" si="390">SUM(BJ119:BJ212)</f>
        <v>0</v>
      </c>
      <c r="BK118" s="98">
        <f t="shared" ref="BK118" si="391">SUM(BK119:BK212)</f>
        <v>0</v>
      </c>
      <c r="BL118" s="98">
        <f t="shared" ref="BL118" si="392">SUM(BL119:BL212)</f>
        <v>0</v>
      </c>
      <c r="BM118" s="98">
        <f t="shared" ref="BM118" si="393">SUM(BM119:BM212)</f>
        <v>0</v>
      </c>
      <c r="BN118" s="12"/>
      <c r="BO118" s="89"/>
      <c r="BP118" s="25"/>
    </row>
    <row r="119" spans="1:68" ht="12.75" customHeight="1" thickTop="1" x14ac:dyDescent="0.2">
      <c r="A119" s="110">
        <v>90000056357</v>
      </c>
      <c r="B119" s="249" t="s">
        <v>5</v>
      </c>
      <c r="C119" s="326" t="s">
        <v>182</v>
      </c>
      <c r="D119" s="81">
        <f t="shared" ref="D119:D183" si="394">F119+S119+AF119+AS119+BA119</f>
        <v>313321</v>
      </c>
      <c r="E119" s="297">
        <f t="shared" ref="E119:E183" si="395">G119+T119+AG119+AT119+BB119</f>
        <v>313321</v>
      </c>
      <c r="F119" s="166">
        <v>313321</v>
      </c>
      <c r="G119" s="166">
        <f t="shared" ref="G119:G183" si="396">F119+H119</f>
        <v>313321</v>
      </c>
      <c r="H119" s="166">
        <f t="shared" ref="H119:H183" si="397">SUM(I119:R119)</f>
        <v>0</v>
      </c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>
        <v>0</v>
      </c>
      <c r="T119" s="166">
        <f t="shared" ref="T119:T183" si="398">S119+U119</f>
        <v>0</v>
      </c>
      <c r="U119" s="166">
        <f t="shared" ref="U119:U183" si="399">SUM(V119:AE119)</f>
        <v>0</v>
      </c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>
        <v>0</v>
      </c>
      <c r="AG119" s="166">
        <f t="shared" ref="AG119:AG183" si="400">AF119+AH119</f>
        <v>0</v>
      </c>
      <c r="AH119" s="166">
        <f t="shared" ref="AH119:AH183" si="401">SUM(AI119:AR119)</f>
        <v>0</v>
      </c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>
        <v>0</v>
      </c>
      <c r="AT119" s="82">
        <f t="shared" ref="AT119:AT183" si="402">AS119+AU119</f>
        <v>0</v>
      </c>
      <c r="AU119" s="100">
        <f t="shared" ref="AU119:AU183" si="403">SUM(AV119:AZ119)</f>
        <v>0</v>
      </c>
      <c r="AV119" s="307"/>
      <c r="AW119" s="307"/>
      <c r="AX119" s="307"/>
      <c r="AY119" s="307"/>
      <c r="AZ119" s="307"/>
      <c r="BA119" s="166"/>
      <c r="BB119" s="82">
        <f t="shared" ref="BB119:BB183" si="404">BA119+BC119</f>
        <v>0</v>
      </c>
      <c r="BC119" s="82">
        <f t="shared" ref="BC119:BC183" si="405">SUM(BD119:BM119)</f>
        <v>0</v>
      </c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207" t="s">
        <v>340</v>
      </c>
      <c r="BO119" s="208"/>
      <c r="BP119" s="25"/>
    </row>
    <row r="120" spans="1:68" s="164" customFormat="1" x14ac:dyDescent="0.2">
      <c r="A120" s="110"/>
      <c r="B120" s="246"/>
      <c r="C120" s="287" t="s">
        <v>217</v>
      </c>
      <c r="D120" s="81">
        <f t="shared" si="394"/>
        <v>8323</v>
      </c>
      <c r="E120" s="297">
        <f t="shared" si="395"/>
        <v>8323</v>
      </c>
      <c r="F120" s="82">
        <v>8323</v>
      </c>
      <c r="G120" s="82">
        <f t="shared" si="396"/>
        <v>8323</v>
      </c>
      <c r="H120" s="82">
        <f t="shared" si="397"/>
        <v>0</v>
      </c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>
        <v>0</v>
      </c>
      <c r="T120" s="82">
        <f t="shared" si="398"/>
        <v>0</v>
      </c>
      <c r="U120" s="82">
        <f t="shared" si="399"/>
        <v>0</v>
      </c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>
        <v>0</v>
      </c>
      <c r="AG120" s="82">
        <f t="shared" si="400"/>
        <v>0</v>
      </c>
      <c r="AH120" s="82">
        <f t="shared" si="401"/>
        <v>0</v>
      </c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>
        <v>0</v>
      </c>
      <c r="AT120" s="82">
        <f t="shared" si="402"/>
        <v>0</v>
      </c>
      <c r="AU120" s="100">
        <f t="shared" si="403"/>
        <v>0</v>
      </c>
      <c r="AV120" s="201"/>
      <c r="AW120" s="201"/>
      <c r="AX120" s="201"/>
      <c r="AY120" s="201"/>
      <c r="AZ120" s="201"/>
      <c r="BA120" s="165"/>
      <c r="BB120" s="82">
        <f t="shared" si="404"/>
        <v>0</v>
      </c>
      <c r="BC120" s="82">
        <f t="shared" si="405"/>
        <v>0</v>
      </c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22" t="s">
        <v>341</v>
      </c>
      <c r="BO120" s="87" t="s">
        <v>688</v>
      </c>
      <c r="BP120" s="25"/>
    </row>
    <row r="121" spans="1:68" ht="24" x14ac:dyDescent="0.2">
      <c r="A121" s="110"/>
      <c r="B121" s="246"/>
      <c r="C121" s="287" t="s">
        <v>238</v>
      </c>
      <c r="D121" s="81">
        <f t="shared" si="394"/>
        <v>250000</v>
      </c>
      <c r="E121" s="297">
        <f t="shared" si="395"/>
        <v>250000</v>
      </c>
      <c r="F121" s="82">
        <v>250000</v>
      </c>
      <c r="G121" s="82">
        <f t="shared" si="396"/>
        <v>250000</v>
      </c>
      <c r="H121" s="82">
        <f t="shared" si="397"/>
        <v>0</v>
      </c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>
        <v>0</v>
      </c>
      <c r="T121" s="82">
        <f t="shared" si="398"/>
        <v>0</v>
      </c>
      <c r="U121" s="82">
        <f t="shared" si="399"/>
        <v>0</v>
      </c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>
        <v>0</v>
      </c>
      <c r="AG121" s="82">
        <f t="shared" si="400"/>
        <v>0</v>
      </c>
      <c r="AH121" s="82">
        <f t="shared" si="401"/>
        <v>0</v>
      </c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>
        <v>0</v>
      </c>
      <c r="AT121" s="82">
        <f t="shared" si="402"/>
        <v>0</v>
      </c>
      <c r="AU121" s="100">
        <f t="shared" si="403"/>
        <v>0</v>
      </c>
      <c r="AV121" s="82"/>
      <c r="AW121" s="82"/>
      <c r="AX121" s="82"/>
      <c r="AY121" s="82"/>
      <c r="AZ121" s="82"/>
      <c r="BA121" s="82"/>
      <c r="BB121" s="82">
        <f t="shared" si="404"/>
        <v>0</v>
      </c>
      <c r="BC121" s="82">
        <f t="shared" si="405"/>
        <v>0</v>
      </c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222" t="s">
        <v>342</v>
      </c>
      <c r="BO121" s="202" t="s">
        <v>569</v>
      </c>
      <c r="BP121" s="25"/>
    </row>
    <row r="122" spans="1:68" s="163" customFormat="1" x14ac:dyDescent="0.2">
      <c r="A122" s="110"/>
      <c r="B122" s="246"/>
      <c r="C122" s="287" t="s">
        <v>480</v>
      </c>
      <c r="D122" s="81">
        <f t="shared" si="394"/>
        <v>160000</v>
      </c>
      <c r="E122" s="297">
        <f t="shared" si="395"/>
        <v>160000</v>
      </c>
      <c r="F122" s="82">
        <v>160000</v>
      </c>
      <c r="G122" s="82">
        <f t="shared" si="396"/>
        <v>160000</v>
      </c>
      <c r="H122" s="82">
        <f t="shared" si="397"/>
        <v>0</v>
      </c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>
        <v>0</v>
      </c>
      <c r="T122" s="82">
        <f t="shared" si="398"/>
        <v>0</v>
      </c>
      <c r="U122" s="82">
        <f t="shared" si="399"/>
        <v>0</v>
      </c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>
        <v>0</v>
      </c>
      <c r="AG122" s="82">
        <f t="shared" si="400"/>
        <v>0</v>
      </c>
      <c r="AH122" s="82">
        <f t="shared" si="401"/>
        <v>0</v>
      </c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>
        <v>0</v>
      </c>
      <c r="AT122" s="82">
        <f t="shared" si="402"/>
        <v>0</v>
      </c>
      <c r="AU122" s="100">
        <f t="shared" si="403"/>
        <v>0</v>
      </c>
      <c r="AV122" s="82"/>
      <c r="AW122" s="82"/>
      <c r="AX122" s="82"/>
      <c r="AY122" s="82"/>
      <c r="AZ122" s="82"/>
      <c r="BA122" s="82"/>
      <c r="BB122" s="82">
        <f t="shared" si="404"/>
        <v>0</v>
      </c>
      <c r="BC122" s="82">
        <f t="shared" si="405"/>
        <v>0</v>
      </c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222" t="s">
        <v>343</v>
      </c>
      <c r="BO122" s="87" t="s">
        <v>688</v>
      </c>
      <c r="BP122" s="25"/>
    </row>
    <row r="123" spans="1:68" s="163" customFormat="1" x14ac:dyDescent="0.2">
      <c r="A123" s="110"/>
      <c r="B123" s="246"/>
      <c r="C123" s="321" t="s">
        <v>481</v>
      </c>
      <c r="D123" s="81">
        <f t="shared" si="394"/>
        <v>38543</v>
      </c>
      <c r="E123" s="297">
        <f t="shared" si="395"/>
        <v>38543</v>
      </c>
      <c r="F123" s="165">
        <v>38543</v>
      </c>
      <c r="G123" s="165">
        <f t="shared" si="396"/>
        <v>38543</v>
      </c>
      <c r="H123" s="165">
        <f t="shared" si="397"/>
        <v>0</v>
      </c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>
        <v>0</v>
      </c>
      <c r="T123" s="165">
        <f t="shared" si="398"/>
        <v>0</v>
      </c>
      <c r="U123" s="165">
        <f t="shared" si="399"/>
        <v>0</v>
      </c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>
        <v>0</v>
      </c>
      <c r="AG123" s="165">
        <f t="shared" si="400"/>
        <v>0</v>
      </c>
      <c r="AH123" s="165">
        <f t="shared" si="401"/>
        <v>0</v>
      </c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>
        <v>0</v>
      </c>
      <c r="AT123" s="82">
        <f t="shared" si="402"/>
        <v>0</v>
      </c>
      <c r="AU123" s="100">
        <f t="shared" si="403"/>
        <v>0</v>
      </c>
      <c r="AV123" s="201"/>
      <c r="AW123" s="201"/>
      <c r="AX123" s="201"/>
      <c r="AY123" s="201"/>
      <c r="AZ123" s="201"/>
      <c r="BA123" s="165"/>
      <c r="BB123" s="82">
        <f t="shared" si="404"/>
        <v>0</v>
      </c>
      <c r="BC123" s="82">
        <f t="shared" si="405"/>
        <v>0</v>
      </c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22" t="s">
        <v>344</v>
      </c>
      <c r="BO123" s="87" t="s">
        <v>688</v>
      </c>
      <c r="BP123" s="25"/>
    </row>
    <row r="124" spans="1:68" s="163" customFormat="1" x14ac:dyDescent="0.2">
      <c r="A124" s="110"/>
      <c r="B124" s="246"/>
      <c r="C124" s="287" t="s">
        <v>219</v>
      </c>
      <c r="D124" s="81">
        <f t="shared" si="394"/>
        <v>15520</v>
      </c>
      <c r="E124" s="297">
        <f t="shared" si="395"/>
        <v>15520</v>
      </c>
      <c r="F124" s="165">
        <v>15520</v>
      </c>
      <c r="G124" s="165">
        <f t="shared" si="396"/>
        <v>15520</v>
      </c>
      <c r="H124" s="165">
        <f t="shared" si="397"/>
        <v>0</v>
      </c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>
        <v>0</v>
      </c>
      <c r="T124" s="165">
        <f t="shared" si="398"/>
        <v>0</v>
      </c>
      <c r="U124" s="165">
        <f t="shared" si="399"/>
        <v>0</v>
      </c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>
        <v>0</v>
      </c>
      <c r="AG124" s="165">
        <f t="shared" si="400"/>
        <v>0</v>
      </c>
      <c r="AH124" s="165">
        <f t="shared" si="401"/>
        <v>0</v>
      </c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>
        <v>0</v>
      </c>
      <c r="AT124" s="82">
        <f t="shared" si="402"/>
        <v>0</v>
      </c>
      <c r="AU124" s="100">
        <f t="shared" si="403"/>
        <v>0</v>
      </c>
      <c r="AV124" s="201"/>
      <c r="AW124" s="201"/>
      <c r="AX124" s="201"/>
      <c r="AY124" s="201"/>
      <c r="AZ124" s="201"/>
      <c r="BA124" s="165"/>
      <c r="BB124" s="82">
        <f t="shared" si="404"/>
        <v>0</v>
      </c>
      <c r="BC124" s="82">
        <f t="shared" si="405"/>
        <v>0</v>
      </c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22" t="s">
        <v>485</v>
      </c>
      <c r="BO124" s="87" t="s">
        <v>688</v>
      </c>
      <c r="BP124" s="25"/>
    </row>
    <row r="125" spans="1:68" s="163" customFormat="1" ht="24" x14ac:dyDescent="0.2">
      <c r="A125" s="110"/>
      <c r="B125" s="246"/>
      <c r="C125" s="287" t="s">
        <v>507</v>
      </c>
      <c r="D125" s="81">
        <f t="shared" si="394"/>
        <v>140490</v>
      </c>
      <c r="E125" s="297">
        <f t="shared" si="395"/>
        <v>140490</v>
      </c>
      <c r="F125" s="165">
        <v>140490</v>
      </c>
      <c r="G125" s="165">
        <f t="shared" si="396"/>
        <v>140490</v>
      </c>
      <c r="H125" s="165">
        <f t="shared" si="397"/>
        <v>0</v>
      </c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>
        <v>0</v>
      </c>
      <c r="T125" s="165">
        <f t="shared" si="398"/>
        <v>0</v>
      </c>
      <c r="U125" s="165">
        <f t="shared" si="399"/>
        <v>0</v>
      </c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>
        <v>0</v>
      </c>
      <c r="AG125" s="165">
        <f t="shared" si="400"/>
        <v>0</v>
      </c>
      <c r="AH125" s="165">
        <f t="shared" si="401"/>
        <v>0</v>
      </c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>
        <v>0</v>
      </c>
      <c r="AT125" s="82">
        <f t="shared" si="402"/>
        <v>0</v>
      </c>
      <c r="AU125" s="100">
        <f t="shared" si="403"/>
        <v>0</v>
      </c>
      <c r="AV125" s="201"/>
      <c r="AW125" s="201"/>
      <c r="AX125" s="201"/>
      <c r="AY125" s="201"/>
      <c r="AZ125" s="201"/>
      <c r="BA125" s="165"/>
      <c r="BB125" s="82">
        <f t="shared" si="404"/>
        <v>0</v>
      </c>
      <c r="BC125" s="82">
        <f t="shared" si="405"/>
        <v>0</v>
      </c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22" t="s">
        <v>486</v>
      </c>
      <c r="BO125" s="87" t="s">
        <v>688</v>
      </c>
      <c r="BP125" s="25"/>
    </row>
    <row r="126" spans="1:68" s="164" customFormat="1" ht="24" x14ac:dyDescent="0.2">
      <c r="A126" s="110"/>
      <c r="B126" s="246"/>
      <c r="C126" s="328" t="s">
        <v>257</v>
      </c>
      <c r="D126" s="81">
        <f t="shared" si="394"/>
        <v>1944678</v>
      </c>
      <c r="E126" s="297">
        <f t="shared" si="395"/>
        <v>1944678</v>
      </c>
      <c r="F126" s="82">
        <v>1944678</v>
      </c>
      <c r="G126" s="82">
        <f t="shared" si="396"/>
        <v>1944678</v>
      </c>
      <c r="H126" s="82">
        <f t="shared" si="397"/>
        <v>0</v>
      </c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>
        <v>0</v>
      </c>
      <c r="T126" s="82">
        <f t="shared" si="398"/>
        <v>0</v>
      </c>
      <c r="U126" s="82">
        <f t="shared" si="399"/>
        <v>0</v>
      </c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>
        <v>0</v>
      </c>
      <c r="AG126" s="82">
        <f t="shared" si="400"/>
        <v>0</v>
      </c>
      <c r="AH126" s="82">
        <f t="shared" si="401"/>
        <v>0</v>
      </c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>
        <v>0</v>
      </c>
      <c r="AT126" s="82">
        <f t="shared" si="402"/>
        <v>0</v>
      </c>
      <c r="AU126" s="100">
        <f t="shared" si="403"/>
        <v>0</v>
      </c>
      <c r="AV126" s="82"/>
      <c r="AW126" s="82"/>
      <c r="AX126" s="82"/>
      <c r="AY126" s="82"/>
      <c r="AZ126" s="82"/>
      <c r="BA126" s="82"/>
      <c r="BB126" s="82">
        <f t="shared" si="404"/>
        <v>0</v>
      </c>
      <c r="BC126" s="82">
        <f t="shared" si="405"/>
        <v>0</v>
      </c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222" t="s">
        <v>678</v>
      </c>
      <c r="BO126" s="202" t="s">
        <v>676</v>
      </c>
      <c r="BP126" s="25"/>
    </row>
    <row r="127" spans="1:68" s="164" customFormat="1" ht="24" x14ac:dyDescent="0.2">
      <c r="A127" s="110"/>
      <c r="B127" s="246"/>
      <c r="C127" s="287" t="s">
        <v>258</v>
      </c>
      <c r="D127" s="81">
        <f t="shared" si="394"/>
        <v>1347428</v>
      </c>
      <c r="E127" s="297">
        <f t="shared" si="395"/>
        <v>1347428</v>
      </c>
      <c r="F127" s="82">
        <v>1347428</v>
      </c>
      <c r="G127" s="82">
        <f t="shared" si="396"/>
        <v>1347428</v>
      </c>
      <c r="H127" s="82">
        <f t="shared" si="397"/>
        <v>0</v>
      </c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>
        <v>0</v>
      </c>
      <c r="T127" s="82">
        <f t="shared" si="398"/>
        <v>0</v>
      </c>
      <c r="U127" s="82">
        <f t="shared" si="399"/>
        <v>0</v>
      </c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>
        <v>0</v>
      </c>
      <c r="AG127" s="82">
        <f t="shared" si="400"/>
        <v>0</v>
      </c>
      <c r="AH127" s="82">
        <f t="shared" si="401"/>
        <v>0</v>
      </c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>
        <v>0</v>
      </c>
      <c r="AT127" s="82">
        <f t="shared" si="402"/>
        <v>0</v>
      </c>
      <c r="AU127" s="100">
        <f t="shared" si="403"/>
        <v>0</v>
      </c>
      <c r="AV127" s="82"/>
      <c r="AW127" s="82"/>
      <c r="AX127" s="82"/>
      <c r="AY127" s="82"/>
      <c r="AZ127" s="82"/>
      <c r="BA127" s="82"/>
      <c r="BB127" s="82">
        <f t="shared" si="404"/>
        <v>0</v>
      </c>
      <c r="BC127" s="82">
        <f t="shared" si="405"/>
        <v>0</v>
      </c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222" t="s">
        <v>563</v>
      </c>
      <c r="BO127" s="202" t="s">
        <v>676</v>
      </c>
      <c r="BP127" s="25"/>
    </row>
    <row r="128" spans="1:68" ht="24" x14ac:dyDescent="0.2">
      <c r="A128" s="110"/>
      <c r="B128" s="244"/>
      <c r="C128" s="287" t="s">
        <v>259</v>
      </c>
      <c r="D128" s="81">
        <f t="shared" si="394"/>
        <v>29206</v>
      </c>
      <c r="E128" s="297">
        <f t="shared" si="395"/>
        <v>29206</v>
      </c>
      <c r="F128" s="165">
        <v>29206</v>
      </c>
      <c r="G128" s="165">
        <f t="shared" si="396"/>
        <v>29206</v>
      </c>
      <c r="H128" s="165">
        <f t="shared" si="397"/>
        <v>0</v>
      </c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>
        <v>0</v>
      </c>
      <c r="T128" s="165">
        <f t="shared" si="398"/>
        <v>0</v>
      </c>
      <c r="U128" s="165">
        <f t="shared" si="399"/>
        <v>0</v>
      </c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>
        <v>0</v>
      </c>
      <c r="AG128" s="165">
        <f t="shared" si="400"/>
        <v>0</v>
      </c>
      <c r="AH128" s="165">
        <f t="shared" si="401"/>
        <v>0</v>
      </c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>
        <v>0</v>
      </c>
      <c r="AT128" s="82">
        <f t="shared" si="402"/>
        <v>0</v>
      </c>
      <c r="AU128" s="100">
        <f t="shared" si="403"/>
        <v>0</v>
      </c>
      <c r="AV128" s="201"/>
      <c r="AW128" s="201"/>
      <c r="AX128" s="201"/>
      <c r="AY128" s="201"/>
      <c r="AZ128" s="201"/>
      <c r="BA128" s="82"/>
      <c r="BB128" s="82">
        <f t="shared" si="404"/>
        <v>0</v>
      </c>
      <c r="BC128" s="82">
        <f t="shared" si="405"/>
        <v>0</v>
      </c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83" t="s">
        <v>679</v>
      </c>
      <c r="BO128" s="202" t="s">
        <v>443</v>
      </c>
      <c r="BP128" s="25"/>
    </row>
    <row r="129" spans="1:68" s="195" customFormat="1" ht="24" x14ac:dyDescent="0.2">
      <c r="A129" s="110"/>
      <c r="B129" s="244"/>
      <c r="C129" s="287" t="s">
        <v>545</v>
      </c>
      <c r="D129" s="81">
        <f t="shared" si="394"/>
        <v>14993</v>
      </c>
      <c r="E129" s="297">
        <f t="shared" si="395"/>
        <v>14993</v>
      </c>
      <c r="F129" s="165">
        <v>34272</v>
      </c>
      <c r="G129" s="165">
        <f t="shared" si="396"/>
        <v>34272</v>
      </c>
      <c r="H129" s="165">
        <f t="shared" si="397"/>
        <v>0</v>
      </c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>
        <v>0</v>
      </c>
      <c r="T129" s="165">
        <f t="shared" si="398"/>
        <v>0</v>
      </c>
      <c r="U129" s="165">
        <f t="shared" si="399"/>
        <v>0</v>
      </c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>
        <v>0</v>
      </c>
      <c r="AG129" s="165">
        <f t="shared" si="400"/>
        <v>0</v>
      </c>
      <c r="AH129" s="165">
        <f t="shared" si="401"/>
        <v>0</v>
      </c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>
        <v>0</v>
      </c>
      <c r="AT129" s="82">
        <f t="shared" si="402"/>
        <v>0</v>
      </c>
      <c r="AU129" s="100">
        <f t="shared" si="403"/>
        <v>0</v>
      </c>
      <c r="AV129" s="201"/>
      <c r="AW129" s="201"/>
      <c r="AX129" s="201"/>
      <c r="AY129" s="201"/>
      <c r="AZ129" s="201"/>
      <c r="BA129" s="82">
        <v>-19279</v>
      </c>
      <c r="BB129" s="82">
        <f t="shared" si="404"/>
        <v>-19279</v>
      </c>
      <c r="BC129" s="82">
        <f t="shared" si="405"/>
        <v>0</v>
      </c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83" t="s">
        <v>564</v>
      </c>
      <c r="BO129" s="202"/>
      <c r="BP129" s="25"/>
    </row>
    <row r="130" spans="1:68" s="195" customFormat="1" ht="24" x14ac:dyDescent="0.2">
      <c r="A130" s="110"/>
      <c r="B130" s="244"/>
      <c r="C130" s="287" t="s">
        <v>546</v>
      </c>
      <c r="D130" s="81">
        <f t="shared" si="394"/>
        <v>167259</v>
      </c>
      <c r="E130" s="297">
        <f t="shared" si="395"/>
        <v>167259</v>
      </c>
      <c r="F130" s="165">
        <v>167259</v>
      </c>
      <c r="G130" s="165">
        <f t="shared" si="396"/>
        <v>167259</v>
      </c>
      <c r="H130" s="165">
        <f t="shared" si="397"/>
        <v>0</v>
      </c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>
        <v>0</v>
      </c>
      <c r="T130" s="165">
        <f t="shared" si="398"/>
        <v>0</v>
      </c>
      <c r="U130" s="165">
        <f t="shared" si="399"/>
        <v>0</v>
      </c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>
        <v>0</v>
      </c>
      <c r="AG130" s="165">
        <f t="shared" si="400"/>
        <v>0</v>
      </c>
      <c r="AH130" s="165">
        <f t="shared" si="401"/>
        <v>0</v>
      </c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>
        <v>0</v>
      </c>
      <c r="AT130" s="82">
        <f t="shared" si="402"/>
        <v>0</v>
      </c>
      <c r="AU130" s="100">
        <f t="shared" si="403"/>
        <v>0</v>
      </c>
      <c r="AV130" s="201"/>
      <c r="AW130" s="201"/>
      <c r="AX130" s="201"/>
      <c r="AY130" s="201"/>
      <c r="AZ130" s="201"/>
      <c r="BA130" s="82"/>
      <c r="BB130" s="82">
        <f t="shared" si="404"/>
        <v>0</v>
      </c>
      <c r="BC130" s="82">
        <f t="shared" si="405"/>
        <v>0</v>
      </c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83" t="s">
        <v>565</v>
      </c>
      <c r="BO130" s="202"/>
      <c r="BP130" s="25"/>
    </row>
    <row r="131" spans="1:68" s="200" customFormat="1" x14ac:dyDescent="0.2">
      <c r="A131" s="110"/>
      <c r="B131" s="244"/>
      <c r="C131" s="287" t="s">
        <v>631</v>
      </c>
      <c r="D131" s="81">
        <f t="shared" si="394"/>
        <v>1715</v>
      </c>
      <c r="E131" s="297">
        <f t="shared" si="395"/>
        <v>1715</v>
      </c>
      <c r="F131" s="165">
        <v>1715</v>
      </c>
      <c r="G131" s="165">
        <f t="shared" si="396"/>
        <v>1715</v>
      </c>
      <c r="H131" s="165">
        <f t="shared" si="397"/>
        <v>0</v>
      </c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>
        <v>0</v>
      </c>
      <c r="T131" s="165">
        <f t="shared" si="398"/>
        <v>0</v>
      </c>
      <c r="U131" s="165">
        <f t="shared" si="399"/>
        <v>0</v>
      </c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>
        <v>0</v>
      </c>
      <c r="AG131" s="165">
        <f t="shared" si="400"/>
        <v>0</v>
      </c>
      <c r="AH131" s="165">
        <f t="shared" si="401"/>
        <v>0</v>
      </c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>
        <v>0</v>
      </c>
      <c r="AT131" s="82">
        <f t="shared" si="402"/>
        <v>0</v>
      </c>
      <c r="AU131" s="100">
        <f t="shared" si="403"/>
        <v>0</v>
      </c>
      <c r="AV131" s="201"/>
      <c r="AW131" s="201"/>
      <c r="AX131" s="201"/>
      <c r="AY131" s="201"/>
      <c r="AZ131" s="201"/>
      <c r="BA131" s="82"/>
      <c r="BB131" s="82">
        <f t="shared" si="404"/>
        <v>0</v>
      </c>
      <c r="BC131" s="82">
        <f t="shared" si="405"/>
        <v>0</v>
      </c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83" t="s">
        <v>680</v>
      </c>
      <c r="BO131" s="202"/>
      <c r="BP131" s="25"/>
    </row>
    <row r="132" spans="1:68" s="200" customFormat="1" ht="36" x14ac:dyDescent="0.2">
      <c r="A132" s="110"/>
      <c r="B132" s="244"/>
      <c r="C132" s="287" t="s">
        <v>632</v>
      </c>
      <c r="D132" s="81">
        <f t="shared" si="394"/>
        <v>1076321</v>
      </c>
      <c r="E132" s="297">
        <f t="shared" si="395"/>
        <v>1076321</v>
      </c>
      <c r="F132" s="165">
        <v>1076321</v>
      </c>
      <c r="G132" s="165">
        <f t="shared" si="396"/>
        <v>1076321</v>
      </c>
      <c r="H132" s="165">
        <f t="shared" si="397"/>
        <v>0</v>
      </c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>
        <v>0</v>
      </c>
      <c r="T132" s="165">
        <f t="shared" si="398"/>
        <v>0</v>
      </c>
      <c r="U132" s="165">
        <f t="shared" si="399"/>
        <v>0</v>
      </c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>
        <v>0</v>
      </c>
      <c r="AG132" s="165">
        <f t="shared" si="400"/>
        <v>0</v>
      </c>
      <c r="AH132" s="165">
        <f t="shared" si="401"/>
        <v>0</v>
      </c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>
        <v>0</v>
      </c>
      <c r="AT132" s="82">
        <f t="shared" si="402"/>
        <v>0</v>
      </c>
      <c r="AU132" s="100">
        <f t="shared" si="403"/>
        <v>0</v>
      </c>
      <c r="AV132" s="201"/>
      <c r="AW132" s="201"/>
      <c r="AX132" s="201"/>
      <c r="AY132" s="201"/>
      <c r="AZ132" s="201"/>
      <c r="BA132" s="82"/>
      <c r="BB132" s="82">
        <f t="shared" si="404"/>
        <v>0</v>
      </c>
      <c r="BC132" s="82">
        <f t="shared" si="405"/>
        <v>0</v>
      </c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83" t="s">
        <v>681</v>
      </c>
      <c r="BO132" s="202"/>
      <c r="BP132" s="25"/>
    </row>
    <row r="133" spans="1:68" s="200" customFormat="1" ht="36" x14ac:dyDescent="0.2">
      <c r="A133" s="110"/>
      <c r="B133" s="244"/>
      <c r="C133" s="287" t="s">
        <v>633</v>
      </c>
      <c r="D133" s="81">
        <f t="shared" si="394"/>
        <v>162981</v>
      </c>
      <c r="E133" s="297">
        <f t="shared" si="395"/>
        <v>162981</v>
      </c>
      <c r="F133" s="165">
        <v>162981</v>
      </c>
      <c r="G133" s="165">
        <f t="shared" si="396"/>
        <v>162981</v>
      </c>
      <c r="H133" s="165">
        <f t="shared" si="397"/>
        <v>0</v>
      </c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>
        <v>0</v>
      </c>
      <c r="T133" s="165">
        <f t="shared" si="398"/>
        <v>0</v>
      </c>
      <c r="U133" s="165">
        <f t="shared" si="399"/>
        <v>0</v>
      </c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>
        <v>0</v>
      </c>
      <c r="AG133" s="165">
        <f t="shared" si="400"/>
        <v>0</v>
      </c>
      <c r="AH133" s="165">
        <f t="shared" si="401"/>
        <v>0</v>
      </c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>
        <v>0</v>
      </c>
      <c r="AT133" s="82">
        <f t="shared" si="402"/>
        <v>0</v>
      </c>
      <c r="AU133" s="100">
        <f t="shared" si="403"/>
        <v>0</v>
      </c>
      <c r="AV133" s="201"/>
      <c r="AW133" s="201"/>
      <c r="AX133" s="201"/>
      <c r="AY133" s="201"/>
      <c r="AZ133" s="201"/>
      <c r="BA133" s="82"/>
      <c r="BB133" s="82">
        <f t="shared" si="404"/>
        <v>0</v>
      </c>
      <c r="BC133" s="82">
        <f t="shared" si="405"/>
        <v>0</v>
      </c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83" t="s">
        <v>682</v>
      </c>
      <c r="BO133" s="202"/>
      <c r="BP133" s="25"/>
    </row>
    <row r="134" spans="1:68" s="200" customFormat="1" ht="24" x14ac:dyDescent="0.2">
      <c r="A134" s="110"/>
      <c r="B134" s="244"/>
      <c r="C134" s="287" t="s">
        <v>634</v>
      </c>
      <c r="D134" s="81">
        <f t="shared" si="394"/>
        <v>1075004</v>
      </c>
      <c r="E134" s="297">
        <f t="shared" si="395"/>
        <v>1075004</v>
      </c>
      <c r="F134" s="165">
        <v>1075004</v>
      </c>
      <c r="G134" s="165">
        <f t="shared" si="396"/>
        <v>1075004</v>
      </c>
      <c r="H134" s="165">
        <f t="shared" si="397"/>
        <v>0</v>
      </c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>
        <v>0</v>
      </c>
      <c r="T134" s="165">
        <f t="shared" si="398"/>
        <v>0</v>
      </c>
      <c r="U134" s="165">
        <f t="shared" si="399"/>
        <v>0</v>
      </c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>
        <v>0</v>
      </c>
      <c r="AG134" s="165">
        <f t="shared" si="400"/>
        <v>0</v>
      </c>
      <c r="AH134" s="165">
        <f t="shared" si="401"/>
        <v>0</v>
      </c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>
        <v>0</v>
      </c>
      <c r="AT134" s="82">
        <f t="shared" si="402"/>
        <v>0</v>
      </c>
      <c r="AU134" s="100">
        <f t="shared" si="403"/>
        <v>0</v>
      </c>
      <c r="AV134" s="201"/>
      <c r="AW134" s="201"/>
      <c r="AX134" s="201"/>
      <c r="AY134" s="201"/>
      <c r="AZ134" s="201"/>
      <c r="BA134" s="82"/>
      <c r="BB134" s="82">
        <f t="shared" si="404"/>
        <v>0</v>
      </c>
      <c r="BC134" s="82">
        <f t="shared" si="405"/>
        <v>0</v>
      </c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83" t="s">
        <v>683</v>
      </c>
      <c r="BO134" s="202"/>
      <c r="BP134" s="25"/>
    </row>
    <row r="135" spans="1:68" s="200" customFormat="1" ht="24" x14ac:dyDescent="0.2">
      <c r="A135" s="110"/>
      <c r="B135" s="244"/>
      <c r="C135" s="287" t="s">
        <v>635</v>
      </c>
      <c r="D135" s="81">
        <f t="shared" si="394"/>
        <v>58050</v>
      </c>
      <c r="E135" s="297">
        <f t="shared" si="395"/>
        <v>58050</v>
      </c>
      <c r="F135" s="165">
        <v>58050</v>
      </c>
      <c r="G135" s="165">
        <f t="shared" si="396"/>
        <v>58050</v>
      </c>
      <c r="H135" s="165">
        <f t="shared" si="397"/>
        <v>0</v>
      </c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>
        <v>0</v>
      </c>
      <c r="T135" s="165">
        <f t="shared" si="398"/>
        <v>0</v>
      </c>
      <c r="U135" s="165">
        <f t="shared" si="399"/>
        <v>0</v>
      </c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>
        <v>0</v>
      </c>
      <c r="AG135" s="165">
        <f t="shared" si="400"/>
        <v>0</v>
      </c>
      <c r="AH135" s="165">
        <f t="shared" si="401"/>
        <v>0</v>
      </c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>
        <v>0</v>
      </c>
      <c r="AT135" s="82">
        <f t="shared" si="402"/>
        <v>0</v>
      </c>
      <c r="AU135" s="100">
        <f t="shared" si="403"/>
        <v>0</v>
      </c>
      <c r="AV135" s="201"/>
      <c r="AW135" s="201"/>
      <c r="AX135" s="201"/>
      <c r="AY135" s="201"/>
      <c r="AZ135" s="201"/>
      <c r="BA135" s="82"/>
      <c r="BB135" s="82">
        <f t="shared" si="404"/>
        <v>0</v>
      </c>
      <c r="BC135" s="82">
        <f t="shared" si="405"/>
        <v>0</v>
      </c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83" t="s">
        <v>684</v>
      </c>
      <c r="BO135" s="202"/>
      <c r="BP135" s="25"/>
    </row>
    <row r="136" spans="1:68" s="200" customFormat="1" ht="24" x14ac:dyDescent="0.2">
      <c r="A136" s="110"/>
      <c r="B136" s="244"/>
      <c r="C136" s="287" t="s">
        <v>707</v>
      </c>
      <c r="D136" s="81">
        <f t="shared" si="394"/>
        <v>942</v>
      </c>
      <c r="E136" s="297">
        <f t="shared" si="395"/>
        <v>942</v>
      </c>
      <c r="F136" s="165">
        <v>942</v>
      </c>
      <c r="G136" s="165">
        <f t="shared" si="396"/>
        <v>942</v>
      </c>
      <c r="H136" s="165">
        <f t="shared" si="397"/>
        <v>0</v>
      </c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>
        <v>0</v>
      </c>
      <c r="T136" s="165">
        <f t="shared" si="398"/>
        <v>0</v>
      </c>
      <c r="U136" s="165">
        <f t="shared" si="399"/>
        <v>0</v>
      </c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>
        <v>0</v>
      </c>
      <c r="AG136" s="165">
        <f t="shared" si="400"/>
        <v>0</v>
      </c>
      <c r="AH136" s="165">
        <f t="shared" si="401"/>
        <v>0</v>
      </c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>
        <v>0</v>
      </c>
      <c r="AT136" s="82">
        <f t="shared" si="402"/>
        <v>0</v>
      </c>
      <c r="AU136" s="100">
        <f t="shared" si="403"/>
        <v>0</v>
      </c>
      <c r="AV136" s="201"/>
      <c r="AW136" s="201"/>
      <c r="AX136" s="201"/>
      <c r="AY136" s="201"/>
      <c r="AZ136" s="201"/>
      <c r="BA136" s="82"/>
      <c r="BB136" s="82">
        <f t="shared" si="404"/>
        <v>0</v>
      </c>
      <c r="BC136" s="82">
        <f t="shared" si="405"/>
        <v>0</v>
      </c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83" t="s">
        <v>685</v>
      </c>
      <c r="BO136" s="202"/>
      <c r="BP136" s="25"/>
    </row>
    <row r="137" spans="1:68" s="200" customFormat="1" ht="24.75" customHeight="1" x14ac:dyDescent="0.2">
      <c r="A137" s="110"/>
      <c r="B137" s="244"/>
      <c r="C137" s="339" t="s">
        <v>748</v>
      </c>
      <c r="D137" s="81">
        <f t="shared" ref="D137" si="406">F137+S137+AF137+AS137+BA137</f>
        <v>0</v>
      </c>
      <c r="E137" s="297">
        <f t="shared" ref="E137" si="407">G137+T137+AG137+AT137+BB137</f>
        <v>37880</v>
      </c>
      <c r="F137" s="165"/>
      <c r="G137" s="165">
        <f t="shared" ref="G137" si="408">F137+H137</f>
        <v>37880</v>
      </c>
      <c r="H137" s="165">
        <f t="shared" ref="H137" si="409">SUM(I137:R137)</f>
        <v>37880</v>
      </c>
      <c r="I137" s="165">
        <v>37880</v>
      </c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>
        <f t="shared" ref="T137" si="410">S137+U137</f>
        <v>0</v>
      </c>
      <c r="U137" s="165">
        <f t="shared" ref="U137" si="411">SUM(V137:AE137)</f>
        <v>0</v>
      </c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>
        <f t="shared" ref="AG137" si="412">AF137+AH137</f>
        <v>0</v>
      </c>
      <c r="AH137" s="165">
        <f t="shared" ref="AH137" si="413">SUM(AI137:AR137)</f>
        <v>0</v>
      </c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82">
        <f t="shared" ref="AT137" si="414">AS137+AU137</f>
        <v>0</v>
      </c>
      <c r="AU137" s="100">
        <f t="shared" ref="AU137" si="415">SUM(AV137:AZ137)</f>
        <v>0</v>
      </c>
      <c r="AV137" s="201"/>
      <c r="AW137" s="201"/>
      <c r="AX137" s="201"/>
      <c r="AY137" s="201"/>
      <c r="AZ137" s="201"/>
      <c r="BA137" s="82"/>
      <c r="BB137" s="82">
        <f t="shared" ref="BB137" si="416">BA137+BC137</f>
        <v>0</v>
      </c>
      <c r="BC137" s="82">
        <f t="shared" ref="BC137" si="417">SUM(BD137:BM137)</f>
        <v>0</v>
      </c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83" t="s">
        <v>749</v>
      </c>
      <c r="BO137" s="202"/>
      <c r="BP137" s="25"/>
    </row>
    <row r="138" spans="1:68" ht="24" customHeight="1" x14ac:dyDescent="0.2">
      <c r="A138" s="110">
        <v>90000051665</v>
      </c>
      <c r="B138" s="243" t="s">
        <v>246</v>
      </c>
      <c r="C138" s="287" t="s">
        <v>227</v>
      </c>
      <c r="D138" s="81">
        <f t="shared" si="394"/>
        <v>854860</v>
      </c>
      <c r="E138" s="297">
        <f t="shared" si="395"/>
        <v>856043</v>
      </c>
      <c r="F138" s="82">
        <v>604903</v>
      </c>
      <c r="G138" s="82">
        <f t="shared" si="396"/>
        <v>604903</v>
      </c>
      <c r="H138" s="82">
        <f t="shared" si="397"/>
        <v>0</v>
      </c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>
        <v>223203</v>
      </c>
      <c r="T138" s="82">
        <f t="shared" si="398"/>
        <v>224386</v>
      </c>
      <c r="U138" s="82">
        <f t="shared" si="399"/>
        <v>1183</v>
      </c>
      <c r="V138" s="82">
        <v>1183</v>
      </c>
      <c r="W138" s="82"/>
      <c r="X138" s="82"/>
      <c r="Y138" s="82"/>
      <c r="Z138" s="82"/>
      <c r="AA138" s="82"/>
      <c r="AB138" s="82"/>
      <c r="AC138" s="82"/>
      <c r="AD138" s="82"/>
      <c r="AE138" s="82"/>
      <c r="AF138" s="82">
        <v>26754</v>
      </c>
      <c r="AG138" s="82">
        <f t="shared" si="400"/>
        <v>26754</v>
      </c>
      <c r="AH138" s="82">
        <f t="shared" si="401"/>
        <v>0</v>
      </c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>
        <v>0</v>
      </c>
      <c r="AT138" s="82">
        <f t="shared" si="402"/>
        <v>0</v>
      </c>
      <c r="AU138" s="100">
        <f t="shared" si="403"/>
        <v>0</v>
      </c>
      <c r="AV138" s="100"/>
      <c r="AW138" s="100"/>
      <c r="AX138" s="100"/>
      <c r="AY138" s="100"/>
      <c r="AZ138" s="100"/>
      <c r="BA138" s="82"/>
      <c r="BB138" s="82">
        <f t="shared" si="404"/>
        <v>0</v>
      </c>
      <c r="BC138" s="82">
        <f t="shared" si="405"/>
        <v>0</v>
      </c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83" t="s">
        <v>370</v>
      </c>
      <c r="BO138" s="87"/>
      <c r="BP138" s="25"/>
    </row>
    <row r="139" spans="1:68" x14ac:dyDescent="0.2">
      <c r="A139" s="110"/>
      <c r="B139" s="244"/>
      <c r="C139" s="287" t="s">
        <v>240</v>
      </c>
      <c r="D139" s="81">
        <f t="shared" si="394"/>
        <v>65436</v>
      </c>
      <c r="E139" s="297">
        <f t="shared" si="395"/>
        <v>65436</v>
      </c>
      <c r="F139" s="82">
        <v>46771</v>
      </c>
      <c r="G139" s="82">
        <f t="shared" si="396"/>
        <v>46771</v>
      </c>
      <c r="H139" s="82">
        <f t="shared" si="397"/>
        <v>0</v>
      </c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>
        <v>18665</v>
      </c>
      <c r="T139" s="82">
        <f t="shared" si="398"/>
        <v>18665</v>
      </c>
      <c r="U139" s="82">
        <f t="shared" si="399"/>
        <v>0</v>
      </c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>
        <v>0</v>
      </c>
      <c r="AG139" s="82">
        <f t="shared" si="400"/>
        <v>0</v>
      </c>
      <c r="AH139" s="82">
        <f t="shared" si="401"/>
        <v>0</v>
      </c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>
        <v>0</v>
      </c>
      <c r="AT139" s="82">
        <f t="shared" si="402"/>
        <v>0</v>
      </c>
      <c r="AU139" s="100">
        <f t="shared" si="403"/>
        <v>0</v>
      </c>
      <c r="AV139" s="100"/>
      <c r="AW139" s="100"/>
      <c r="AX139" s="100"/>
      <c r="AY139" s="100"/>
      <c r="AZ139" s="100"/>
      <c r="BA139" s="82"/>
      <c r="BB139" s="82">
        <f t="shared" si="404"/>
        <v>0</v>
      </c>
      <c r="BC139" s="82">
        <f t="shared" si="405"/>
        <v>0</v>
      </c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83" t="s">
        <v>371</v>
      </c>
      <c r="BO139" s="87"/>
      <c r="BP139" s="25"/>
    </row>
    <row r="140" spans="1:68" ht="26.25" customHeight="1" x14ac:dyDescent="0.2">
      <c r="A140" s="110">
        <v>90000051561</v>
      </c>
      <c r="B140" s="243" t="s">
        <v>281</v>
      </c>
      <c r="C140" s="287" t="s">
        <v>227</v>
      </c>
      <c r="D140" s="81">
        <f t="shared" si="394"/>
        <v>715688</v>
      </c>
      <c r="E140" s="297">
        <f t="shared" si="395"/>
        <v>717935</v>
      </c>
      <c r="F140" s="82">
        <v>343518</v>
      </c>
      <c r="G140" s="82">
        <f t="shared" si="396"/>
        <v>343518</v>
      </c>
      <c r="H140" s="82">
        <f t="shared" si="397"/>
        <v>0</v>
      </c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>
        <v>352962</v>
      </c>
      <c r="T140" s="82">
        <f t="shared" si="398"/>
        <v>355209</v>
      </c>
      <c r="U140" s="82">
        <f t="shared" si="399"/>
        <v>2247</v>
      </c>
      <c r="V140" s="82">
        <v>2247</v>
      </c>
      <c r="W140" s="82"/>
      <c r="X140" s="82"/>
      <c r="Y140" s="82"/>
      <c r="Z140" s="82"/>
      <c r="AA140" s="82"/>
      <c r="AB140" s="82"/>
      <c r="AC140" s="82"/>
      <c r="AD140" s="82"/>
      <c r="AE140" s="82"/>
      <c r="AF140" s="82">
        <v>19350</v>
      </c>
      <c r="AG140" s="82">
        <f t="shared" si="400"/>
        <v>19350</v>
      </c>
      <c r="AH140" s="82">
        <f t="shared" si="401"/>
        <v>0</v>
      </c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>
        <v>0</v>
      </c>
      <c r="AT140" s="82">
        <f t="shared" si="402"/>
        <v>0</v>
      </c>
      <c r="AU140" s="100">
        <f t="shared" si="403"/>
        <v>0</v>
      </c>
      <c r="AV140" s="100"/>
      <c r="AW140" s="100"/>
      <c r="AX140" s="100"/>
      <c r="AY140" s="100"/>
      <c r="AZ140" s="100"/>
      <c r="BA140" s="82">
        <v>-142</v>
      </c>
      <c r="BB140" s="82">
        <f t="shared" si="404"/>
        <v>-142</v>
      </c>
      <c r="BC140" s="82">
        <f t="shared" si="405"/>
        <v>0</v>
      </c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83" t="s">
        <v>372</v>
      </c>
      <c r="BO140" s="87"/>
      <c r="BP140" s="25"/>
    </row>
    <row r="141" spans="1:68" x14ac:dyDescent="0.2">
      <c r="A141" s="110"/>
      <c r="B141" s="244"/>
      <c r="C141" s="287" t="s">
        <v>240</v>
      </c>
      <c r="D141" s="81">
        <f t="shared" si="394"/>
        <v>84322</v>
      </c>
      <c r="E141" s="297">
        <f t="shared" si="395"/>
        <v>84322</v>
      </c>
      <c r="F141" s="82">
        <v>61512</v>
      </c>
      <c r="G141" s="82">
        <f t="shared" si="396"/>
        <v>61512</v>
      </c>
      <c r="H141" s="82">
        <f t="shared" si="397"/>
        <v>0</v>
      </c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>
        <v>22810</v>
      </c>
      <c r="T141" s="82">
        <f t="shared" si="398"/>
        <v>22810</v>
      </c>
      <c r="U141" s="82">
        <f t="shared" si="399"/>
        <v>0</v>
      </c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>
        <v>0</v>
      </c>
      <c r="AG141" s="82">
        <f t="shared" si="400"/>
        <v>0</v>
      </c>
      <c r="AH141" s="82">
        <f t="shared" si="401"/>
        <v>0</v>
      </c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>
        <v>0</v>
      </c>
      <c r="AT141" s="82">
        <f t="shared" si="402"/>
        <v>0</v>
      </c>
      <c r="AU141" s="100">
        <f t="shared" si="403"/>
        <v>0</v>
      </c>
      <c r="AV141" s="100"/>
      <c r="AW141" s="100"/>
      <c r="AX141" s="100"/>
      <c r="AY141" s="100"/>
      <c r="AZ141" s="100"/>
      <c r="BA141" s="82"/>
      <c r="BB141" s="82">
        <f t="shared" si="404"/>
        <v>0</v>
      </c>
      <c r="BC141" s="82">
        <f t="shared" si="405"/>
        <v>0</v>
      </c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83" t="s">
        <v>373</v>
      </c>
      <c r="BO141" s="87"/>
      <c r="BP141" s="25"/>
    </row>
    <row r="142" spans="1:68" ht="24" customHeight="1" x14ac:dyDescent="0.2">
      <c r="A142" s="110">
        <v>90009226256</v>
      </c>
      <c r="B142" s="243" t="s">
        <v>152</v>
      </c>
      <c r="C142" s="287" t="s">
        <v>454</v>
      </c>
      <c r="D142" s="81">
        <f t="shared" si="394"/>
        <v>368103</v>
      </c>
      <c r="E142" s="297">
        <f t="shared" si="395"/>
        <v>368103</v>
      </c>
      <c r="F142" s="82">
        <v>281391</v>
      </c>
      <c r="G142" s="82">
        <f t="shared" si="396"/>
        <v>281391</v>
      </c>
      <c r="H142" s="82">
        <f t="shared" si="397"/>
        <v>0</v>
      </c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>
        <v>76102</v>
      </c>
      <c r="T142" s="82">
        <f t="shared" si="398"/>
        <v>76102</v>
      </c>
      <c r="U142" s="82">
        <f t="shared" si="399"/>
        <v>0</v>
      </c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>
        <v>10610</v>
      </c>
      <c r="AG142" s="82">
        <f t="shared" si="400"/>
        <v>10610</v>
      </c>
      <c r="AH142" s="82">
        <f t="shared" si="401"/>
        <v>0</v>
      </c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>
        <v>0</v>
      </c>
      <c r="AT142" s="82">
        <f t="shared" si="402"/>
        <v>0</v>
      </c>
      <c r="AU142" s="100">
        <f t="shared" si="403"/>
        <v>0</v>
      </c>
      <c r="AV142" s="100"/>
      <c r="AW142" s="100"/>
      <c r="AX142" s="100"/>
      <c r="AY142" s="100"/>
      <c r="AZ142" s="100"/>
      <c r="BA142" s="82"/>
      <c r="BB142" s="82">
        <f t="shared" si="404"/>
        <v>0</v>
      </c>
      <c r="BC142" s="82">
        <f t="shared" si="405"/>
        <v>0</v>
      </c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83" t="s">
        <v>374</v>
      </c>
      <c r="BO142" s="87"/>
      <c r="BP142" s="25"/>
    </row>
    <row r="143" spans="1:68" s="132" customFormat="1" ht="12.75" x14ac:dyDescent="0.2">
      <c r="A143" s="112"/>
      <c r="B143" s="247"/>
      <c r="C143" s="287" t="s">
        <v>540</v>
      </c>
      <c r="D143" s="81">
        <f t="shared" si="394"/>
        <v>62734</v>
      </c>
      <c r="E143" s="297">
        <f t="shared" si="395"/>
        <v>62734</v>
      </c>
      <c r="F143" s="82">
        <v>62734</v>
      </c>
      <c r="G143" s="82">
        <f t="shared" si="396"/>
        <v>62734</v>
      </c>
      <c r="H143" s="82">
        <f t="shared" si="397"/>
        <v>0</v>
      </c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>
        <v>0</v>
      </c>
      <c r="T143" s="82">
        <f t="shared" si="398"/>
        <v>0</v>
      </c>
      <c r="U143" s="82">
        <f t="shared" si="399"/>
        <v>0</v>
      </c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>
        <v>0</v>
      </c>
      <c r="AG143" s="82">
        <f t="shared" si="400"/>
        <v>0</v>
      </c>
      <c r="AH143" s="82">
        <f t="shared" si="401"/>
        <v>0</v>
      </c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>
        <v>0</v>
      </c>
      <c r="AT143" s="82">
        <f t="shared" si="402"/>
        <v>0</v>
      </c>
      <c r="AU143" s="100">
        <f t="shared" si="403"/>
        <v>0</v>
      </c>
      <c r="AV143" s="100"/>
      <c r="AW143" s="100"/>
      <c r="AX143" s="100"/>
      <c r="AY143" s="100"/>
      <c r="AZ143" s="100"/>
      <c r="BA143" s="82"/>
      <c r="BB143" s="82">
        <f t="shared" si="404"/>
        <v>0</v>
      </c>
      <c r="BC143" s="82">
        <f t="shared" si="405"/>
        <v>0</v>
      </c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83" t="s">
        <v>686</v>
      </c>
      <c r="BO143" s="87"/>
      <c r="BP143" s="25"/>
    </row>
    <row r="144" spans="1:68" s="200" customFormat="1" ht="12.75" x14ac:dyDescent="0.2">
      <c r="A144" s="112"/>
      <c r="B144" s="247"/>
      <c r="C144" s="287" t="s">
        <v>636</v>
      </c>
      <c r="D144" s="81">
        <f t="shared" si="394"/>
        <v>1803</v>
      </c>
      <c r="E144" s="297">
        <f t="shared" si="395"/>
        <v>1803</v>
      </c>
      <c r="F144" s="82">
        <v>1803</v>
      </c>
      <c r="G144" s="82">
        <f t="shared" si="396"/>
        <v>1803</v>
      </c>
      <c r="H144" s="82">
        <f t="shared" si="397"/>
        <v>0</v>
      </c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>
        <v>0</v>
      </c>
      <c r="T144" s="82">
        <f t="shared" si="398"/>
        <v>0</v>
      </c>
      <c r="U144" s="82">
        <f t="shared" si="399"/>
        <v>0</v>
      </c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>
        <v>0</v>
      </c>
      <c r="AG144" s="82">
        <f t="shared" si="400"/>
        <v>0</v>
      </c>
      <c r="AH144" s="82">
        <f t="shared" si="401"/>
        <v>0</v>
      </c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>
        <v>0</v>
      </c>
      <c r="AT144" s="82">
        <f t="shared" si="402"/>
        <v>0</v>
      </c>
      <c r="AU144" s="100">
        <f t="shared" si="403"/>
        <v>0</v>
      </c>
      <c r="AV144" s="100"/>
      <c r="AW144" s="100"/>
      <c r="AX144" s="100"/>
      <c r="AY144" s="100"/>
      <c r="AZ144" s="100"/>
      <c r="BA144" s="82"/>
      <c r="BB144" s="82">
        <f t="shared" si="404"/>
        <v>0</v>
      </c>
      <c r="BC144" s="82">
        <f t="shared" si="405"/>
        <v>0</v>
      </c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83" t="s">
        <v>687</v>
      </c>
      <c r="BO144" s="87"/>
      <c r="BP144" s="25"/>
    </row>
    <row r="145" spans="1:68" s="200" customFormat="1" ht="24" x14ac:dyDescent="0.2">
      <c r="A145" s="112"/>
      <c r="B145" s="247"/>
      <c r="C145" s="287" t="s">
        <v>637</v>
      </c>
      <c r="D145" s="81">
        <f t="shared" si="394"/>
        <v>0</v>
      </c>
      <c r="E145" s="297">
        <f t="shared" si="395"/>
        <v>0</v>
      </c>
      <c r="F145" s="82">
        <v>582</v>
      </c>
      <c r="G145" s="82">
        <f t="shared" si="396"/>
        <v>582</v>
      </c>
      <c r="H145" s="82">
        <f t="shared" si="397"/>
        <v>0</v>
      </c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>
        <v>0</v>
      </c>
      <c r="T145" s="82">
        <f t="shared" si="398"/>
        <v>0</v>
      </c>
      <c r="U145" s="82">
        <f t="shared" si="399"/>
        <v>0</v>
      </c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>
        <v>0</v>
      </c>
      <c r="AG145" s="82">
        <f t="shared" si="400"/>
        <v>0</v>
      </c>
      <c r="AH145" s="82">
        <f t="shared" si="401"/>
        <v>0</v>
      </c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>
        <v>0</v>
      </c>
      <c r="AT145" s="82">
        <f t="shared" si="402"/>
        <v>0</v>
      </c>
      <c r="AU145" s="100">
        <f t="shared" si="403"/>
        <v>0</v>
      </c>
      <c r="AV145" s="100"/>
      <c r="AW145" s="100"/>
      <c r="AX145" s="100"/>
      <c r="AY145" s="100"/>
      <c r="AZ145" s="100"/>
      <c r="BA145" s="82">
        <v>-582</v>
      </c>
      <c r="BB145" s="82">
        <f t="shared" si="404"/>
        <v>-582</v>
      </c>
      <c r="BC145" s="82">
        <f t="shared" si="405"/>
        <v>0</v>
      </c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83" t="s">
        <v>689</v>
      </c>
      <c r="BO145" s="87"/>
      <c r="BP145" s="25"/>
    </row>
    <row r="146" spans="1:68" ht="24" customHeight="1" x14ac:dyDescent="0.2">
      <c r="A146" s="110">
        <v>90000051487</v>
      </c>
      <c r="B146" s="243" t="s">
        <v>137</v>
      </c>
      <c r="C146" s="287" t="s">
        <v>227</v>
      </c>
      <c r="D146" s="81">
        <f t="shared" si="394"/>
        <v>931862</v>
      </c>
      <c r="E146" s="297">
        <f t="shared" si="395"/>
        <v>934088</v>
      </c>
      <c r="F146" s="82">
        <v>407899</v>
      </c>
      <c r="G146" s="82">
        <f t="shared" si="396"/>
        <v>407899</v>
      </c>
      <c r="H146" s="82">
        <f t="shared" si="397"/>
        <v>0</v>
      </c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>
        <v>513962</v>
      </c>
      <c r="T146" s="82">
        <f t="shared" si="398"/>
        <v>516188</v>
      </c>
      <c r="U146" s="82">
        <f t="shared" si="399"/>
        <v>2226</v>
      </c>
      <c r="V146" s="82">
        <v>2226</v>
      </c>
      <c r="W146" s="82"/>
      <c r="X146" s="82"/>
      <c r="Y146" s="82"/>
      <c r="Z146" s="82"/>
      <c r="AA146" s="82"/>
      <c r="AB146" s="82"/>
      <c r="AC146" s="82"/>
      <c r="AD146" s="82"/>
      <c r="AE146" s="82"/>
      <c r="AF146" s="82">
        <v>10001</v>
      </c>
      <c r="AG146" s="82">
        <f t="shared" si="400"/>
        <v>10001</v>
      </c>
      <c r="AH146" s="82">
        <f t="shared" si="401"/>
        <v>0</v>
      </c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>
        <v>0</v>
      </c>
      <c r="AT146" s="82">
        <f t="shared" si="402"/>
        <v>0</v>
      </c>
      <c r="AU146" s="100">
        <f t="shared" si="403"/>
        <v>0</v>
      </c>
      <c r="AV146" s="100"/>
      <c r="AW146" s="100"/>
      <c r="AX146" s="100"/>
      <c r="AY146" s="100"/>
      <c r="AZ146" s="100"/>
      <c r="BA146" s="82"/>
      <c r="BB146" s="82">
        <f t="shared" si="404"/>
        <v>0</v>
      </c>
      <c r="BC146" s="82">
        <f t="shared" si="405"/>
        <v>0</v>
      </c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83" t="s">
        <v>375</v>
      </c>
      <c r="BO146" s="87"/>
      <c r="BP146" s="25"/>
    </row>
    <row r="147" spans="1:68" s="105" customFormat="1" x14ac:dyDescent="0.2">
      <c r="A147" s="110"/>
      <c r="B147" s="244"/>
      <c r="C147" s="287" t="s">
        <v>240</v>
      </c>
      <c r="D147" s="81">
        <f t="shared" si="394"/>
        <v>89592</v>
      </c>
      <c r="E147" s="297">
        <f t="shared" si="395"/>
        <v>89592</v>
      </c>
      <c r="F147" s="82">
        <v>89592</v>
      </c>
      <c r="G147" s="82">
        <f t="shared" si="396"/>
        <v>89592</v>
      </c>
      <c r="H147" s="82">
        <f t="shared" si="397"/>
        <v>0</v>
      </c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>
        <v>0</v>
      </c>
      <c r="T147" s="82">
        <f t="shared" si="398"/>
        <v>0</v>
      </c>
      <c r="U147" s="82">
        <f t="shared" si="399"/>
        <v>0</v>
      </c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>
        <v>0</v>
      </c>
      <c r="AG147" s="82">
        <f t="shared" si="400"/>
        <v>0</v>
      </c>
      <c r="AH147" s="82">
        <f t="shared" si="401"/>
        <v>0</v>
      </c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>
        <v>0</v>
      </c>
      <c r="AT147" s="82">
        <f t="shared" si="402"/>
        <v>0</v>
      </c>
      <c r="AU147" s="100">
        <f t="shared" si="403"/>
        <v>0</v>
      </c>
      <c r="AV147" s="100"/>
      <c r="AW147" s="100"/>
      <c r="AX147" s="100"/>
      <c r="AY147" s="100"/>
      <c r="AZ147" s="100"/>
      <c r="BA147" s="82"/>
      <c r="BB147" s="82">
        <f t="shared" si="404"/>
        <v>0</v>
      </c>
      <c r="BC147" s="82">
        <f t="shared" si="405"/>
        <v>0</v>
      </c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83" t="s">
        <v>376</v>
      </c>
      <c r="BO147" s="87"/>
      <c r="BP147" s="25"/>
    </row>
    <row r="148" spans="1:68" s="195" customFormat="1" ht="24" x14ac:dyDescent="0.2">
      <c r="A148" s="110"/>
      <c r="B148" s="244"/>
      <c r="C148" s="287" t="s">
        <v>545</v>
      </c>
      <c r="D148" s="81">
        <f t="shared" si="394"/>
        <v>4345</v>
      </c>
      <c r="E148" s="297">
        <f t="shared" si="395"/>
        <v>4345</v>
      </c>
      <c r="F148" s="82">
        <v>4345</v>
      </c>
      <c r="G148" s="82">
        <f t="shared" si="396"/>
        <v>4345</v>
      </c>
      <c r="H148" s="82">
        <f t="shared" si="397"/>
        <v>0</v>
      </c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>
        <v>0</v>
      </c>
      <c r="T148" s="82">
        <f t="shared" si="398"/>
        <v>0</v>
      </c>
      <c r="U148" s="82">
        <f t="shared" si="399"/>
        <v>0</v>
      </c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>
        <v>0</v>
      </c>
      <c r="AG148" s="82">
        <f t="shared" si="400"/>
        <v>0</v>
      </c>
      <c r="AH148" s="82">
        <f t="shared" si="401"/>
        <v>0</v>
      </c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>
        <v>0</v>
      </c>
      <c r="AT148" s="82">
        <f t="shared" si="402"/>
        <v>0</v>
      </c>
      <c r="AU148" s="100">
        <f t="shared" si="403"/>
        <v>0</v>
      </c>
      <c r="AV148" s="100"/>
      <c r="AW148" s="100"/>
      <c r="AX148" s="100"/>
      <c r="AY148" s="100"/>
      <c r="AZ148" s="100"/>
      <c r="BA148" s="82"/>
      <c r="BB148" s="82">
        <f t="shared" si="404"/>
        <v>0</v>
      </c>
      <c r="BC148" s="82">
        <f t="shared" si="405"/>
        <v>0</v>
      </c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83" t="s">
        <v>690</v>
      </c>
      <c r="BO148" s="87"/>
      <c r="BP148" s="25"/>
    </row>
    <row r="149" spans="1:68" s="200" customFormat="1" ht="24" x14ac:dyDescent="0.2">
      <c r="A149" s="110"/>
      <c r="B149" s="244"/>
      <c r="C149" s="287" t="s">
        <v>638</v>
      </c>
      <c r="D149" s="81">
        <f t="shared" si="394"/>
        <v>5660</v>
      </c>
      <c r="E149" s="297">
        <f t="shared" si="395"/>
        <v>5660</v>
      </c>
      <c r="F149" s="82">
        <v>5660</v>
      </c>
      <c r="G149" s="82">
        <f t="shared" si="396"/>
        <v>5660</v>
      </c>
      <c r="H149" s="82">
        <f t="shared" si="397"/>
        <v>0</v>
      </c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>
        <v>0</v>
      </c>
      <c r="T149" s="82">
        <f t="shared" si="398"/>
        <v>0</v>
      </c>
      <c r="U149" s="82">
        <f t="shared" si="399"/>
        <v>0</v>
      </c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>
        <v>0</v>
      </c>
      <c r="AG149" s="82">
        <f t="shared" si="400"/>
        <v>0</v>
      </c>
      <c r="AH149" s="82">
        <f t="shared" si="401"/>
        <v>0</v>
      </c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>
        <v>0</v>
      </c>
      <c r="AT149" s="82">
        <f t="shared" si="402"/>
        <v>0</v>
      </c>
      <c r="AU149" s="100">
        <f t="shared" si="403"/>
        <v>0</v>
      </c>
      <c r="AV149" s="100"/>
      <c r="AW149" s="100"/>
      <c r="AX149" s="100"/>
      <c r="AY149" s="100"/>
      <c r="AZ149" s="100"/>
      <c r="BA149" s="82"/>
      <c r="BB149" s="82">
        <f t="shared" si="404"/>
        <v>0</v>
      </c>
      <c r="BC149" s="82">
        <f t="shared" si="405"/>
        <v>0</v>
      </c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83" t="s">
        <v>691</v>
      </c>
      <c r="BO149" s="87"/>
      <c r="BP149" s="25"/>
    </row>
    <row r="150" spans="1:68" ht="28.5" customHeight="1" x14ac:dyDescent="0.2">
      <c r="A150" s="110">
        <v>90000051519</v>
      </c>
      <c r="B150" s="243" t="s">
        <v>714</v>
      </c>
      <c r="C150" s="287" t="s">
        <v>227</v>
      </c>
      <c r="D150" s="81">
        <f t="shared" si="394"/>
        <v>1470093</v>
      </c>
      <c r="E150" s="297">
        <f t="shared" si="395"/>
        <v>1474629</v>
      </c>
      <c r="F150" s="82">
        <v>672007</v>
      </c>
      <c r="G150" s="82">
        <f t="shared" si="396"/>
        <v>672007</v>
      </c>
      <c r="H150" s="82">
        <f t="shared" si="397"/>
        <v>0</v>
      </c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>
        <v>779637</v>
      </c>
      <c r="T150" s="82">
        <f t="shared" si="398"/>
        <v>784173</v>
      </c>
      <c r="U150" s="82">
        <f t="shared" si="399"/>
        <v>4536</v>
      </c>
      <c r="V150" s="82">
        <v>4536</v>
      </c>
      <c r="W150" s="82"/>
      <c r="X150" s="82"/>
      <c r="Y150" s="82"/>
      <c r="Z150" s="82"/>
      <c r="AA150" s="82"/>
      <c r="AB150" s="82"/>
      <c r="AC150" s="82"/>
      <c r="AD150" s="82"/>
      <c r="AE150" s="82"/>
      <c r="AF150" s="82">
        <v>18449</v>
      </c>
      <c r="AG150" s="82">
        <f t="shared" si="400"/>
        <v>18449</v>
      </c>
      <c r="AH150" s="82">
        <f t="shared" si="401"/>
        <v>0</v>
      </c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>
        <v>0</v>
      </c>
      <c r="AT150" s="82">
        <f t="shared" si="402"/>
        <v>0</v>
      </c>
      <c r="AU150" s="100">
        <f t="shared" si="403"/>
        <v>0</v>
      </c>
      <c r="AV150" s="100"/>
      <c r="AW150" s="100"/>
      <c r="AX150" s="100"/>
      <c r="AY150" s="100"/>
      <c r="AZ150" s="100"/>
      <c r="BA150" s="82"/>
      <c r="BB150" s="82">
        <f t="shared" si="404"/>
        <v>0</v>
      </c>
      <c r="BC150" s="82">
        <f t="shared" si="405"/>
        <v>0</v>
      </c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83" t="s">
        <v>377</v>
      </c>
      <c r="BO150" s="87"/>
      <c r="BP150" s="25"/>
    </row>
    <row r="151" spans="1:68" x14ac:dyDescent="0.2">
      <c r="A151" s="110"/>
      <c r="B151" s="244"/>
      <c r="C151" s="287" t="s">
        <v>240</v>
      </c>
      <c r="D151" s="81">
        <f t="shared" si="394"/>
        <v>188524</v>
      </c>
      <c r="E151" s="297">
        <f t="shared" si="395"/>
        <v>188524</v>
      </c>
      <c r="F151" s="82">
        <v>121957</v>
      </c>
      <c r="G151" s="82">
        <f t="shared" si="396"/>
        <v>121957</v>
      </c>
      <c r="H151" s="82">
        <f t="shared" si="397"/>
        <v>0</v>
      </c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>
        <v>66567</v>
      </c>
      <c r="T151" s="82">
        <f t="shared" si="398"/>
        <v>66567</v>
      </c>
      <c r="U151" s="82">
        <f t="shared" si="399"/>
        <v>0</v>
      </c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>
        <v>0</v>
      </c>
      <c r="AG151" s="82">
        <f t="shared" si="400"/>
        <v>0</v>
      </c>
      <c r="AH151" s="82">
        <f t="shared" si="401"/>
        <v>0</v>
      </c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>
        <v>0</v>
      </c>
      <c r="AT151" s="82">
        <f t="shared" si="402"/>
        <v>0</v>
      </c>
      <c r="AU151" s="100">
        <f t="shared" si="403"/>
        <v>0</v>
      </c>
      <c r="AV151" s="100"/>
      <c r="AW151" s="100"/>
      <c r="AX151" s="100"/>
      <c r="AY151" s="100"/>
      <c r="AZ151" s="100"/>
      <c r="BA151" s="82"/>
      <c r="BB151" s="82">
        <f t="shared" si="404"/>
        <v>0</v>
      </c>
      <c r="BC151" s="82">
        <f t="shared" si="405"/>
        <v>0</v>
      </c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83" t="s">
        <v>378</v>
      </c>
      <c r="BO151" s="87"/>
      <c r="BP151" s="25"/>
    </row>
    <row r="152" spans="1:68" ht="29.25" customHeight="1" x14ac:dyDescent="0.2">
      <c r="A152" s="110">
        <v>90009251338</v>
      </c>
      <c r="B152" s="243" t="s">
        <v>475</v>
      </c>
      <c r="C152" s="287" t="s">
        <v>227</v>
      </c>
      <c r="D152" s="81">
        <f t="shared" si="394"/>
        <v>418220</v>
      </c>
      <c r="E152" s="297">
        <f t="shared" si="395"/>
        <v>419097</v>
      </c>
      <c r="F152" s="82">
        <v>288028</v>
      </c>
      <c r="G152" s="82">
        <f t="shared" si="396"/>
        <v>288028</v>
      </c>
      <c r="H152" s="82">
        <f t="shared" si="397"/>
        <v>0</v>
      </c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>
        <v>126492</v>
      </c>
      <c r="T152" s="82">
        <f t="shared" si="398"/>
        <v>127369</v>
      </c>
      <c r="U152" s="82">
        <f t="shared" si="399"/>
        <v>877</v>
      </c>
      <c r="V152" s="82">
        <f>791+86</f>
        <v>877</v>
      </c>
      <c r="W152" s="82"/>
      <c r="X152" s="82"/>
      <c r="Y152" s="82"/>
      <c r="Z152" s="82"/>
      <c r="AA152" s="82"/>
      <c r="AB152" s="82"/>
      <c r="AC152" s="82"/>
      <c r="AD152" s="82"/>
      <c r="AE152" s="82"/>
      <c r="AF152" s="82">
        <v>3700</v>
      </c>
      <c r="AG152" s="82">
        <f t="shared" si="400"/>
        <v>3700</v>
      </c>
      <c r="AH152" s="82">
        <f t="shared" si="401"/>
        <v>0</v>
      </c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>
        <v>0</v>
      </c>
      <c r="AT152" s="82">
        <f t="shared" si="402"/>
        <v>0</v>
      </c>
      <c r="AU152" s="100">
        <f t="shared" si="403"/>
        <v>0</v>
      </c>
      <c r="AV152" s="100"/>
      <c r="AW152" s="100"/>
      <c r="AX152" s="100"/>
      <c r="AY152" s="100"/>
      <c r="AZ152" s="100"/>
      <c r="BA152" s="82"/>
      <c r="BB152" s="82">
        <f t="shared" si="404"/>
        <v>0</v>
      </c>
      <c r="BC152" s="82">
        <f t="shared" si="405"/>
        <v>0</v>
      </c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83" t="s">
        <v>379</v>
      </c>
      <c r="BO152" s="87"/>
      <c r="BP152" s="25"/>
    </row>
    <row r="153" spans="1:68" x14ac:dyDescent="0.2">
      <c r="A153" s="110"/>
      <c r="B153" s="244"/>
      <c r="C153" s="287" t="s">
        <v>240</v>
      </c>
      <c r="D153" s="81">
        <f t="shared" si="394"/>
        <v>29590</v>
      </c>
      <c r="E153" s="297">
        <f t="shared" si="395"/>
        <v>29590</v>
      </c>
      <c r="F153" s="82">
        <v>15321</v>
      </c>
      <c r="G153" s="82">
        <f t="shared" si="396"/>
        <v>15321</v>
      </c>
      <c r="H153" s="82">
        <f t="shared" si="397"/>
        <v>0</v>
      </c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>
        <v>14269</v>
      </c>
      <c r="T153" s="82">
        <f t="shared" si="398"/>
        <v>14269</v>
      </c>
      <c r="U153" s="82">
        <f t="shared" si="399"/>
        <v>0</v>
      </c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>
        <v>0</v>
      </c>
      <c r="AG153" s="82">
        <f t="shared" si="400"/>
        <v>0</v>
      </c>
      <c r="AH153" s="82">
        <f t="shared" si="401"/>
        <v>0</v>
      </c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>
        <v>0</v>
      </c>
      <c r="AT153" s="82">
        <f t="shared" si="402"/>
        <v>0</v>
      </c>
      <c r="AU153" s="100">
        <f t="shared" si="403"/>
        <v>0</v>
      </c>
      <c r="AV153" s="100"/>
      <c r="AW153" s="100"/>
      <c r="AX153" s="100"/>
      <c r="AY153" s="100"/>
      <c r="AZ153" s="100"/>
      <c r="BA153" s="82"/>
      <c r="BB153" s="82">
        <f t="shared" si="404"/>
        <v>0</v>
      </c>
      <c r="BC153" s="82">
        <f t="shared" si="405"/>
        <v>0</v>
      </c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83" t="s">
        <v>380</v>
      </c>
      <c r="BO153" s="87"/>
      <c r="BP153" s="25"/>
    </row>
    <row r="154" spans="1:68" ht="31.5" customHeight="1" x14ac:dyDescent="0.2">
      <c r="A154" s="110">
        <v>90000051576</v>
      </c>
      <c r="B154" s="243" t="s">
        <v>474</v>
      </c>
      <c r="C154" s="287" t="s">
        <v>227</v>
      </c>
      <c r="D154" s="81">
        <f t="shared" si="394"/>
        <v>611306</v>
      </c>
      <c r="E154" s="297">
        <f t="shared" si="395"/>
        <v>612279</v>
      </c>
      <c r="F154" s="82">
        <v>425843</v>
      </c>
      <c r="G154" s="82">
        <f t="shared" si="396"/>
        <v>425843</v>
      </c>
      <c r="H154" s="82">
        <f t="shared" si="397"/>
        <v>0</v>
      </c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>
        <v>172004</v>
      </c>
      <c r="T154" s="82">
        <f t="shared" si="398"/>
        <v>172977</v>
      </c>
      <c r="U154" s="82">
        <f t="shared" si="399"/>
        <v>973</v>
      </c>
      <c r="V154" s="82">
        <v>973</v>
      </c>
      <c r="W154" s="82"/>
      <c r="X154" s="82"/>
      <c r="Y154" s="82"/>
      <c r="Z154" s="82"/>
      <c r="AA154" s="82"/>
      <c r="AB154" s="82"/>
      <c r="AC154" s="82"/>
      <c r="AD154" s="82"/>
      <c r="AE154" s="82"/>
      <c r="AF154" s="82">
        <v>13459</v>
      </c>
      <c r="AG154" s="82">
        <f t="shared" si="400"/>
        <v>13459</v>
      </c>
      <c r="AH154" s="82">
        <f t="shared" si="401"/>
        <v>0</v>
      </c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>
        <v>0</v>
      </c>
      <c r="AT154" s="82">
        <f t="shared" si="402"/>
        <v>0</v>
      </c>
      <c r="AU154" s="100">
        <f t="shared" si="403"/>
        <v>0</v>
      </c>
      <c r="AV154" s="100"/>
      <c r="AW154" s="100"/>
      <c r="AX154" s="100"/>
      <c r="AY154" s="100"/>
      <c r="AZ154" s="100"/>
      <c r="BA154" s="82"/>
      <c r="BB154" s="82">
        <f t="shared" si="404"/>
        <v>0</v>
      </c>
      <c r="BC154" s="82">
        <f t="shared" si="405"/>
        <v>0</v>
      </c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83" t="s">
        <v>381</v>
      </c>
      <c r="BO154" s="87"/>
      <c r="BP154" s="25"/>
    </row>
    <row r="155" spans="1:68" x14ac:dyDescent="0.2">
      <c r="A155" s="110"/>
      <c r="B155" s="244"/>
      <c r="C155" s="287" t="s">
        <v>240</v>
      </c>
      <c r="D155" s="81">
        <f t="shared" si="394"/>
        <v>53862</v>
      </c>
      <c r="E155" s="297">
        <f t="shared" si="395"/>
        <v>53862</v>
      </c>
      <c r="F155" s="82">
        <v>36447</v>
      </c>
      <c r="G155" s="82">
        <f t="shared" si="396"/>
        <v>36447</v>
      </c>
      <c r="H155" s="82">
        <f t="shared" si="397"/>
        <v>0</v>
      </c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>
        <v>17415</v>
      </c>
      <c r="T155" s="82">
        <f t="shared" si="398"/>
        <v>17415</v>
      </c>
      <c r="U155" s="82">
        <f t="shared" si="399"/>
        <v>0</v>
      </c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>
        <v>0</v>
      </c>
      <c r="AG155" s="82">
        <f t="shared" si="400"/>
        <v>0</v>
      </c>
      <c r="AH155" s="82">
        <f t="shared" si="401"/>
        <v>0</v>
      </c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>
        <v>0</v>
      </c>
      <c r="AT155" s="82">
        <f t="shared" si="402"/>
        <v>0</v>
      </c>
      <c r="AU155" s="100">
        <f t="shared" si="403"/>
        <v>0</v>
      </c>
      <c r="AV155" s="100"/>
      <c r="AW155" s="100"/>
      <c r="AX155" s="100"/>
      <c r="AY155" s="100"/>
      <c r="AZ155" s="100"/>
      <c r="BA155" s="82"/>
      <c r="BB155" s="82">
        <f t="shared" si="404"/>
        <v>0</v>
      </c>
      <c r="BC155" s="82">
        <f t="shared" si="405"/>
        <v>0</v>
      </c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83" t="s">
        <v>382</v>
      </c>
      <c r="BO155" s="87"/>
      <c r="BP155" s="25"/>
    </row>
    <row r="156" spans="1:68" s="200" customFormat="1" ht="24" x14ac:dyDescent="0.2">
      <c r="A156" s="110"/>
      <c r="B156" s="244"/>
      <c r="C156" s="287" t="s">
        <v>639</v>
      </c>
      <c r="D156" s="81">
        <f t="shared" si="394"/>
        <v>8775</v>
      </c>
      <c r="E156" s="297">
        <f t="shared" si="395"/>
        <v>8775</v>
      </c>
      <c r="F156" s="82">
        <v>8775</v>
      </c>
      <c r="G156" s="82">
        <f t="shared" si="396"/>
        <v>8775</v>
      </c>
      <c r="H156" s="82">
        <f t="shared" si="397"/>
        <v>0</v>
      </c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>
        <v>0</v>
      </c>
      <c r="T156" s="82">
        <f t="shared" si="398"/>
        <v>0</v>
      </c>
      <c r="U156" s="82">
        <f t="shared" si="399"/>
        <v>0</v>
      </c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>
        <v>0</v>
      </c>
      <c r="AG156" s="82">
        <f t="shared" si="400"/>
        <v>0</v>
      </c>
      <c r="AH156" s="82">
        <f t="shared" si="401"/>
        <v>0</v>
      </c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>
        <v>0</v>
      </c>
      <c r="AT156" s="82">
        <f t="shared" si="402"/>
        <v>0</v>
      </c>
      <c r="AU156" s="100">
        <f t="shared" si="403"/>
        <v>0</v>
      </c>
      <c r="AV156" s="100"/>
      <c r="AW156" s="100"/>
      <c r="AX156" s="100"/>
      <c r="AY156" s="100"/>
      <c r="AZ156" s="100"/>
      <c r="BA156" s="82"/>
      <c r="BB156" s="82">
        <f t="shared" si="404"/>
        <v>0</v>
      </c>
      <c r="BC156" s="82">
        <f t="shared" si="405"/>
        <v>0</v>
      </c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83" t="s">
        <v>692</v>
      </c>
      <c r="BO156" s="87"/>
      <c r="BP156" s="25"/>
    </row>
    <row r="157" spans="1:68" ht="24" customHeight="1" x14ac:dyDescent="0.2">
      <c r="A157" s="110">
        <v>90000051627</v>
      </c>
      <c r="B157" s="243" t="s">
        <v>198</v>
      </c>
      <c r="C157" s="287" t="s">
        <v>227</v>
      </c>
      <c r="D157" s="81">
        <f t="shared" si="394"/>
        <v>957855</v>
      </c>
      <c r="E157" s="297">
        <f t="shared" si="395"/>
        <v>960823</v>
      </c>
      <c r="F157" s="82">
        <v>467015</v>
      </c>
      <c r="G157" s="82">
        <f t="shared" si="396"/>
        <v>467015</v>
      </c>
      <c r="H157" s="82">
        <f t="shared" si="397"/>
        <v>0</v>
      </c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>
        <v>475210</v>
      </c>
      <c r="T157" s="82">
        <f t="shared" si="398"/>
        <v>478178</v>
      </c>
      <c r="U157" s="82">
        <f t="shared" si="399"/>
        <v>2968</v>
      </c>
      <c r="V157" s="82">
        <v>2968</v>
      </c>
      <c r="W157" s="82"/>
      <c r="X157" s="82"/>
      <c r="Y157" s="82"/>
      <c r="Z157" s="82"/>
      <c r="AA157" s="82"/>
      <c r="AB157" s="82"/>
      <c r="AC157" s="82"/>
      <c r="AD157" s="82"/>
      <c r="AE157" s="82"/>
      <c r="AF157" s="82">
        <v>15630</v>
      </c>
      <c r="AG157" s="82">
        <f t="shared" si="400"/>
        <v>15630</v>
      </c>
      <c r="AH157" s="82">
        <f t="shared" si="401"/>
        <v>0</v>
      </c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>
        <v>0</v>
      </c>
      <c r="AT157" s="82">
        <f t="shared" si="402"/>
        <v>0</v>
      </c>
      <c r="AU157" s="100">
        <f t="shared" si="403"/>
        <v>0</v>
      </c>
      <c r="AV157" s="100"/>
      <c r="AW157" s="100"/>
      <c r="AX157" s="100"/>
      <c r="AY157" s="100"/>
      <c r="AZ157" s="100"/>
      <c r="BA157" s="82"/>
      <c r="BB157" s="82">
        <f t="shared" si="404"/>
        <v>0</v>
      </c>
      <c r="BC157" s="82">
        <f t="shared" si="405"/>
        <v>0</v>
      </c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83" t="s">
        <v>383</v>
      </c>
      <c r="BO157" s="87"/>
      <c r="BP157" s="25"/>
    </row>
    <row r="158" spans="1:68" x14ac:dyDescent="0.2">
      <c r="A158" s="110"/>
      <c r="B158" s="244"/>
      <c r="C158" s="287" t="s">
        <v>240</v>
      </c>
      <c r="D158" s="81">
        <f t="shared" si="394"/>
        <v>115811</v>
      </c>
      <c r="E158" s="297">
        <f t="shared" si="395"/>
        <v>115811</v>
      </c>
      <c r="F158" s="82">
        <v>75508</v>
      </c>
      <c r="G158" s="82">
        <f t="shared" si="396"/>
        <v>75508</v>
      </c>
      <c r="H158" s="82">
        <f t="shared" si="397"/>
        <v>0</v>
      </c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>
        <v>40303</v>
      </c>
      <c r="T158" s="82">
        <f t="shared" si="398"/>
        <v>40303</v>
      </c>
      <c r="U158" s="82">
        <f t="shared" si="399"/>
        <v>0</v>
      </c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>
        <v>0</v>
      </c>
      <c r="AG158" s="82">
        <f t="shared" si="400"/>
        <v>0</v>
      </c>
      <c r="AH158" s="82">
        <f t="shared" si="401"/>
        <v>0</v>
      </c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>
        <v>0</v>
      </c>
      <c r="AT158" s="82">
        <f t="shared" si="402"/>
        <v>0</v>
      </c>
      <c r="AU158" s="100">
        <f t="shared" si="403"/>
        <v>0</v>
      </c>
      <c r="AV158" s="100"/>
      <c r="AW158" s="100"/>
      <c r="AX158" s="100"/>
      <c r="AY158" s="100"/>
      <c r="AZ158" s="100"/>
      <c r="BA158" s="82"/>
      <c r="BB158" s="82">
        <f t="shared" si="404"/>
        <v>0</v>
      </c>
      <c r="BC158" s="82">
        <f t="shared" si="405"/>
        <v>0</v>
      </c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83" t="s">
        <v>384</v>
      </c>
      <c r="BO158" s="87"/>
      <c r="BP158" s="25"/>
    </row>
    <row r="159" spans="1:68" s="194" customFormat="1" x14ac:dyDescent="0.2">
      <c r="A159" s="110"/>
      <c r="B159" s="244"/>
      <c r="C159" s="287" t="s">
        <v>640</v>
      </c>
      <c r="D159" s="81">
        <f t="shared" si="394"/>
        <v>3069</v>
      </c>
      <c r="E159" s="297">
        <f t="shared" si="395"/>
        <v>3069</v>
      </c>
      <c r="F159" s="82">
        <v>3069</v>
      </c>
      <c r="G159" s="82">
        <f t="shared" si="396"/>
        <v>3069</v>
      </c>
      <c r="H159" s="82">
        <f t="shared" si="397"/>
        <v>0</v>
      </c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>
        <v>0</v>
      </c>
      <c r="T159" s="82">
        <f t="shared" si="398"/>
        <v>0</v>
      </c>
      <c r="U159" s="82">
        <f t="shared" si="399"/>
        <v>0</v>
      </c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>
        <v>0</v>
      </c>
      <c r="AG159" s="82">
        <f t="shared" si="400"/>
        <v>0</v>
      </c>
      <c r="AH159" s="82">
        <f t="shared" si="401"/>
        <v>0</v>
      </c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>
        <v>0</v>
      </c>
      <c r="AT159" s="82">
        <f t="shared" si="402"/>
        <v>0</v>
      </c>
      <c r="AU159" s="100">
        <f t="shared" si="403"/>
        <v>0</v>
      </c>
      <c r="AV159" s="100"/>
      <c r="AW159" s="100"/>
      <c r="AX159" s="100"/>
      <c r="AY159" s="100"/>
      <c r="AZ159" s="100"/>
      <c r="BA159" s="82"/>
      <c r="BB159" s="82">
        <f t="shared" si="404"/>
        <v>0</v>
      </c>
      <c r="BC159" s="82">
        <f t="shared" si="405"/>
        <v>0</v>
      </c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83" t="s">
        <v>554</v>
      </c>
      <c r="BO159" s="87"/>
      <c r="BP159" s="25"/>
    </row>
    <row r="160" spans="1:68" ht="24" customHeight="1" x14ac:dyDescent="0.2">
      <c r="A160" s="110">
        <v>90000053670</v>
      </c>
      <c r="B160" s="243" t="s">
        <v>282</v>
      </c>
      <c r="C160" s="287" t="s">
        <v>248</v>
      </c>
      <c r="D160" s="81">
        <f t="shared" si="394"/>
        <v>555675</v>
      </c>
      <c r="E160" s="297">
        <f t="shared" si="395"/>
        <v>555675</v>
      </c>
      <c r="F160" s="82">
        <v>322431</v>
      </c>
      <c r="G160" s="82">
        <f t="shared" si="396"/>
        <v>322431</v>
      </c>
      <c r="H160" s="82">
        <f t="shared" si="397"/>
        <v>0</v>
      </c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>
        <v>161796</v>
      </c>
      <c r="T160" s="82">
        <f t="shared" si="398"/>
        <v>161796</v>
      </c>
      <c r="U160" s="82">
        <f t="shared" si="399"/>
        <v>0</v>
      </c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>
        <v>71448</v>
      </c>
      <c r="AG160" s="82">
        <f t="shared" si="400"/>
        <v>71448</v>
      </c>
      <c r="AH160" s="82">
        <f t="shared" si="401"/>
        <v>0</v>
      </c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>
        <v>0</v>
      </c>
      <c r="AT160" s="82">
        <f t="shared" si="402"/>
        <v>0</v>
      </c>
      <c r="AU160" s="100">
        <f t="shared" si="403"/>
        <v>0</v>
      </c>
      <c r="AV160" s="100"/>
      <c r="AW160" s="100"/>
      <c r="AX160" s="100"/>
      <c r="AY160" s="100"/>
      <c r="AZ160" s="100"/>
      <c r="BA160" s="82"/>
      <c r="BB160" s="82">
        <f t="shared" si="404"/>
        <v>0</v>
      </c>
      <c r="BC160" s="82">
        <f t="shared" si="405"/>
        <v>0</v>
      </c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83" t="s">
        <v>385</v>
      </c>
      <c r="BO160" s="87"/>
      <c r="BP160" s="25"/>
    </row>
    <row r="161" spans="1:68" s="132" customFormat="1" x14ac:dyDescent="0.2">
      <c r="A161" s="110"/>
      <c r="B161" s="244"/>
      <c r="C161" s="287" t="s">
        <v>240</v>
      </c>
      <c r="D161" s="81">
        <f t="shared" si="394"/>
        <v>16070</v>
      </c>
      <c r="E161" s="297">
        <f t="shared" si="395"/>
        <v>16070</v>
      </c>
      <c r="F161" s="82">
        <v>16070</v>
      </c>
      <c r="G161" s="82">
        <f t="shared" si="396"/>
        <v>16070</v>
      </c>
      <c r="H161" s="82">
        <f t="shared" si="397"/>
        <v>0</v>
      </c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>
        <v>0</v>
      </c>
      <c r="T161" s="82">
        <f t="shared" si="398"/>
        <v>0</v>
      </c>
      <c r="U161" s="82">
        <f t="shared" si="399"/>
        <v>0</v>
      </c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>
        <v>0</v>
      </c>
      <c r="AG161" s="82">
        <f t="shared" si="400"/>
        <v>0</v>
      </c>
      <c r="AH161" s="82">
        <f t="shared" si="401"/>
        <v>0</v>
      </c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>
        <v>0</v>
      </c>
      <c r="AT161" s="82">
        <f t="shared" si="402"/>
        <v>0</v>
      </c>
      <c r="AU161" s="100">
        <f t="shared" si="403"/>
        <v>0</v>
      </c>
      <c r="AV161" s="100"/>
      <c r="AW161" s="100"/>
      <c r="AX161" s="100"/>
      <c r="AY161" s="100"/>
      <c r="AZ161" s="100"/>
      <c r="BA161" s="82"/>
      <c r="BB161" s="82">
        <f t="shared" si="404"/>
        <v>0</v>
      </c>
      <c r="BC161" s="82">
        <f t="shared" si="405"/>
        <v>0</v>
      </c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83" t="s">
        <v>387</v>
      </c>
      <c r="BO161" s="87"/>
      <c r="BP161" s="25"/>
    </row>
    <row r="162" spans="1:68" ht="27" customHeight="1" x14ac:dyDescent="0.2">
      <c r="A162" s="110">
        <v>90000051595</v>
      </c>
      <c r="B162" s="243" t="s">
        <v>153</v>
      </c>
      <c r="C162" s="287" t="s">
        <v>227</v>
      </c>
      <c r="D162" s="81">
        <f t="shared" si="394"/>
        <v>1153842</v>
      </c>
      <c r="E162" s="297">
        <f t="shared" si="395"/>
        <v>1158346</v>
      </c>
      <c r="F162" s="82">
        <v>556776</v>
      </c>
      <c r="G162" s="82">
        <f t="shared" si="396"/>
        <v>556776</v>
      </c>
      <c r="H162" s="82">
        <f t="shared" si="397"/>
        <v>0</v>
      </c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>
        <v>580160</v>
      </c>
      <c r="T162" s="82">
        <f t="shared" si="398"/>
        <v>584664</v>
      </c>
      <c r="U162" s="82">
        <f t="shared" si="399"/>
        <v>4504</v>
      </c>
      <c r="V162" s="82">
        <f>3213+1291</f>
        <v>4504</v>
      </c>
      <c r="W162" s="82"/>
      <c r="X162" s="82"/>
      <c r="Y162" s="82"/>
      <c r="Z162" s="82"/>
      <c r="AA162" s="82"/>
      <c r="AB162" s="82"/>
      <c r="AC162" s="82"/>
      <c r="AD162" s="82"/>
      <c r="AE162" s="82"/>
      <c r="AF162" s="82">
        <v>16906</v>
      </c>
      <c r="AG162" s="82">
        <f t="shared" si="400"/>
        <v>16906</v>
      </c>
      <c r="AH162" s="82">
        <f t="shared" si="401"/>
        <v>0</v>
      </c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>
        <v>0</v>
      </c>
      <c r="AT162" s="82">
        <f t="shared" si="402"/>
        <v>0</v>
      </c>
      <c r="AU162" s="100">
        <f t="shared" si="403"/>
        <v>0</v>
      </c>
      <c r="AV162" s="100"/>
      <c r="AW162" s="100"/>
      <c r="AX162" s="100"/>
      <c r="AY162" s="100"/>
      <c r="AZ162" s="100"/>
      <c r="BA162" s="82"/>
      <c r="BB162" s="82">
        <f t="shared" si="404"/>
        <v>0</v>
      </c>
      <c r="BC162" s="82">
        <f t="shared" si="405"/>
        <v>0</v>
      </c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83" t="s">
        <v>388</v>
      </c>
      <c r="BO162" s="87"/>
      <c r="BP162" s="25"/>
    </row>
    <row r="163" spans="1:68" x14ac:dyDescent="0.2">
      <c r="A163" s="110"/>
      <c r="B163" s="244"/>
      <c r="C163" s="287" t="s">
        <v>240</v>
      </c>
      <c r="D163" s="81">
        <f t="shared" si="394"/>
        <v>149962</v>
      </c>
      <c r="E163" s="297">
        <f t="shared" si="395"/>
        <v>149962</v>
      </c>
      <c r="F163" s="82">
        <v>109536</v>
      </c>
      <c r="G163" s="82">
        <f t="shared" si="396"/>
        <v>109536</v>
      </c>
      <c r="H163" s="82">
        <f t="shared" si="397"/>
        <v>0</v>
      </c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>
        <v>40426</v>
      </c>
      <c r="T163" s="82">
        <f t="shared" si="398"/>
        <v>40426</v>
      </c>
      <c r="U163" s="82">
        <f t="shared" si="399"/>
        <v>0</v>
      </c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>
        <v>0</v>
      </c>
      <c r="AG163" s="82">
        <f t="shared" si="400"/>
        <v>0</v>
      </c>
      <c r="AH163" s="82">
        <f t="shared" si="401"/>
        <v>0</v>
      </c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>
        <v>0</v>
      </c>
      <c r="AT163" s="82">
        <f t="shared" si="402"/>
        <v>0</v>
      </c>
      <c r="AU163" s="100">
        <f t="shared" si="403"/>
        <v>0</v>
      </c>
      <c r="AV163" s="100"/>
      <c r="AW163" s="100"/>
      <c r="AX163" s="100"/>
      <c r="AY163" s="100"/>
      <c r="AZ163" s="100"/>
      <c r="BA163" s="82"/>
      <c r="BB163" s="82">
        <f t="shared" si="404"/>
        <v>0</v>
      </c>
      <c r="BC163" s="82">
        <f t="shared" si="405"/>
        <v>0</v>
      </c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83" t="s">
        <v>386</v>
      </c>
      <c r="BO163" s="87"/>
      <c r="BP163" s="25"/>
    </row>
    <row r="164" spans="1:68" s="200" customFormat="1" x14ac:dyDescent="0.2">
      <c r="A164" s="110"/>
      <c r="B164" s="244"/>
      <c r="C164" s="287" t="s">
        <v>641</v>
      </c>
      <c r="D164" s="81">
        <f t="shared" si="394"/>
        <v>9990</v>
      </c>
      <c r="E164" s="297">
        <f t="shared" si="395"/>
        <v>9990</v>
      </c>
      <c r="F164" s="82">
        <v>9990</v>
      </c>
      <c r="G164" s="82">
        <f t="shared" si="396"/>
        <v>9990</v>
      </c>
      <c r="H164" s="82">
        <f t="shared" si="397"/>
        <v>0</v>
      </c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>
        <v>0</v>
      </c>
      <c r="T164" s="82">
        <f t="shared" si="398"/>
        <v>0</v>
      </c>
      <c r="U164" s="82">
        <f t="shared" si="399"/>
        <v>0</v>
      </c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>
        <v>0</v>
      </c>
      <c r="AG164" s="82">
        <f t="shared" si="400"/>
        <v>0</v>
      </c>
      <c r="AH164" s="82">
        <f t="shared" si="401"/>
        <v>0</v>
      </c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>
        <v>0</v>
      </c>
      <c r="AT164" s="82">
        <f t="shared" si="402"/>
        <v>0</v>
      </c>
      <c r="AU164" s="100">
        <f t="shared" si="403"/>
        <v>0</v>
      </c>
      <c r="AV164" s="100"/>
      <c r="AW164" s="100"/>
      <c r="AX164" s="100"/>
      <c r="AY164" s="100"/>
      <c r="AZ164" s="100"/>
      <c r="BA164" s="82"/>
      <c r="BB164" s="82">
        <f t="shared" si="404"/>
        <v>0</v>
      </c>
      <c r="BC164" s="82">
        <f t="shared" si="405"/>
        <v>0</v>
      </c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83" t="s">
        <v>555</v>
      </c>
      <c r="BO164" s="87"/>
      <c r="BP164" s="25"/>
    </row>
    <row r="165" spans="1:68" s="195" customFormat="1" ht="24" x14ac:dyDescent="0.2">
      <c r="A165" s="110"/>
      <c r="B165" s="245"/>
      <c r="C165" s="287" t="s">
        <v>545</v>
      </c>
      <c r="D165" s="81">
        <f t="shared" si="394"/>
        <v>6266</v>
      </c>
      <c r="E165" s="297">
        <f t="shared" si="395"/>
        <v>6266</v>
      </c>
      <c r="F165" s="82">
        <v>6266</v>
      </c>
      <c r="G165" s="82">
        <f t="shared" si="396"/>
        <v>6266</v>
      </c>
      <c r="H165" s="82">
        <f t="shared" si="397"/>
        <v>0</v>
      </c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>
        <v>0</v>
      </c>
      <c r="T165" s="82">
        <f t="shared" si="398"/>
        <v>0</v>
      </c>
      <c r="U165" s="82">
        <f t="shared" si="399"/>
        <v>0</v>
      </c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>
        <v>0</v>
      </c>
      <c r="AG165" s="82">
        <f t="shared" si="400"/>
        <v>0</v>
      </c>
      <c r="AH165" s="82">
        <f t="shared" si="401"/>
        <v>0</v>
      </c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>
        <v>0</v>
      </c>
      <c r="AT165" s="82">
        <f t="shared" si="402"/>
        <v>0</v>
      </c>
      <c r="AU165" s="100">
        <f t="shared" si="403"/>
        <v>0</v>
      </c>
      <c r="AV165" s="100"/>
      <c r="AW165" s="100"/>
      <c r="AX165" s="100"/>
      <c r="AY165" s="100"/>
      <c r="AZ165" s="100"/>
      <c r="BA165" s="82"/>
      <c r="BB165" s="82">
        <f t="shared" si="404"/>
        <v>0</v>
      </c>
      <c r="BC165" s="82">
        <f t="shared" si="405"/>
        <v>0</v>
      </c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83" t="s">
        <v>693</v>
      </c>
      <c r="BO165" s="87"/>
      <c r="BP165" s="25"/>
    </row>
    <row r="166" spans="1:68" s="200" customFormat="1" ht="24" x14ac:dyDescent="0.2">
      <c r="A166" s="110"/>
      <c r="B166" s="245"/>
      <c r="C166" s="287" t="s">
        <v>642</v>
      </c>
      <c r="D166" s="81">
        <f t="shared" si="394"/>
        <v>3590</v>
      </c>
      <c r="E166" s="297">
        <f t="shared" si="395"/>
        <v>3590</v>
      </c>
      <c r="F166" s="82">
        <v>3590</v>
      </c>
      <c r="G166" s="82">
        <f t="shared" si="396"/>
        <v>3590</v>
      </c>
      <c r="H166" s="82">
        <f t="shared" si="397"/>
        <v>0</v>
      </c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>
        <v>0</v>
      </c>
      <c r="T166" s="82">
        <f t="shared" si="398"/>
        <v>0</v>
      </c>
      <c r="U166" s="82">
        <f t="shared" si="399"/>
        <v>0</v>
      </c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>
        <v>0</v>
      </c>
      <c r="AG166" s="82">
        <f t="shared" si="400"/>
        <v>0</v>
      </c>
      <c r="AH166" s="82">
        <f t="shared" si="401"/>
        <v>0</v>
      </c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>
        <v>0</v>
      </c>
      <c r="AT166" s="82">
        <f t="shared" si="402"/>
        <v>0</v>
      </c>
      <c r="AU166" s="100">
        <f t="shared" si="403"/>
        <v>0</v>
      </c>
      <c r="AV166" s="100"/>
      <c r="AW166" s="100"/>
      <c r="AX166" s="100"/>
      <c r="AY166" s="100"/>
      <c r="AZ166" s="100"/>
      <c r="BA166" s="82"/>
      <c r="BB166" s="82">
        <f t="shared" si="404"/>
        <v>0</v>
      </c>
      <c r="BC166" s="82">
        <f t="shared" si="405"/>
        <v>0</v>
      </c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83" t="s">
        <v>694</v>
      </c>
      <c r="BO166" s="87"/>
      <c r="BP166" s="25"/>
    </row>
    <row r="167" spans="1:68" ht="24" customHeight="1" x14ac:dyDescent="0.2">
      <c r="A167" s="110">
        <v>90000056465</v>
      </c>
      <c r="B167" s="243" t="s">
        <v>283</v>
      </c>
      <c r="C167" s="287" t="s">
        <v>243</v>
      </c>
      <c r="D167" s="81">
        <f t="shared" si="394"/>
        <v>1093712</v>
      </c>
      <c r="E167" s="297">
        <f t="shared" si="395"/>
        <v>1093712</v>
      </c>
      <c r="F167" s="82">
        <v>549670</v>
      </c>
      <c r="G167" s="82">
        <f t="shared" si="396"/>
        <v>549670</v>
      </c>
      <c r="H167" s="82">
        <f t="shared" si="397"/>
        <v>0</v>
      </c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>
        <v>446030</v>
      </c>
      <c r="T167" s="82">
        <f t="shared" si="398"/>
        <v>446030</v>
      </c>
      <c r="U167" s="82">
        <f t="shared" si="399"/>
        <v>0</v>
      </c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>
        <v>98012</v>
      </c>
      <c r="AG167" s="82">
        <f t="shared" si="400"/>
        <v>98012</v>
      </c>
      <c r="AH167" s="82">
        <f t="shared" si="401"/>
        <v>0</v>
      </c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>
        <v>0</v>
      </c>
      <c r="AT167" s="82">
        <f t="shared" si="402"/>
        <v>0</v>
      </c>
      <c r="AU167" s="100">
        <f t="shared" si="403"/>
        <v>0</v>
      </c>
      <c r="AV167" s="100"/>
      <c r="AW167" s="100"/>
      <c r="AX167" s="100"/>
      <c r="AY167" s="100"/>
      <c r="AZ167" s="100"/>
      <c r="BA167" s="82"/>
      <c r="BB167" s="82">
        <f t="shared" si="404"/>
        <v>0</v>
      </c>
      <c r="BC167" s="82">
        <f t="shared" si="405"/>
        <v>0</v>
      </c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83" t="s">
        <v>389</v>
      </c>
      <c r="BO167" s="87"/>
      <c r="BP167" s="25"/>
    </row>
    <row r="168" spans="1:68" ht="24" customHeight="1" x14ac:dyDescent="0.2">
      <c r="A168" s="110">
        <v>90009249140</v>
      </c>
      <c r="B168" s="243" t="s">
        <v>515</v>
      </c>
      <c r="C168" s="287" t="s">
        <v>228</v>
      </c>
      <c r="D168" s="81">
        <f t="shared" si="394"/>
        <v>352406</v>
      </c>
      <c r="E168" s="297">
        <f t="shared" si="395"/>
        <v>352406</v>
      </c>
      <c r="F168" s="82">
        <v>325959</v>
      </c>
      <c r="G168" s="82">
        <f t="shared" si="396"/>
        <v>325959</v>
      </c>
      <c r="H168" s="82">
        <f t="shared" si="397"/>
        <v>0</v>
      </c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>
        <v>25411</v>
      </c>
      <c r="T168" s="82">
        <f t="shared" si="398"/>
        <v>25411</v>
      </c>
      <c r="U168" s="82">
        <f t="shared" si="399"/>
        <v>0</v>
      </c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>
        <v>1036</v>
      </c>
      <c r="AG168" s="100">
        <f t="shared" si="400"/>
        <v>1036</v>
      </c>
      <c r="AH168" s="100">
        <f t="shared" si="401"/>
        <v>0</v>
      </c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>
        <v>0</v>
      </c>
      <c r="AT168" s="82">
        <f t="shared" si="402"/>
        <v>0</v>
      </c>
      <c r="AU168" s="100">
        <f t="shared" si="403"/>
        <v>0</v>
      </c>
      <c r="AV168" s="100"/>
      <c r="AW168" s="100"/>
      <c r="AX168" s="100"/>
      <c r="AY168" s="100"/>
      <c r="AZ168" s="100"/>
      <c r="BA168" s="82"/>
      <c r="BB168" s="82">
        <f t="shared" si="404"/>
        <v>0</v>
      </c>
      <c r="BC168" s="82">
        <f t="shared" si="405"/>
        <v>0</v>
      </c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83" t="s">
        <v>390</v>
      </c>
      <c r="BO168" s="87"/>
      <c r="BP168" s="25"/>
    </row>
    <row r="169" spans="1:68" x14ac:dyDescent="0.2">
      <c r="A169" s="110"/>
      <c r="B169" s="244"/>
      <c r="C169" s="287" t="s">
        <v>240</v>
      </c>
      <c r="D169" s="81">
        <f t="shared" si="394"/>
        <v>34395</v>
      </c>
      <c r="E169" s="297">
        <f t="shared" si="395"/>
        <v>34395</v>
      </c>
      <c r="F169" s="82">
        <v>34395</v>
      </c>
      <c r="G169" s="82">
        <f t="shared" si="396"/>
        <v>34395</v>
      </c>
      <c r="H169" s="82">
        <f t="shared" si="397"/>
        <v>0</v>
      </c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>
        <v>0</v>
      </c>
      <c r="T169" s="82">
        <f t="shared" si="398"/>
        <v>0</v>
      </c>
      <c r="U169" s="82">
        <f t="shared" si="399"/>
        <v>0</v>
      </c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>
        <v>0</v>
      </c>
      <c r="AG169" s="82">
        <f t="shared" si="400"/>
        <v>0</v>
      </c>
      <c r="AH169" s="82">
        <f t="shared" si="401"/>
        <v>0</v>
      </c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>
        <v>0</v>
      </c>
      <c r="AT169" s="82">
        <f t="shared" si="402"/>
        <v>0</v>
      </c>
      <c r="AU169" s="100">
        <f t="shared" si="403"/>
        <v>0</v>
      </c>
      <c r="AV169" s="100"/>
      <c r="AW169" s="100"/>
      <c r="AX169" s="100"/>
      <c r="AY169" s="100"/>
      <c r="AZ169" s="100"/>
      <c r="BA169" s="82"/>
      <c r="BB169" s="82">
        <f t="shared" si="404"/>
        <v>0</v>
      </c>
      <c r="BC169" s="82">
        <f t="shared" si="405"/>
        <v>0</v>
      </c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83" t="s">
        <v>391</v>
      </c>
      <c r="BO169" s="87"/>
      <c r="BP169" s="25"/>
    </row>
    <row r="170" spans="1:68" ht="24" customHeight="1" x14ac:dyDescent="0.2">
      <c r="A170" s="110">
        <v>90009249210</v>
      </c>
      <c r="B170" s="243" t="s">
        <v>516</v>
      </c>
      <c r="C170" s="287" t="s">
        <v>228</v>
      </c>
      <c r="D170" s="81">
        <f t="shared" si="394"/>
        <v>428030</v>
      </c>
      <c r="E170" s="297">
        <f t="shared" si="395"/>
        <v>428030</v>
      </c>
      <c r="F170" s="82">
        <v>402703</v>
      </c>
      <c r="G170" s="82">
        <f t="shared" si="396"/>
        <v>402703</v>
      </c>
      <c r="H170" s="82">
        <f t="shared" si="397"/>
        <v>0</v>
      </c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>
        <v>25327</v>
      </c>
      <c r="T170" s="82">
        <f t="shared" si="398"/>
        <v>25327</v>
      </c>
      <c r="U170" s="82">
        <f t="shared" si="399"/>
        <v>0</v>
      </c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>
        <v>0</v>
      </c>
      <c r="AG170" s="82">
        <f t="shared" si="400"/>
        <v>0</v>
      </c>
      <c r="AH170" s="82">
        <f t="shared" si="401"/>
        <v>0</v>
      </c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>
        <v>0</v>
      </c>
      <c r="AT170" s="82">
        <f t="shared" si="402"/>
        <v>0</v>
      </c>
      <c r="AU170" s="100">
        <f t="shared" si="403"/>
        <v>0</v>
      </c>
      <c r="AV170" s="100"/>
      <c r="AW170" s="100"/>
      <c r="AX170" s="100"/>
      <c r="AY170" s="100"/>
      <c r="AZ170" s="100"/>
      <c r="BA170" s="82"/>
      <c r="BB170" s="82">
        <f t="shared" si="404"/>
        <v>0</v>
      </c>
      <c r="BC170" s="82">
        <f t="shared" si="405"/>
        <v>0</v>
      </c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83" t="s">
        <v>392</v>
      </c>
      <c r="BO170" s="87"/>
      <c r="BP170" s="25"/>
    </row>
    <row r="171" spans="1:68" x14ac:dyDescent="0.2">
      <c r="A171" s="110"/>
      <c r="B171" s="244"/>
      <c r="C171" s="287" t="s">
        <v>240</v>
      </c>
      <c r="D171" s="81">
        <f t="shared" si="394"/>
        <v>40312</v>
      </c>
      <c r="E171" s="297">
        <f t="shared" si="395"/>
        <v>40312</v>
      </c>
      <c r="F171" s="82">
        <v>40312</v>
      </c>
      <c r="G171" s="82">
        <f t="shared" si="396"/>
        <v>40312</v>
      </c>
      <c r="H171" s="82">
        <f t="shared" si="397"/>
        <v>0</v>
      </c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>
        <v>0</v>
      </c>
      <c r="T171" s="82">
        <f t="shared" si="398"/>
        <v>0</v>
      </c>
      <c r="U171" s="82">
        <f t="shared" si="399"/>
        <v>0</v>
      </c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>
        <v>0</v>
      </c>
      <c r="AG171" s="82">
        <f t="shared" si="400"/>
        <v>0</v>
      </c>
      <c r="AH171" s="82">
        <f t="shared" si="401"/>
        <v>0</v>
      </c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>
        <v>0</v>
      </c>
      <c r="AT171" s="82">
        <f t="shared" si="402"/>
        <v>0</v>
      </c>
      <c r="AU171" s="100">
        <f t="shared" si="403"/>
        <v>0</v>
      </c>
      <c r="AV171" s="100"/>
      <c r="AW171" s="100"/>
      <c r="AX171" s="100"/>
      <c r="AY171" s="100"/>
      <c r="AZ171" s="100"/>
      <c r="BA171" s="82"/>
      <c r="BB171" s="82">
        <f t="shared" si="404"/>
        <v>0</v>
      </c>
      <c r="BC171" s="82">
        <f t="shared" si="405"/>
        <v>0</v>
      </c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83" t="s">
        <v>393</v>
      </c>
      <c r="BO171" s="87"/>
      <c r="BP171" s="25"/>
    </row>
    <row r="172" spans="1:68" ht="24" customHeight="1" x14ac:dyDescent="0.2">
      <c r="A172" s="110">
        <v>90009249155</v>
      </c>
      <c r="B172" s="243" t="s">
        <v>517</v>
      </c>
      <c r="C172" s="287" t="s">
        <v>228</v>
      </c>
      <c r="D172" s="81">
        <f t="shared" si="394"/>
        <v>379137</v>
      </c>
      <c r="E172" s="297">
        <f t="shared" si="395"/>
        <v>379137</v>
      </c>
      <c r="F172" s="82">
        <v>358203</v>
      </c>
      <c r="G172" s="82">
        <f t="shared" si="396"/>
        <v>358203</v>
      </c>
      <c r="H172" s="82">
        <f t="shared" si="397"/>
        <v>0</v>
      </c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>
        <v>20929</v>
      </c>
      <c r="T172" s="82">
        <f t="shared" si="398"/>
        <v>20929</v>
      </c>
      <c r="U172" s="82">
        <f t="shared" si="399"/>
        <v>0</v>
      </c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>
        <v>5</v>
      </c>
      <c r="AG172" s="82">
        <f t="shared" si="400"/>
        <v>5</v>
      </c>
      <c r="AH172" s="82">
        <f t="shared" si="401"/>
        <v>0</v>
      </c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>
        <v>0</v>
      </c>
      <c r="AT172" s="82">
        <f t="shared" si="402"/>
        <v>0</v>
      </c>
      <c r="AU172" s="100">
        <f t="shared" si="403"/>
        <v>0</v>
      </c>
      <c r="AV172" s="100"/>
      <c r="AW172" s="100"/>
      <c r="AX172" s="100"/>
      <c r="AY172" s="100"/>
      <c r="AZ172" s="100"/>
      <c r="BA172" s="82"/>
      <c r="BB172" s="82">
        <f t="shared" si="404"/>
        <v>0</v>
      </c>
      <c r="BC172" s="82">
        <f t="shared" si="405"/>
        <v>0</v>
      </c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83" t="s">
        <v>394</v>
      </c>
      <c r="BO172" s="87"/>
      <c r="BP172" s="25"/>
    </row>
    <row r="173" spans="1:68" x14ac:dyDescent="0.2">
      <c r="A173" s="110"/>
      <c r="B173" s="244"/>
      <c r="C173" s="287" t="s">
        <v>240</v>
      </c>
      <c r="D173" s="81">
        <f t="shared" si="394"/>
        <v>34395</v>
      </c>
      <c r="E173" s="297">
        <f t="shared" si="395"/>
        <v>34395</v>
      </c>
      <c r="F173" s="82">
        <v>34395</v>
      </c>
      <c r="G173" s="82">
        <f t="shared" si="396"/>
        <v>34395</v>
      </c>
      <c r="H173" s="82">
        <f t="shared" si="397"/>
        <v>0</v>
      </c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>
        <v>0</v>
      </c>
      <c r="T173" s="82">
        <f t="shared" si="398"/>
        <v>0</v>
      </c>
      <c r="U173" s="82">
        <f t="shared" si="399"/>
        <v>0</v>
      </c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>
        <v>0</v>
      </c>
      <c r="AG173" s="82">
        <f t="shared" si="400"/>
        <v>0</v>
      </c>
      <c r="AH173" s="82">
        <f t="shared" si="401"/>
        <v>0</v>
      </c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>
        <v>0</v>
      </c>
      <c r="AT173" s="82">
        <f t="shared" si="402"/>
        <v>0</v>
      </c>
      <c r="AU173" s="100">
        <f t="shared" si="403"/>
        <v>0</v>
      </c>
      <c r="AV173" s="100"/>
      <c r="AW173" s="100"/>
      <c r="AX173" s="100"/>
      <c r="AY173" s="100"/>
      <c r="AZ173" s="100"/>
      <c r="BA173" s="82"/>
      <c r="BB173" s="82">
        <f t="shared" si="404"/>
        <v>0</v>
      </c>
      <c r="BC173" s="82">
        <f t="shared" si="405"/>
        <v>0</v>
      </c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83" t="s">
        <v>395</v>
      </c>
      <c r="BO173" s="87"/>
      <c r="BP173" s="25"/>
    </row>
    <row r="174" spans="1:68" ht="24" customHeight="1" x14ac:dyDescent="0.2">
      <c r="A174" s="110">
        <v>90009249259</v>
      </c>
      <c r="B174" s="243" t="s">
        <v>518</v>
      </c>
      <c r="C174" s="287" t="s">
        <v>228</v>
      </c>
      <c r="D174" s="81">
        <f t="shared" si="394"/>
        <v>660915</v>
      </c>
      <c r="E174" s="297">
        <f t="shared" si="395"/>
        <v>660915</v>
      </c>
      <c r="F174" s="82">
        <v>591153</v>
      </c>
      <c r="G174" s="82">
        <f t="shared" si="396"/>
        <v>591153</v>
      </c>
      <c r="H174" s="82">
        <f t="shared" si="397"/>
        <v>0</v>
      </c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>
        <v>64030</v>
      </c>
      <c r="T174" s="82">
        <f t="shared" si="398"/>
        <v>64030</v>
      </c>
      <c r="U174" s="82">
        <f t="shared" si="399"/>
        <v>0</v>
      </c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>
        <v>5732</v>
      </c>
      <c r="AG174" s="82">
        <f t="shared" si="400"/>
        <v>5732</v>
      </c>
      <c r="AH174" s="82">
        <f t="shared" si="401"/>
        <v>0</v>
      </c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>
        <v>0</v>
      </c>
      <c r="AT174" s="82">
        <f t="shared" si="402"/>
        <v>0</v>
      </c>
      <c r="AU174" s="100">
        <f t="shared" si="403"/>
        <v>0</v>
      </c>
      <c r="AV174" s="100"/>
      <c r="AW174" s="100"/>
      <c r="AX174" s="100"/>
      <c r="AY174" s="100"/>
      <c r="AZ174" s="100"/>
      <c r="BA174" s="82"/>
      <c r="BB174" s="82">
        <f t="shared" si="404"/>
        <v>0</v>
      </c>
      <c r="BC174" s="82">
        <f t="shared" si="405"/>
        <v>0</v>
      </c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83" t="s">
        <v>396</v>
      </c>
      <c r="BO174" s="87"/>
      <c r="BP174" s="25"/>
    </row>
    <row r="175" spans="1:68" x14ac:dyDescent="0.2">
      <c r="A175" s="110"/>
      <c r="B175" s="244"/>
      <c r="C175" s="287" t="s">
        <v>240</v>
      </c>
      <c r="D175" s="81">
        <f t="shared" si="394"/>
        <v>90451</v>
      </c>
      <c r="E175" s="297">
        <f t="shared" si="395"/>
        <v>90451</v>
      </c>
      <c r="F175" s="82">
        <v>83953</v>
      </c>
      <c r="G175" s="82">
        <f t="shared" si="396"/>
        <v>83953</v>
      </c>
      <c r="H175" s="82">
        <f t="shared" si="397"/>
        <v>0</v>
      </c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>
        <v>0</v>
      </c>
      <c r="T175" s="82">
        <f t="shared" si="398"/>
        <v>0</v>
      </c>
      <c r="U175" s="82">
        <f t="shared" si="399"/>
        <v>0</v>
      </c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>
        <v>6498</v>
      </c>
      <c r="AG175" s="82">
        <f t="shared" si="400"/>
        <v>6498</v>
      </c>
      <c r="AH175" s="82">
        <f t="shared" si="401"/>
        <v>0</v>
      </c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>
        <v>0</v>
      </c>
      <c r="AT175" s="82">
        <f t="shared" si="402"/>
        <v>0</v>
      </c>
      <c r="AU175" s="100">
        <f t="shared" si="403"/>
        <v>0</v>
      </c>
      <c r="AV175" s="100"/>
      <c r="AW175" s="100"/>
      <c r="AX175" s="100"/>
      <c r="AY175" s="100"/>
      <c r="AZ175" s="100"/>
      <c r="BA175" s="82"/>
      <c r="BB175" s="82">
        <f t="shared" si="404"/>
        <v>0</v>
      </c>
      <c r="BC175" s="82">
        <f t="shared" si="405"/>
        <v>0</v>
      </c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83" t="s">
        <v>397</v>
      </c>
      <c r="BO175" s="87"/>
      <c r="BP175" s="25"/>
    </row>
    <row r="176" spans="1:68" ht="24" customHeight="1" x14ac:dyDescent="0.2">
      <c r="A176" s="110">
        <v>90009249314</v>
      </c>
      <c r="B176" s="243" t="s">
        <v>519</v>
      </c>
      <c r="C176" s="287" t="s">
        <v>228</v>
      </c>
      <c r="D176" s="81">
        <f t="shared" si="394"/>
        <v>671803</v>
      </c>
      <c r="E176" s="297">
        <f t="shared" si="395"/>
        <v>671803</v>
      </c>
      <c r="F176" s="82">
        <v>580135</v>
      </c>
      <c r="G176" s="82">
        <f t="shared" si="396"/>
        <v>580135</v>
      </c>
      <c r="H176" s="82">
        <f t="shared" si="397"/>
        <v>0</v>
      </c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>
        <v>83701</v>
      </c>
      <c r="T176" s="82">
        <f t="shared" si="398"/>
        <v>83701</v>
      </c>
      <c r="U176" s="82">
        <f t="shared" si="399"/>
        <v>0</v>
      </c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>
        <v>7967</v>
      </c>
      <c r="AG176" s="82">
        <f t="shared" si="400"/>
        <v>7967</v>
      </c>
      <c r="AH176" s="82">
        <f t="shared" si="401"/>
        <v>0</v>
      </c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>
        <v>0</v>
      </c>
      <c r="AT176" s="82">
        <f t="shared" si="402"/>
        <v>0</v>
      </c>
      <c r="AU176" s="100">
        <f t="shared" si="403"/>
        <v>0</v>
      </c>
      <c r="AV176" s="100"/>
      <c r="AW176" s="100"/>
      <c r="AX176" s="100"/>
      <c r="AY176" s="100"/>
      <c r="AZ176" s="100"/>
      <c r="BA176" s="82"/>
      <c r="BB176" s="82">
        <f t="shared" si="404"/>
        <v>0</v>
      </c>
      <c r="BC176" s="82">
        <f t="shared" si="405"/>
        <v>0</v>
      </c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83" t="s">
        <v>398</v>
      </c>
      <c r="BO176" s="87"/>
      <c r="BP176" s="25"/>
    </row>
    <row r="177" spans="1:68" x14ac:dyDescent="0.2">
      <c r="A177" s="110"/>
      <c r="B177" s="244"/>
      <c r="C177" s="287" t="s">
        <v>240</v>
      </c>
      <c r="D177" s="81">
        <f t="shared" si="394"/>
        <v>85062</v>
      </c>
      <c r="E177" s="297">
        <f t="shared" si="395"/>
        <v>85062</v>
      </c>
      <c r="F177" s="82">
        <v>85062</v>
      </c>
      <c r="G177" s="82">
        <f t="shared" si="396"/>
        <v>85062</v>
      </c>
      <c r="H177" s="82">
        <f t="shared" si="397"/>
        <v>0</v>
      </c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>
        <v>0</v>
      </c>
      <c r="T177" s="82">
        <f t="shared" si="398"/>
        <v>0</v>
      </c>
      <c r="U177" s="82">
        <f t="shared" si="399"/>
        <v>0</v>
      </c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>
        <v>0</v>
      </c>
      <c r="AG177" s="82">
        <f t="shared" si="400"/>
        <v>0</v>
      </c>
      <c r="AH177" s="82">
        <f t="shared" si="401"/>
        <v>0</v>
      </c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>
        <v>0</v>
      </c>
      <c r="AT177" s="82">
        <f t="shared" si="402"/>
        <v>0</v>
      </c>
      <c r="AU177" s="100">
        <f t="shared" si="403"/>
        <v>0</v>
      </c>
      <c r="AV177" s="100"/>
      <c r="AW177" s="100"/>
      <c r="AX177" s="100"/>
      <c r="AY177" s="100"/>
      <c r="AZ177" s="100"/>
      <c r="BA177" s="82"/>
      <c r="BB177" s="82">
        <f t="shared" si="404"/>
        <v>0</v>
      </c>
      <c r="BC177" s="82">
        <f t="shared" si="405"/>
        <v>0</v>
      </c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83" t="s">
        <v>399</v>
      </c>
      <c r="BO177" s="87"/>
      <c r="BP177" s="25"/>
    </row>
    <row r="178" spans="1:68" ht="24" customHeight="1" x14ac:dyDescent="0.2">
      <c r="A178" s="110">
        <v>90009249189</v>
      </c>
      <c r="B178" s="243" t="s">
        <v>520</v>
      </c>
      <c r="C178" s="287" t="s">
        <v>228</v>
      </c>
      <c r="D178" s="81">
        <f t="shared" si="394"/>
        <v>644518</v>
      </c>
      <c r="E178" s="297">
        <f t="shared" si="395"/>
        <v>644518</v>
      </c>
      <c r="F178" s="82">
        <v>552680</v>
      </c>
      <c r="G178" s="82">
        <f t="shared" si="396"/>
        <v>552680</v>
      </c>
      <c r="H178" s="82">
        <f t="shared" si="397"/>
        <v>0</v>
      </c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>
        <v>85804</v>
      </c>
      <c r="T178" s="82">
        <f t="shared" si="398"/>
        <v>85804</v>
      </c>
      <c r="U178" s="82">
        <f t="shared" si="399"/>
        <v>0</v>
      </c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>
        <v>6034</v>
      </c>
      <c r="AG178" s="82">
        <f t="shared" si="400"/>
        <v>6034</v>
      </c>
      <c r="AH178" s="82">
        <f t="shared" si="401"/>
        <v>0</v>
      </c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>
        <v>0</v>
      </c>
      <c r="AT178" s="82">
        <f t="shared" si="402"/>
        <v>0</v>
      </c>
      <c r="AU178" s="100">
        <f t="shared" si="403"/>
        <v>0</v>
      </c>
      <c r="AV178" s="100"/>
      <c r="AW178" s="100"/>
      <c r="AX178" s="100"/>
      <c r="AY178" s="100"/>
      <c r="AZ178" s="100"/>
      <c r="BA178" s="82"/>
      <c r="BB178" s="82">
        <f t="shared" si="404"/>
        <v>0</v>
      </c>
      <c r="BC178" s="82">
        <f t="shared" si="405"/>
        <v>0</v>
      </c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83" t="s">
        <v>400</v>
      </c>
      <c r="BO178" s="87"/>
      <c r="BP178" s="25"/>
    </row>
    <row r="179" spans="1:68" x14ac:dyDescent="0.2">
      <c r="A179" s="110"/>
      <c r="B179" s="244"/>
      <c r="C179" s="287" t="s">
        <v>240</v>
      </c>
      <c r="D179" s="81">
        <f t="shared" si="394"/>
        <v>84561</v>
      </c>
      <c r="E179" s="297">
        <f t="shared" si="395"/>
        <v>84561</v>
      </c>
      <c r="F179" s="82">
        <v>78405</v>
      </c>
      <c r="G179" s="82">
        <f t="shared" si="396"/>
        <v>78405</v>
      </c>
      <c r="H179" s="82">
        <f t="shared" si="397"/>
        <v>0</v>
      </c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>
        <v>0</v>
      </c>
      <c r="T179" s="82">
        <f t="shared" si="398"/>
        <v>0</v>
      </c>
      <c r="U179" s="82">
        <f t="shared" si="399"/>
        <v>0</v>
      </c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>
        <v>6156</v>
      </c>
      <c r="AG179" s="82">
        <f t="shared" si="400"/>
        <v>6156</v>
      </c>
      <c r="AH179" s="82">
        <f t="shared" si="401"/>
        <v>0</v>
      </c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>
        <v>0</v>
      </c>
      <c r="AT179" s="82">
        <f t="shared" si="402"/>
        <v>0</v>
      </c>
      <c r="AU179" s="100">
        <f t="shared" si="403"/>
        <v>0</v>
      </c>
      <c r="AV179" s="100"/>
      <c r="AW179" s="100"/>
      <c r="AX179" s="100"/>
      <c r="AY179" s="100"/>
      <c r="AZ179" s="100"/>
      <c r="BA179" s="82"/>
      <c r="BB179" s="82">
        <f t="shared" si="404"/>
        <v>0</v>
      </c>
      <c r="BC179" s="82">
        <f t="shared" si="405"/>
        <v>0</v>
      </c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83" t="s">
        <v>401</v>
      </c>
      <c r="BO179" s="87"/>
      <c r="BP179" s="25"/>
    </row>
    <row r="180" spans="1:68" ht="24" customHeight="1" x14ac:dyDescent="0.2">
      <c r="A180" s="110">
        <v>90009249136</v>
      </c>
      <c r="B180" s="243" t="s">
        <v>521</v>
      </c>
      <c r="C180" s="287" t="s">
        <v>228</v>
      </c>
      <c r="D180" s="81">
        <f t="shared" si="394"/>
        <v>331285</v>
      </c>
      <c r="E180" s="297">
        <f t="shared" si="395"/>
        <v>331285</v>
      </c>
      <c r="F180" s="82">
        <v>314523</v>
      </c>
      <c r="G180" s="82">
        <f t="shared" si="396"/>
        <v>314523</v>
      </c>
      <c r="H180" s="82">
        <f t="shared" si="397"/>
        <v>0</v>
      </c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>
        <v>16669</v>
      </c>
      <c r="T180" s="82">
        <f t="shared" si="398"/>
        <v>16669</v>
      </c>
      <c r="U180" s="82">
        <f t="shared" si="399"/>
        <v>0</v>
      </c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>
        <v>93</v>
      </c>
      <c r="AG180" s="82">
        <f t="shared" si="400"/>
        <v>93</v>
      </c>
      <c r="AH180" s="82">
        <f t="shared" si="401"/>
        <v>0</v>
      </c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>
        <v>0</v>
      </c>
      <c r="AT180" s="82">
        <f t="shared" si="402"/>
        <v>0</v>
      </c>
      <c r="AU180" s="100">
        <f t="shared" si="403"/>
        <v>0</v>
      </c>
      <c r="AV180" s="100"/>
      <c r="AW180" s="100"/>
      <c r="AX180" s="100"/>
      <c r="AY180" s="100"/>
      <c r="AZ180" s="100"/>
      <c r="BA180" s="82"/>
      <c r="BB180" s="82">
        <f t="shared" si="404"/>
        <v>0</v>
      </c>
      <c r="BC180" s="82">
        <f t="shared" si="405"/>
        <v>0</v>
      </c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83" t="s">
        <v>402</v>
      </c>
      <c r="BO180" s="87"/>
      <c r="BP180" s="25"/>
    </row>
    <row r="181" spans="1:68" x14ac:dyDescent="0.2">
      <c r="A181" s="110"/>
      <c r="B181" s="244"/>
      <c r="C181" s="287" t="s">
        <v>240</v>
      </c>
      <c r="D181" s="81">
        <f t="shared" si="394"/>
        <v>31436</v>
      </c>
      <c r="E181" s="297">
        <f t="shared" si="395"/>
        <v>31436</v>
      </c>
      <c r="F181" s="82">
        <v>31436</v>
      </c>
      <c r="G181" s="82">
        <f t="shared" si="396"/>
        <v>31436</v>
      </c>
      <c r="H181" s="82">
        <f t="shared" si="397"/>
        <v>0</v>
      </c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>
        <v>0</v>
      </c>
      <c r="T181" s="82">
        <f t="shared" si="398"/>
        <v>0</v>
      </c>
      <c r="U181" s="82">
        <f t="shared" si="399"/>
        <v>0</v>
      </c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>
        <v>0</v>
      </c>
      <c r="AG181" s="82">
        <f t="shared" si="400"/>
        <v>0</v>
      </c>
      <c r="AH181" s="82">
        <f t="shared" si="401"/>
        <v>0</v>
      </c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>
        <v>0</v>
      </c>
      <c r="AT181" s="82">
        <f t="shared" si="402"/>
        <v>0</v>
      </c>
      <c r="AU181" s="100">
        <f t="shared" si="403"/>
        <v>0</v>
      </c>
      <c r="AV181" s="100"/>
      <c r="AW181" s="100"/>
      <c r="AX181" s="100"/>
      <c r="AY181" s="100"/>
      <c r="AZ181" s="100"/>
      <c r="BA181" s="82"/>
      <c r="BB181" s="82">
        <f t="shared" si="404"/>
        <v>0</v>
      </c>
      <c r="BC181" s="82">
        <f t="shared" si="405"/>
        <v>0</v>
      </c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83" t="s">
        <v>403</v>
      </c>
      <c r="BO181" s="87"/>
      <c r="BP181" s="25"/>
    </row>
    <row r="182" spans="1:68" ht="24" customHeight="1" x14ac:dyDescent="0.2">
      <c r="A182" s="110">
        <v>90009563202</v>
      </c>
      <c r="B182" s="243" t="s">
        <v>522</v>
      </c>
      <c r="C182" s="287" t="s">
        <v>228</v>
      </c>
      <c r="D182" s="81">
        <f t="shared" si="394"/>
        <v>335953</v>
      </c>
      <c r="E182" s="297">
        <f t="shared" si="395"/>
        <v>335953</v>
      </c>
      <c r="F182" s="82">
        <v>166947</v>
      </c>
      <c r="G182" s="82">
        <f t="shared" si="396"/>
        <v>166947</v>
      </c>
      <c r="H182" s="82">
        <f t="shared" si="397"/>
        <v>0</v>
      </c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>
        <v>168028</v>
      </c>
      <c r="T182" s="82">
        <f t="shared" si="398"/>
        <v>168028</v>
      </c>
      <c r="U182" s="82">
        <f t="shared" si="399"/>
        <v>0</v>
      </c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>
        <v>978</v>
      </c>
      <c r="AG182" s="82">
        <f t="shared" si="400"/>
        <v>978</v>
      </c>
      <c r="AH182" s="82">
        <f t="shared" si="401"/>
        <v>0</v>
      </c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>
        <v>0</v>
      </c>
      <c r="AT182" s="82">
        <f t="shared" si="402"/>
        <v>0</v>
      </c>
      <c r="AU182" s="100">
        <f t="shared" si="403"/>
        <v>0</v>
      </c>
      <c r="AV182" s="100"/>
      <c r="AW182" s="100"/>
      <c r="AX182" s="100"/>
      <c r="AY182" s="100"/>
      <c r="AZ182" s="100"/>
      <c r="BA182" s="82"/>
      <c r="BB182" s="82">
        <f t="shared" si="404"/>
        <v>0</v>
      </c>
      <c r="BC182" s="82">
        <f t="shared" si="405"/>
        <v>0</v>
      </c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83" t="s">
        <v>404</v>
      </c>
      <c r="BO182" s="87"/>
      <c r="BP182" s="25"/>
    </row>
    <row r="183" spans="1:68" s="171" customFormat="1" x14ac:dyDescent="0.2">
      <c r="A183" s="110"/>
      <c r="B183" s="244"/>
      <c r="C183" s="287" t="s">
        <v>240</v>
      </c>
      <c r="D183" s="81">
        <f t="shared" si="394"/>
        <v>21081</v>
      </c>
      <c r="E183" s="297">
        <f t="shared" si="395"/>
        <v>21081</v>
      </c>
      <c r="F183" s="82">
        <v>21081</v>
      </c>
      <c r="G183" s="82">
        <f t="shared" si="396"/>
        <v>21081</v>
      </c>
      <c r="H183" s="82">
        <f t="shared" si="397"/>
        <v>0</v>
      </c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>
        <v>0</v>
      </c>
      <c r="T183" s="82">
        <f t="shared" si="398"/>
        <v>0</v>
      </c>
      <c r="U183" s="82">
        <f t="shared" si="399"/>
        <v>0</v>
      </c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>
        <v>0</v>
      </c>
      <c r="AG183" s="82">
        <f t="shared" si="400"/>
        <v>0</v>
      </c>
      <c r="AH183" s="82">
        <f t="shared" si="401"/>
        <v>0</v>
      </c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>
        <v>0</v>
      </c>
      <c r="AT183" s="82">
        <f t="shared" si="402"/>
        <v>0</v>
      </c>
      <c r="AU183" s="100">
        <f t="shared" si="403"/>
        <v>0</v>
      </c>
      <c r="AV183" s="100"/>
      <c r="AW183" s="100"/>
      <c r="AX183" s="100"/>
      <c r="AY183" s="100"/>
      <c r="AZ183" s="100"/>
      <c r="BA183" s="82"/>
      <c r="BB183" s="82">
        <f t="shared" si="404"/>
        <v>0</v>
      </c>
      <c r="BC183" s="82">
        <f t="shared" si="405"/>
        <v>0</v>
      </c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83" t="s">
        <v>498</v>
      </c>
      <c r="BO183" s="87"/>
      <c r="BP183" s="25"/>
    </row>
    <row r="184" spans="1:68" ht="24" customHeight="1" x14ac:dyDescent="0.2">
      <c r="A184" s="110">
        <v>90009249206</v>
      </c>
      <c r="B184" s="243" t="s">
        <v>523</v>
      </c>
      <c r="C184" s="287" t="s">
        <v>228</v>
      </c>
      <c r="D184" s="81">
        <f t="shared" ref="D184:D211" si="418">F184+S184+AF184+AS184+BA184</f>
        <v>662588</v>
      </c>
      <c r="E184" s="297">
        <f t="shared" ref="E184:E211" si="419">G184+T184+AG184+AT184+BB184</f>
        <v>662588</v>
      </c>
      <c r="F184" s="82">
        <v>613785</v>
      </c>
      <c r="G184" s="82">
        <f t="shared" ref="G184:G211" si="420">F184+H184</f>
        <v>613785</v>
      </c>
      <c r="H184" s="82">
        <f t="shared" ref="H184:H211" si="421">SUM(I184:R184)</f>
        <v>0</v>
      </c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>
        <v>42602</v>
      </c>
      <c r="T184" s="82">
        <f t="shared" ref="T184:T211" si="422">S184+U184</f>
        <v>42602</v>
      </c>
      <c r="U184" s="82">
        <f t="shared" ref="U184:U211" si="423">SUM(V184:AE184)</f>
        <v>0</v>
      </c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>
        <v>6201</v>
      </c>
      <c r="AG184" s="82">
        <f t="shared" ref="AG184:AG211" si="424">AF184+AH184</f>
        <v>6201</v>
      </c>
      <c r="AH184" s="82">
        <f t="shared" ref="AH184:AH211" si="425">SUM(AI184:AR184)</f>
        <v>0</v>
      </c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>
        <v>0</v>
      </c>
      <c r="AT184" s="82">
        <f t="shared" ref="AT184:AT211" si="426">AS184+AU184</f>
        <v>0</v>
      </c>
      <c r="AU184" s="100">
        <f t="shared" ref="AU184:AU211" si="427">SUM(AV184:AZ184)</f>
        <v>0</v>
      </c>
      <c r="AV184" s="100"/>
      <c r="AW184" s="100"/>
      <c r="AX184" s="100"/>
      <c r="AY184" s="100"/>
      <c r="AZ184" s="100"/>
      <c r="BA184" s="82"/>
      <c r="BB184" s="82">
        <f t="shared" ref="BB184:BB211" si="428">BA184+BC184</f>
        <v>0</v>
      </c>
      <c r="BC184" s="82">
        <f t="shared" ref="BC184:BC211" si="429">SUM(BD184:BM184)</f>
        <v>0</v>
      </c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83" t="s">
        <v>405</v>
      </c>
      <c r="BO184" s="87"/>
      <c r="BP184" s="25"/>
    </row>
    <row r="185" spans="1:68" x14ac:dyDescent="0.2">
      <c r="A185" s="110"/>
      <c r="B185" s="244"/>
      <c r="C185" s="287" t="s">
        <v>240</v>
      </c>
      <c r="D185" s="81">
        <f t="shared" si="418"/>
        <v>79884</v>
      </c>
      <c r="E185" s="297">
        <f t="shared" si="419"/>
        <v>79884</v>
      </c>
      <c r="F185" s="82">
        <v>79884</v>
      </c>
      <c r="G185" s="82">
        <f t="shared" si="420"/>
        <v>79884</v>
      </c>
      <c r="H185" s="82">
        <f t="shared" si="421"/>
        <v>0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>
        <v>0</v>
      </c>
      <c r="T185" s="82">
        <f t="shared" si="422"/>
        <v>0</v>
      </c>
      <c r="U185" s="82">
        <f t="shared" si="423"/>
        <v>0</v>
      </c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>
        <v>0</v>
      </c>
      <c r="AG185" s="82">
        <f t="shared" si="424"/>
        <v>0</v>
      </c>
      <c r="AH185" s="82">
        <f t="shared" si="425"/>
        <v>0</v>
      </c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>
        <v>0</v>
      </c>
      <c r="AT185" s="82">
        <f t="shared" si="426"/>
        <v>0</v>
      </c>
      <c r="AU185" s="100">
        <f t="shared" si="427"/>
        <v>0</v>
      </c>
      <c r="AV185" s="100"/>
      <c r="AW185" s="100"/>
      <c r="AX185" s="100"/>
      <c r="AY185" s="100"/>
      <c r="AZ185" s="100"/>
      <c r="BA185" s="82"/>
      <c r="BB185" s="82">
        <f t="shared" si="428"/>
        <v>0</v>
      </c>
      <c r="BC185" s="82">
        <f t="shared" si="429"/>
        <v>0</v>
      </c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83" t="s">
        <v>406</v>
      </c>
      <c r="BO185" s="87"/>
      <c r="BP185" s="25"/>
    </row>
    <row r="186" spans="1:68" ht="24" customHeight="1" x14ac:dyDescent="0.2">
      <c r="A186" s="110">
        <v>90009251357</v>
      </c>
      <c r="B186" s="243" t="s">
        <v>524</v>
      </c>
      <c r="C186" s="287" t="s">
        <v>228</v>
      </c>
      <c r="D186" s="81">
        <f t="shared" si="418"/>
        <v>407798</v>
      </c>
      <c r="E186" s="297">
        <f t="shared" si="419"/>
        <v>407798</v>
      </c>
      <c r="F186" s="82">
        <v>375064</v>
      </c>
      <c r="G186" s="82">
        <f t="shared" si="420"/>
        <v>375064</v>
      </c>
      <c r="H186" s="82">
        <f t="shared" si="421"/>
        <v>0</v>
      </c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>
        <v>30638</v>
      </c>
      <c r="T186" s="82">
        <f t="shared" si="422"/>
        <v>30638</v>
      </c>
      <c r="U186" s="82">
        <f t="shared" si="423"/>
        <v>0</v>
      </c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>
        <v>2096</v>
      </c>
      <c r="AG186" s="82">
        <f t="shared" si="424"/>
        <v>2096</v>
      </c>
      <c r="AH186" s="82">
        <f t="shared" si="425"/>
        <v>0</v>
      </c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>
        <v>0</v>
      </c>
      <c r="AT186" s="82">
        <f t="shared" si="426"/>
        <v>0</v>
      </c>
      <c r="AU186" s="100">
        <f t="shared" si="427"/>
        <v>0</v>
      </c>
      <c r="AV186" s="100"/>
      <c r="AW186" s="100"/>
      <c r="AX186" s="100"/>
      <c r="AY186" s="100"/>
      <c r="AZ186" s="100"/>
      <c r="BA186" s="82"/>
      <c r="BB186" s="82">
        <f t="shared" si="428"/>
        <v>0</v>
      </c>
      <c r="BC186" s="82">
        <f t="shared" si="429"/>
        <v>0</v>
      </c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83" t="s">
        <v>407</v>
      </c>
      <c r="BO186" s="87"/>
      <c r="BP186" s="25"/>
    </row>
    <row r="187" spans="1:68" ht="12.75" x14ac:dyDescent="0.2">
      <c r="A187" s="110"/>
      <c r="B187" s="245"/>
      <c r="C187" s="287" t="s">
        <v>240</v>
      </c>
      <c r="D187" s="81">
        <f t="shared" si="418"/>
        <v>49455</v>
      </c>
      <c r="E187" s="297">
        <f t="shared" si="419"/>
        <v>49455</v>
      </c>
      <c r="F187" s="82">
        <v>43641</v>
      </c>
      <c r="G187" s="82">
        <f t="shared" si="420"/>
        <v>43641</v>
      </c>
      <c r="H187" s="82">
        <f t="shared" si="421"/>
        <v>0</v>
      </c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>
        <v>0</v>
      </c>
      <c r="T187" s="82">
        <f t="shared" si="422"/>
        <v>0</v>
      </c>
      <c r="U187" s="82">
        <f t="shared" si="423"/>
        <v>0</v>
      </c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>
        <v>5814</v>
      </c>
      <c r="AG187" s="82">
        <f t="shared" si="424"/>
        <v>5814</v>
      </c>
      <c r="AH187" s="82">
        <f t="shared" si="425"/>
        <v>0</v>
      </c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>
        <v>0</v>
      </c>
      <c r="AT187" s="82">
        <f t="shared" si="426"/>
        <v>0</v>
      </c>
      <c r="AU187" s="100">
        <f t="shared" si="427"/>
        <v>0</v>
      </c>
      <c r="AV187" s="100"/>
      <c r="AW187" s="100"/>
      <c r="AX187" s="100"/>
      <c r="AY187" s="100"/>
      <c r="AZ187" s="100"/>
      <c r="BA187" s="82"/>
      <c r="BB187" s="82">
        <f t="shared" si="428"/>
        <v>0</v>
      </c>
      <c r="BC187" s="82">
        <f t="shared" si="429"/>
        <v>0</v>
      </c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83" t="s">
        <v>408</v>
      </c>
      <c r="BO187" s="87"/>
      <c r="BP187" s="25"/>
    </row>
    <row r="188" spans="1:68" ht="24" customHeight="1" x14ac:dyDescent="0.2">
      <c r="A188" s="110">
        <v>90000051542</v>
      </c>
      <c r="B188" s="243" t="s">
        <v>20</v>
      </c>
      <c r="C188" s="287" t="s">
        <v>227</v>
      </c>
      <c r="D188" s="81">
        <f t="shared" si="418"/>
        <v>1500893</v>
      </c>
      <c r="E188" s="297">
        <f t="shared" si="419"/>
        <v>1503732</v>
      </c>
      <c r="F188" s="82">
        <v>506018</v>
      </c>
      <c r="G188" s="82">
        <f t="shared" si="420"/>
        <v>506018</v>
      </c>
      <c r="H188" s="82">
        <f t="shared" si="421"/>
        <v>0</v>
      </c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>
        <v>962055</v>
      </c>
      <c r="T188" s="82">
        <f t="shared" si="422"/>
        <v>964894</v>
      </c>
      <c r="U188" s="82">
        <f t="shared" si="423"/>
        <v>2839</v>
      </c>
      <c r="V188" s="82">
        <f>4130-1291</f>
        <v>2839</v>
      </c>
      <c r="W188" s="82"/>
      <c r="X188" s="82"/>
      <c r="Y188" s="82"/>
      <c r="Z188" s="82"/>
      <c r="AA188" s="82"/>
      <c r="AB188" s="82"/>
      <c r="AC188" s="82"/>
      <c r="AD188" s="82"/>
      <c r="AE188" s="82"/>
      <c r="AF188" s="82">
        <v>32820</v>
      </c>
      <c r="AG188" s="82">
        <f t="shared" si="424"/>
        <v>32820</v>
      </c>
      <c r="AH188" s="82">
        <f t="shared" si="425"/>
        <v>0</v>
      </c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>
        <v>0</v>
      </c>
      <c r="AT188" s="82">
        <f t="shared" si="426"/>
        <v>0</v>
      </c>
      <c r="AU188" s="100">
        <f t="shared" si="427"/>
        <v>0</v>
      </c>
      <c r="AV188" s="100"/>
      <c r="AW188" s="100"/>
      <c r="AX188" s="100"/>
      <c r="AY188" s="100"/>
      <c r="AZ188" s="100"/>
      <c r="BA188" s="82"/>
      <c r="BB188" s="82">
        <f t="shared" si="428"/>
        <v>0</v>
      </c>
      <c r="BC188" s="82">
        <f t="shared" si="429"/>
        <v>0</v>
      </c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83" t="s">
        <v>409</v>
      </c>
      <c r="BO188" s="87"/>
      <c r="BP188" s="25"/>
    </row>
    <row r="189" spans="1:68" x14ac:dyDescent="0.2">
      <c r="A189" s="110"/>
      <c r="B189" s="244"/>
      <c r="C189" s="287" t="s">
        <v>240</v>
      </c>
      <c r="D189" s="81">
        <f t="shared" si="418"/>
        <v>171927</v>
      </c>
      <c r="E189" s="297">
        <f t="shared" si="419"/>
        <v>171927</v>
      </c>
      <c r="F189" s="82">
        <v>123908</v>
      </c>
      <c r="G189" s="82">
        <f t="shared" si="420"/>
        <v>123908</v>
      </c>
      <c r="H189" s="82">
        <f t="shared" si="421"/>
        <v>0</v>
      </c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>
        <v>48019</v>
      </c>
      <c r="T189" s="82">
        <f t="shared" si="422"/>
        <v>48019</v>
      </c>
      <c r="U189" s="82">
        <f t="shared" si="423"/>
        <v>0</v>
      </c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>
        <v>0</v>
      </c>
      <c r="AG189" s="82">
        <f t="shared" si="424"/>
        <v>0</v>
      </c>
      <c r="AH189" s="82">
        <f t="shared" si="425"/>
        <v>0</v>
      </c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>
        <v>0</v>
      </c>
      <c r="AT189" s="82">
        <f t="shared" si="426"/>
        <v>0</v>
      </c>
      <c r="AU189" s="100">
        <f t="shared" si="427"/>
        <v>0</v>
      </c>
      <c r="AV189" s="100"/>
      <c r="AW189" s="100"/>
      <c r="AX189" s="100"/>
      <c r="AY189" s="100"/>
      <c r="AZ189" s="100"/>
      <c r="BA189" s="82"/>
      <c r="BB189" s="82">
        <f t="shared" si="428"/>
        <v>0</v>
      </c>
      <c r="BC189" s="82">
        <f t="shared" si="429"/>
        <v>0</v>
      </c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83" t="s">
        <v>410</v>
      </c>
      <c r="BO189" s="87"/>
      <c r="BP189" s="25"/>
    </row>
    <row r="190" spans="1:68" s="194" customFormat="1" x14ac:dyDescent="0.2">
      <c r="A190" s="110"/>
      <c r="B190" s="244"/>
      <c r="C190" s="287" t="s">
        <v>541</v>
      </c>
      <c r="D190" s="81">
        <f t="shared" si="418"/>
        <v>0</v>
      </c>
      <c r="E190" s="297">
        <f t="shared" si="419"/>
        <v>0</v>
      </c>
      <c r="F190" s="82">
        <v>1</v>
      </c>
      <c r="G190" s="82">
        <f t="shared" si="420"/>
        <v>1</v>
      </c>
      <c r="H190" s="82">
        <f t="shared" si="421"/>
        <v>0</v>
      </c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>
        <v>0</v>
      </c>
      <c r="T190" s="82">
        <f t="shared" si="422"/>
        <v>0</v>
      </c>
      <c r="U190" s="82">
        <f t="shared" si="423"/>
        <v>0</v>
      </c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>
        <v>0</v>
      </c>
      <c r="AG190" s="82">
        <f t="shared" si="424"/>
        <v>0</v>
      </c>
      <c r="AH190" s="82">
        <f t="shared" si="425"/>
        <v>0</v>
      </c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>
        <v>0</v>
      </c>
      <c r="AT190" s="82">
        <f t="shared" si="426"/>
        <v>0</v>
      </c>
      <c r="AU190" s="100">
        <f t="shared" si="427"/>
        <v>0</v>
      </c>
      <c r="AV190" s="100"/>
      <c r="AW190" s="100"/>
      <c r="AX190" s="100"/>
      <c r="AY190" s="100"/>
      <c r="AZ190" s="100"/>
      <c r="BA190" s="82">
        <v>-1</v>
      </c>
      <c r="BB190" s="82">
        <f t="shared" si="428"/>
        <v>-1</v>
      </c>
      <c r="BC190" s="82">
        <f t="shared" si="429"/>
        <v>0</v>
      </c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83" t="s">
        <v>695</v>
      </c>
      <c r="BO190" s="87"/>
      <c r="BP190" s="25"/>
    </row>
    <row r="191" spans="1:68" s="200" customFormat="1" x14ac:dyDescent="0.2">
      <c r="A191" s="110"/>
      <c r="B191" s="244"/>
      <c r="C191" s="287" t="s">
        <v>643</v>
      </c>
      <c r="D191" s="81">
        <f t="shared" si="418"/>
        <v>12640</v>
      </c>
      <c r="E191" s="297">
        <f t="shared" si="419"/>
        <v>12640</v>
      </c>
      <c r="F191" s="82">
        <v>12640</v>
      </c>
      <c r="G191" s="82">
        <f t="shared" si="420"/>
        <v>12640</v>
      </c>
      <c r="H191" s="82">
        <f t="shared" si="421"/>
        <v>0</v>
      </c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>
        <v>0</v>
      </c>
      <c r="T191" s="82">
        <f t="shared" si="422"/>
        <v>0</v>
      </c>
      <c r="U191" s="82">
        <f t="shared" si="423"/>
        <v>0</v>
      </c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>
        <v>0</v>
      </c>
      <c r="AG191" s="82">
        <f t="shared" si="424"/>
        <v>0</v>
      </c>
      <c r="AH191" s="82">
        <f t="shared" si="425"/>
        <v>0</v>
      </c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>
        <v>0</v>
      </c>
      <c r="AT191" s="82">
        <f t="shared" si="426"/>
        <v>0</v>
      </c>
      <c r="AU191" s="100">
        <f t="shared" si="427"/>
        <v>0</v>
      </c>
      <c r="AV191" s="100"/>
      <c r="AW191" s="100"/>
      <c r="AX191" s="100"/>
      <c r="AY191" s="100"/>
      <c r="AZ191" s="100"/>
      <c r="BA191" s="82"/>
      <c r="BB191" s="82">
        <f t="shared" si="428"/>
        <v>0</v>
      </c>
      <c r="BC191" s="82">
        <f t="shared" si="429"/>
        <v>0</v>
      </c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83" t="s">
        <v>556</v>
      </c>
      <c r="BO191" s="87"/>
      <c r="BP191" s="25"/>
    </row>
    <row r="192" spans="1:68" ht="24" customHeight="1" x14ac:dyDescent="0.2">
      <c r="A192" s="110">
        <v>90001175873</v>
      </c>
      <c r="B192" s="243" t="s">
        <v>154</v>
      </c>
      <c r="C192" s="287" t="s">
        <v>227</v>
      </c>
      <c r="D192" s="81">
        <f t="shared" si="418"/>
        <v>733944</v>
      </c>
      <c r="E192" s="297">
        <f t="shared" si="419"/>
        <v>736338</v>
      </c>
      <c r="F192" s="82">
        <v>311113</v>
      </c>
      <c r="G192" s="82">
        <f t="shared" si="420"/>
        <v>311113</v>
      </c>
      <c r="H192" s="82">
        <f t="shared" si="421"/>
        <v>0</v>
      </c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>
        <v>410406</v>
      </c>
      <c r="T192" s="82">
        <f t="shared" si="422"/>
        <v>412800</v>
      </c>
      <c r="U192" s="82">
        <f t="shared" si="423"/>
        <v>2394</v>
      </c>
      <c r="V192" s="82">
        <v>2394</v>
      </c>
      <c r="W192" s="82"/>
      <c r="X192" s="82"/>
      <c r="Y192" s="82"/>
      <c r="Z192" s="82"/>
      <c r="AA192" s="82"/>
      <c r="AB192" s="82"/>
      <c r="AC192" s="82"/>
      <c r="AD192" s="82"/>
      <c r="AE192" s="82"/>
      <c r="AF192" s="82">
        <v>12425</v>
      </c>
      <c r="AG192" s="82">
        <f t="shared" si="424"/>
        <v>12425</v>
      </c>
      <c r="AH192" s="82">
        <f t="shared" si="425"/>
        <v>0</v>
      </c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>
        <v>0</v>
      </c>
      <c r="AT192" s="82">
        <f t="shared" si="426"/>
        <v>0</v>
      </c>
      <c r="AU192" s="100">
        <f t="shared" si="427"/>
        <v>0</v>
      </c>
      <c r="AV192" s="100"/>
      <c r="AW192" s="100"/>
      <c r="AX192" s="100"/>
      <c r="AY192" s="100"/>
      <c r="AZ192" s="100"/>
      <c r="BA192" s="82"/>
      <c r="BB192" s="82">
        <f t="shared" si="428"/>
        <v>0</v>
      </c>
      <c r="BC192" s="82">
        <f t="shared" si="429"/>
        <v>0</v>
      </c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83" t="s">
        <v>411</v>
      </c>
      <c r="BO192" s="87"/>
      <c r="BP192" s="25"/>
    </row>
    <row r="193" spans="1:68" x14ac:dyDescent="0.2">
      <c r="A193" s="110"/>
      <c r="B193" s="244"/>
      <c r="C193" s="287" t="s">
        <v>240</v>
      </c>
      <c r="D193" s="81">
        <f t="shared" si="418"/>
        <v>89615</v>
      </c>
      <c r="E193" s="297">
        <f t="shared" si="419"/>
        <v>89615</v>
      </c>
      <c r="F193" s="82">
        <v>33816</v>
      </c>
      <c r="G193" s="82">
        <f t="shared" si="420"/>
        <v>33816</v>
      </c>
      <c r="H193" s="82">
        <f t="shared" si="421"/>
        <v>0</v>
      </c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>
        <v>55799</v>
      </c>
      <c r="T193" s="82">
        <f t="shared" si="422"/>
        <v>55799</v>
      </c>
      <c r="U193" s="82">
        <f t="shared" si="423"/>
        <v>0</v>
      </c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>
        <v>0</v>
      </c>
      <c r="AG193" s="82">
        <f t="shared" si="424"/>
        <v>0</v>
      </c>
      <c r="AH193" s="82">
        <f t="shared" si="425"/>
        <v>0</v>
      </c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>
        <v>0</v>
      </c>
      <c r="AT193" s="82">
        <f t="shared" si="426"/>
        <v>0</v>
      </c>
      <c r="AU193" s="100">
        <f t="shared" si="427"/>
        <v>0</v>
      </c>
      <c r="AV193" s="100"/>
      <c r="AW193" s="100"/>
      <c r="AX193" s="100"/>
      <c r="AY193" s="100"/>
      <c r="AZ193" s="100"/>
      <c r="BA193" s="82"/>
      <c r="BB193" s="82">
        <f t="shared" si="428"/>
        <v>0</v>
      </c>
      <c r="BC193" s="82">
        <f t="shared" si="429"/>
        <v>0</v>
      </c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83" t="s">
        <v>412</v>
      </c>
      <c r="BO193" s="87"/>
      <c r="BP193" s="25"/>
    </row>
    <row r="194" spans="1:68" s="195" customFormat="1" ht="24" x14ac:dyDescent="0.2">
      <c r="A194" s="110"/>
      <c r="B194" s="244"/>
      <c r="C194" s="287" t="s">
        <v>545</v>
      </c>
      <c r="D194" s="81">
        <f t="shared" si="418"/>
        <v>4731</v>
      </c>
      <c r="E194" s="297">
        <f t="shared" si="419"/>
        <v>4731</v>
      </c>
      <c r="F194" s="82">
        <v>4731</v>
      </c>
      <c r="G194" s="82">
        <f t="shared" si="420"/>
        <v>4731</v>
      </c>
      <c r="H194" s="82">
        <f t="shared" si="421"/>
        <v>0</v>
      </c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>
        <v>0</v>
      </c>
      <c r="T194" s="82">
        <f t="shared" si="422"/>
        <v>0</v>
      </c>
      <c r="U194" s="82">
        <f t="shared" si="423"/>
        <v>0</v>
      </c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>
        <v>0</v>
      </c>
      <c r="AG194" s="82">
        <f t="shared" si="424"/>
        <v>0</v>
      </c>
      <c r="AH194" s="82">
        <f t="shared" si="425"/>
        <v>0</v>
      </c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>
        <v>0</v>
      </c>
      <c r="AT194" s="82">
        <f t="shared" si="426"/>
        <v>0</v>
      </c>
      <c r="AU194" s="100">
        <f t="shared" si="427"/>
        <v>0</v>
      </c>
      <c r="AV194" s="100"/>
      <c r="AW194" s="100"/>
      <c r="AX194" s="100"/>
      <c r="AY194" s="100"/>
      <c r="AZ194" s="100"/>
      <c r="BA194" s="82"/>
      <c r="BB194" s="82">
        <f t="shared" si="428"/>
        <v>0</v>
      </c>
      <c r="BC194" s="82">
        <f t="shared" si="429"/>
        <v>0</v>
      </c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83" t="s">
        <v>557</v>
      </c>
      <c r="BO194" s="87"/>
      <c r="BP194" s="25"/>
    </row>
    <row r="195" spans="1:68" ht="24" customHeight="1" x14ac:dyDescent="0.2">
      <c r="A195" s="110">
        <v>90009251361</v>
      </c>
      <c r="B195" s="243" t="s">
        <v>199</v>
      </c>
      <c r="C195" s="287" t="s">
        <v>227</v>
      </c>
      <c r="D195" s="81">
        <f t="shared" si="418"/>
        <v>718678</v>
      </c>
      <c r="E195" s="297">
        <f t="shared" si="419"/>
        <v>719357</v>
      </c>
      <c r="F195" s="82">
        <v>529234</v>
      </c>
      <c r="G195" s="82">
        <f t="shared" si="420"/>
        <v>529234</v>
      </c>
      <c r="H195" s="82">
        <f t="shared" si="421"/>
        <v>0</v>
      </c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>
        <v>170083</v>
      </c>
      <c r="T195" s="82">
        <f t="shared" si="422"/>
        <v>170762</v>
      </c>
      <c r="U195" s="82">
        <f t="shared" si="423"/>
        <v>679</v>
      </c>
      <c r="V195" s="82">
        <v>679</v>
      </c>
      <c r="W195" s="82"/>
      <c r="X195" s="82"/>
      <c r="Y195" s="82"/>
      <c r="Z195" s="82"/>
      <c r="AA195" s="82"/>
      <c r="AB195" s="82"/>
      <c r="AC195" s="82"/>
      <c r="AD195" s="82"/>
      <c r="AE195" s="82"/>
      <c r="AF195" s="82">
        <v>19361</v>
      </c>
      <c r="AG195" s="82">
        <f t="shared" si="424"/>
        <v>19361</v>
      </c>
      <c r="AH195" s="82">
        <f t="shared" si="425"/>
        <v>0</v>
      </c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>
        <v>0</v>
      </c>
      <c r="AT195" s="82">
        <f t="shared" si="426"/>
        <v>0</v>
      </c>
      <c r="AU195" s="100">
        <f t="shared" si="427"/>
        <v>0</v>
      </c>
      <c r="AV195" s="100"/>
      <c r="AW195" s="100"/>
      <c r="AX195" s="100"/>
      <c r="AY195" s="100"/>
      <c r="AZ195" s="100"/>
      <c r="BA195" s="82"/>
      <c r="BB195" s="82">
        <f t="shared" si="428"/>
        <v>0</v>
      </c>
      <c r="BC195" s="82">
        <f t="shared" si="429"/>
        <v>0</v>
      </c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83" t="s">
        <v>413</v>
      </c>
      <c r="BO195" s="87"/>
      <c r="BP195" s="25"/>
    </row>
    <row r="196" spans="1:68" x14ac:dyDescent="0.2">
      <c r="A196" s="110"/>
      <c r="B196" s="244"/>
      <c r="C196" s="287" t="s">
        <v>240</v>
      </c>
      <c r="D196" s="81">
        <f t="shared" si="418"/>
        <v>78286</v>
      </c>
      <c r="E196" s="297">
        <f t="shared" si="419"/>
        <v>78286</v>
      </c>
      <c r="F196" s="82">
        <v>54736</v>
      </c>
      <c r="G196" s="82">
        <f t="shared" si="420"/>
        <v>54736</v>
      </c>
      <c r="H196" s="82">
        <f t="shared" si="421"/>
        <v>0</v>
      </c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>
        <v>23550</v>
      </c>
      <c r="T196" s="82">
        <f t="shared" si="422"/>
        <v>23550</v>
      </c>
      <c r="U196" s="82">
        <f t="shared" si="423"/>
        <v>0</v>
      </c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>
        <v>0</v>
      </c>
      <c r="AG196" s="82">
        <f t="shared" si="424"/>
        <v>0</v>
      </c>
      <c r="AH196" s="82">
        <f t="shared" si="425"/>
        <v>0</v>
      </c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>
        <v>0</v>
      </c>
      <c r="AT196" s="82">
        <f t="shared" si="426"/>
        <v>0</v>
      </c>
      <c r="AU196" s="100">
        <f t="shared" si="427"/>
        <v>0</v>
      </c>
      <c r="AV196" s="100"/>
      <c r="AW196" s="100"/>
      <c r="AX196" s="100"/>
      <c r="AY196" s="100"/>
      <c r="AZ196" s="100"/>
      <c r="BA196" s="82"/>
      <c r="BB196" s="82">
        <f t="shared" si="428"/>
        <v>0</v>
      </c>
      <c r="BC196" s="82">
        <f t="shared" si="429"/>
        <v>0</v>
      </c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83" t="s">
        <v>414</v>
      </c>
      <c r="BO196" s="87"/>
      <c r="BP196" s="25"/>
    </row>
    <row r="197" spans="1:68" ht="27.75" customHeight="1" x14ac:dyDescent="0.2">
      <c r="A197" s="110">
        <v>90000051699</v>
      </c>
      <c r="B197" s="243" t="s">
        <v>200</v>
      </c>
      <c r="C197" s="287" t="s">
        <v>227</v>
      </c>
      <c r="D197" s="81">
        <f t="shared" si="418"/>
        <v>723915</v>
      </c>
      <c r="E197" s="297">
        <f t="shared" si="419"/>
        <v>724902</v>
      </c>
      <c r="F197" s="82">
        <v>481090</v>
      </c>
      <c r="G197" s="82">
        <f t="shared" si="420"/>
        <v>481090</v>
      </c>
      <c r="H197" s="82">
        <f t="shared" si="421"/>
        <v>0</v>
      </c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>
        <v>214249</v>
      </c>
      <c r="T197" s="82">
        <f t="shared" si="422"/>
        <v>215236</v>
      </c>
      <c r="U197" s="82">
        <f t="shared" si="423"/>
        <v>987</v>
      </c>
      <c r="V197" s="82">
        <v>987</v>
      </c>
      <c r="W197" s="82"/>
      <c r="X197" s="82"/>
      <c r="Y197" s="82"/>
      <c r="Z197" s="82"/>
      <c r="AA197" s="82"/>
      <c r="AB197" s="82"/>
      <c r="AC197" s="82"/>
      <c r="AD197" s="82"/>
      <c r="AE197" s="82"/>
      <c r="AF197" s="82">
        <v>28576</v>
      </c>
      <c r="AG197" s="82">
        <f t="shared" si="424"/>
        <v>28576</v>
      </c>
      <c r="AH197" s="82">
        <f t="shared" si="425"/>
        <v>0</v>
      </c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>
        <v>0</v>
      </c>
      <c r="AT197" s="82">
        <f t="shared" si="426"/>
        <v>0</v>
      </c>
      <c r="AU197" s="100">
        <f t="shared" si="427"/>
        <v>0</v>
      </c>
      <c r="AV197" s="100"/>
      <c r="AW197" s="100"/>
      <c r="AX197" s="100"/>
      <c r="AY197" s="100"/>
      <c r="AZ197" s="100"/>
      <c r="BA197" s="82"/>
      <c r="BB197" s="82">
        <f t="shared" si="428"/>
        <v>0</v>
      </c>
      <c r="BC197" s="82">
        <f t="shared" si="429"/>
        <v>0</v>
      </c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83" t="s">
        <v>415</v>
      </c>
      <c r="BO197" s="87"/>
      <c r="BP197" s="25"/>
    </row>
    <row r="198" spans="1:68" x14ac:dyDescent="0.2">
      <c r="A198" s="110"/>
      <c r="B198" s="244"/>
      <c r="C198" s="287" t="s">
        <v>240</v>
      </c>
      <c r="D198" s="81">
        <f t="shared" si="418"/>
        <v>77345</v>
      </c>
      <c r="E198" s="297">
        <f t="shared" si="419"/>
        <v>77345</v>
      </c>
      <c r="F198" s="82">
        <v>54793</v>
      </c>
      <c r="G198" s="82">
        <f t="shared" si="420"/>
        <v>54793</v>
      </c>
      <c r="H198" s="82">
        <f t="shared" si="421"/>
        <v>0</v>
      </c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>
        <v>22552</v>
      </c>
      <c r="T198" s="82">
        <f t="shared" si="422"/>
        <v>22552</v>
      </c>
      <c r="U198" s="82">
        <f t="shared" si="423"/>
        <v>0</v>
      </c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>
        <v>0</v>
      </c>
      <c r="AG198" s="82">
        <f t="shared" si="424"/>
        <v>0</v>
      </c>
      <c r="AH198" s="82">
        <f t="shared" si="425"/>
        <v>0</v>
      </c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>
        <v>0</v>
      </c>
      <c r="AT198" s="82">
        <f t="shared" si="426"/>
        <v>0</v>
      </c>
      <c r="AU198" s="100">
        <f t="shared" si="427"/>
        <v>0</v>
      </c>
      <c r="AV198" s="100"/>
      <c r="AW198" s="100"/>
      <c r="AX198" s="100"/>
      <c r="AY198" s="100"/>
      <c r="AZ198" s="100"/>
      <c r="BA198" s="82"/>
      <c r="BB198" s="82">
        <f t="shared" si="428"/>
        <v>0</v>
      </c>
      <c r="BC198" s="82">
        <f t="shared" si="429"/>
        <v>0</v>
      </c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83" t="s">
        <v>416</v>
      </c>
      <c r="BO198" s="87"/>
      <c r="BP198" s="25"/>
    </row>
    <row r="199" spans="1:68" ht="27.75" customHeight="1" x14ac:dyDescent="0.2">
      <c r="A199" s="110">
        <v>90000051612</v>
      </c>
      <c r="B199" s="243" t="s">
        <v>201</v>
      </c>
      <c r="C199" s="287" t="s">
        <v>227</v>
      </c>
      <c r="D199" s="81">
        <f t="shared" si="418"/>
        <v>679780</v>
      </c>
      <c r="E199" s="297">
        <f t="shared" si="419"/>
        <v>681775</v>
      </c>
      <c r="F199" s="82">
        <v>348549</v>
      </c>
      <c r="G199" s="82">
        <f t="shared" si="420"/>
        <v>348549</v>
      </c>
      <c r="H199" s="82">
        <f t="shared" si="421"/>
        <v>0</v>
      </c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>
        <v>320525</v>
      </c>
      <c r="T199" s="82">
        <f t="shared" si="422"/>
        <v>322520</v>
      </c>
      <c r="U199" s="82">
        <f t="shared" si="423"/>
        <v>1995</v>
      </c>
      <c r="V199" s="82">
        <v>1995</v>
      </c>
      <c r="W199" s="82"/>
      <c r="X199" s="82"/>
      <c r="Y199" s="82"/>
      <c r="Z199" s="82"/>
      <c r="AA199" s="82"/>
      <c r="AB199" s="82"/>
      <c r="AC199" s="82"/>
      <c r="AD199" s="82"/>
      <c r="AE199" s="82"/>
      <c r="AF199" s="82">
        <v>10706</v>
      </c>
      <c r="AG199" s="82">
        <f t="shared" si="424"/>
        <v>10706</v>
      </c>
      <c r="AH199" s="82">
        <f t="shared" si="425"/>
        <v>0</v>
      </c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>
        <v>0</v>
      </c>
      <c r="AT199" s="82">
        <f t="shared" si="426"/>
        <v>0</v>
      </c>
      <c r="AU199" s="100">
        <f t="shared" si="427"/>
        <v>0</v>
      </c>
      <c r="AV199" s="100"/>
      <c r="AW199" s="100"/>
      <c r="AX199" s="100"/>
      <c r="AY199" s="100"/>
      <c r="AZ199" s="100"/>
      <c r="BA199" s="82"/>
      <c r="BB199" s="82">
        <f t="shared" si="428"/>
        <v>0</v>
      </c>
      <c r="BC199" s="82">
        <f t="shared" si="429"/>
        <v>0</v>
      </c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83" t="s">
        <v>417</v>
      </c>
      <c r="BO199" s="87"/>
      <c r="BP199" s="25"/>
    </row>
    <row r="200" spans="1:68" x14ac:dyDescent="0.2">
      <c r="A200" s="110"/>
      <c r="B200" s="244"/>
      <c r="C200" s="287" t="s">
        <v>240</v>
      </c>
      <c r="D200" s="81">
        <f t="shared" si="418"/>
        <v>74836</v>
      </c>
      <c r="E200" s="297">
        <f t="shared" si="419"/>
        <v>74836</v>
      </c>
      <c r="F200" s="82">
        <v>45934</v>
      </c>
      <c r="G200" s="82">
        <f t="shared" si="420"/>
        <v>45934</v>
      </c>
      <c r="H200" s="82">
        <f t="shared" si="421"/>
        <v>0</v>
      </c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>
        <v>28902</v>
      </c>
      <c r="T200" s="82">
        <f t="shared" si="422"/>
        <v>28902</v>
      </c>
      <c r="U200" s="82">
        <f t="shared" si="423"/>
        <v>0</v>
      </c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>
        <v>0</v>
      </c>
      <c r="AG200" s="82">
        <f t="shared" si="424"/>
        <v>0</v>
      </c>
      <c r="AH200" s="82">
        <f t="shared" si="425"/>
        <v>0</v>
      </c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>
        <v>0</v>
      </c>
      <c r="AT200" s="82">
        <f t="shared" si="426"/>
        <v>0</v>
      </c>
      <c r="AU200" s="100">
        <f t="shared" si="427"/>
        <v>0</v>
      </c>
      <c r="AV200" s="100"/>
      <c r="AW200" s="100"/>
      <c r="AX200" s="100"/>
      <c r="AY200" s="100"/>
      <c r="AZ200" s="100"/>
      <c r="BA200" s="82"/>
      <c r="BB200" s="82">
        <f t="shared" si="428"/>
        <v>0</v>
      </c>
      <c r="BC200" s="82">
        <f t="shared" si="429"/>
        <v>0</v>
      </c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83" t="s">
        <v>418</v>
      </c>
      <c r="BO200" s="87"/>
      <c r="BP200" s="25"/>
    </row>
    <row r="201" spans="1:68" s="195" customFormat="1" ht="24" x14ac:dyDescent="0.2">
      <c r="A201" s="110"/>
      <c r="B201" s="244"/>
      <c r="C201" s="287" t="s">
        <v>545</v>
      </c>
      <c r="D201" s="81">
        <f t="shared" si="418"/>
        <v>3937</v>
      </c>
      <c r="E201" s="297">
        <f t="shared" si="419"/>
        <v>3937</v>
      </c>
      <c r="F201" s="82">
        <v>3937</v>
      </c>
      <c r="G201" s="82">
        <f t="shared" si="420"/>
        <v>3937</v>
      </c>
      <c r="H201" s="82">
        <f t="shared" si="421"/>
        <v>0</v>
      </c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>
        <v>0</v>
      </c>
      <c r="T201" s="82">
        <f t="shared" si="422"/>
        <v>0</v>
      </c>
      <c r="U201" s="82">
        <f t="shared" si="423"/>
        <v>0</v>
      </c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>
        <v>0</v>
      </c>
      <c r="AG201" s="82">
        <f t="shared" si="424"/>
        <v>0</v>
      </c>
      <c r="AH201" s="82">
        <f t="shared" si="425"/>
        <v>0</v>
      </c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>
        <v>0</v>
      </c>
      <c r="AT201" s="82">
        <f t="shared" si="426"/>
        <v>0</v>
      </c>
      <c r="AU201" s="100">
        <f t="shared" si="427"/>
        <v>0</v>
      </c>
      <c r="AV201" s="100"/>
      <c r="AW201" s="100"/>
      <c r="AX201" s="100"/>
      <c r="AY201" s="100"/>
      <c r="AZ201" s="100"/>
      <c r="BA201" s="82"/>
      <c r="BB201" s="82">
        <f t="shared" si="428"/>
        <v>0</v>
      </c>
      <c r="BC201" s="82">
        <f t="shared" si="429"/>
        <v>0</v>
      </c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83" t="s">
        <v>558</v>
      </c>
      <c r="BO201" s="87"/>
      <c r="BP201" s="25"/>
    </row>
    <row r="202" spans="1:68" ht="24" x14ac:dyDescent="0.2">
      <c r="A202" s="110">
        <v>90009251342</v>
      </c>
      <c r="B202" s="243" t="s">
        <v>241</v>
      </c>
      <c r="C202" s="287" t="s">
        <v>227</v>
      </c>
      <c r="D202" s="81">
        <f t="shared" si="418"/>
        <v>882099</v>
      </c>
      <c r="E202" s="297">
        <f t="shared" si="419"/>
        <v>882834</v>
      </c>
      <c r="F202" s="82">
        <v>53302</v>
      </c>
      <c r="G202" s="82">
        <f t="shared" si="420"/>
        <v>53302</v>
      </c>
      <c r="H202" s="82">
        <f t="shared" si="421"/>
        <v>0</v>
      </c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>
        <v>824224</v>
      </c>
      <c r="T202" s="82">
        <f t="shared" si="422"/>
        <v>824959</v>
      </c>
      <c r="U202" s="82">
        <f t="shared" si="423"/>
        <v>735</v>
      </c>
      <c r="V202" s="82">
        <v>735</v>
      </c>
      <c r="W202" s="82"/>
      <c r="X202" s="82"/>
      <c r="Y202" s="82"/>
      <c r="Z202" s="82"/>
      <c r="AA202" s="82"/>
      <c r="AB202" s="82"/>
      <c r="AC202" s="82"/>
      <c r="AD202" s="82"/>
      <c r="AE202" s="82"/>
      <c r="AF202" s="82">
        <v>4573</v>
      </c>
      <c r="AG202" s="82">
        <f t="shared" si="424"/>
        <v>4573</v>
      </c>
      <c r="AH202" s="82">
        <f t="shared" si="425"/>
        <v>0</v>
      </c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>
        <v>0</v>
      </c>
      <c r="AT202" s="82">
        <f t="shared" si="426"/>
        <v>0</v>
      </c>
      <c r="AU202" s="100">
        <f t="shared" si="427"/>
        <v>0</v>
      </c>
      <c r="AV202" s="100"/>
      <c r="AW202" s="100"/>
      <c r="AX202" s="100"/>
      <c r="AY202" s="100"/>
      <c r="AZ202" s="100"/>
      <c r="BA202" s="82"/>
      <c r="BB202" s="82">
        <f t="shared" si="428"/>
        <v>0</v>
      </c>
      <c r="BC202" s="82">
        <f t="shared" si="429"/>
        <v>0</v>
      </c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83" t="s">
        <v>419</v>
      </c>
      <c r="BO202" s="87"/>
      <c r="BP202" s="25"/>
    </row>
    <row r="203" spans="1:68" ht="24" customHeight="1" x14ac:dyDescent="0.2">
      <c r="A203" s="110">
        <v>90009249367</v>
      </c>
      <c r="B203" s="243" t="s">
        <v>284</v>
      </c>
      <c r="C203" s="287" t="s">
        <v>242</v>
      </c>
      <c r="D203" s="81">
        <f t="shared" si="418"/>
        <v>1449676</v>
      </c>
      <c r="E203" s="297">
        <f t="shared" si="419"/>
        <v>1449676</v>
      </c>
      <c r="F203" s="82">
        <v>959808</v>
      </c>
      <c r="G203" s="82">
        <f t="shared" si="420"/>
        <v>959808</v>
      </c>
      <c r="H203" s="82">
        <f t="shared" si="421"/>
        <v>0</v>
      </c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>
        <v>460786</v>
      </c>
      <c r="T203" s="82">
        <f t="shared" si="422"/>
        <v>460786</v>
      </c>
      <c r="U203" s="82">
        <f t="shared" si="423"/>
        <v>0</v>
      </c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>
        <v>29082</v>
      </c>
      <c r="AG203" s="82">
        <f t="shared" si="424"/>
        <v>29082</v>
      </c>
      <c r="AH203" s="82">
        <f t="shared" si="425"/>
        <v>0</v>
      </c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>
        <v>0</v>
      </c>
      <c r="AT203" s="82">
        <f t="shared" si="426"/>
        <v>0</v>
      </c>
      <c r="AU203" s="100">
        <f t="shared" si="427"/>
        <v>0</v>
      </c>
      <c r="AV203" s="100"/>
      <c r="AW203" s="100"/>
      <c r="AX203" s="100"/>
      <c r="AY203" s="100"/>
      <c r="AZ203" s="100"/>
      <c r="BA203" s="82"/>
      <c r="BB203" s="82">
        <f t="shared" si="428"/>
        <v>0</v>
      </c>
      <c r="BC203" s="82">
        <f t="shared" si="429"/>
        <v>0</v>
      </c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83" t="s">
        <v>420</v>
      </c>
      <c r="BO203" s="87"/>
      <c r="BP203" s="25"/>
    </row>
    <row r="204" spans="1:68" s="106" customFormat="1" x14ac:dyDescent="0.2">
      <c r="A204" s="110"/>
      <c r="B204" s="244"/>
      <c r="C204" s="287" t="s">
        <v>249</v>
      </c>
      <c r="D204" s="81">
        <f t="shared" si="418"/>
        <v>186939</v>
      </c>
      <c r="E204" s="297">
        <f t="shared" si="419"/>
        <v>186939</v>
      </c>
      <c r="F204" s="82">
        <v>186939</v>
      </c>
      <c r="G204" s="82">
        <f t="shared" si="420"/>
        <v>186939</v>
      </c>
      <c r="H204" s="82">
        <f t="shared" si="421"/>
        <v>0</v>
      </c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>
        <v>0</v>
      </c>
      <c r="T204" s="82">
        <f t="shared" si="422"/>
        <v>0</v>
      </c>
      <c r="U204" s="82">
        <f t="shared" si="423"/>
        <v>0</v>
      </c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>
        <v>0</v>
      </c>
      <c r="AG204" s="82">
        <f t="shared" si="424"/>
        <v>0</v>
      </c>
      <c r="AH204" s="82">
        <f t="shared" si="425"/>
        <v>0</v>
      </c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>
        <v>0</v>
      </c>
      <c r="AT204" s="82">
        <f t="shared" si="426"/>
        <v>0</v>
      </c>
      <c r="AU204" s="100">
        <f t="shared" si="427"/>
        <v>0</v>
      </c>
      <c r="AV204" s="100"/>
      <c r="AW204" s="100"/>
      <c r="AX204" s="100"/>
      <c r="AY204" s="100"/>
      <c r="AZ204" s="100"/>
      <c r="BA204" s="82"/>
      <c r="BB204" s="82">
        <f t="shared" si="428"/>
        <v>0</v>
      </c>
      <c r="BC204" s="82">
        <f t="shared" si="429"/>
        <v>0</v>
      </c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83" t="s">
        <v>421</v>
      </c>
      <c r="BO204" s="87" t="s">
        <v>506</v>
      </c>
      <c r="BP204" s="25"/>
    </row>
    <row r="205" spans="1:68" ht="24" customHeight="1" x14ac:dyDescent="0.2">
      <c r="A205" s="110">
        <v>90000783949</v>
      </c>
      <c r="B205" s="243" t="s">
        <v>19</v>
      </c>
      <c r="C205" s="287" t="s">
        <v>227</v>
      </c>
      <c r="D205" s="81">
        <f t="shared" si="418"/>
        <v>655619</v>
      </c>
      <c r="E205" s="297">
        <f t="shared" si="419"/>
        <v>656620</v>
      </c>
      <c r="F205" s="82">
        <v>317042</v>
      </c>
      <c r="G205" s="82">
        <f t="shared" si="420"/>
        <v>317042</v>
      </c>
      <c r="H205" s="82">
        <f t="shared" si="421"/>
        <v>0</v>
      </c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>
        <v>334942</v>
      </c>
      <c r="T205" s="82">
        <f t="shared" si="422"/>
        <v>335943</v>
      </c>
      <c r="U205" s="82">
        <f t="shared" si="423"/>
        <v>1001</v>
      </c>
      <c r="V205" s="82">
        <v>1001</v>
      </c>
      <c r="W205" s="82"/>
      <c r="X205" s="82"/>
      <c r="Y205" s="82"/>
      <c r="Z205" s="82"/>
      <c r="AA205" s="82"/>
      <c r="AB205" s="82"/>
      <c r="AC205" s="82"/>
      <c r="AD205" s="82"/>
      <c r="AE205" s="82"/>
      <c r="AF205" s="82">
        <v>3635</v>
      </c>
      <c r="AG205" s="82">
        <f t="shared" si="424"/>
        <v>3635</v>
      </c>
      <c r="AH205" s="82">
        <f t="shared" si="425"/>
        <v>0</v>
      </c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>
        <v>0</v>
      </c>
      <c r="AT205" s="82">
        <f t="shared" si="426"/>
        <v>0</v>
      </c>
      <c r="AU205" s="100">
        <f t="shared" si="427"/>
        <v>0</v>
      </c>
      <c r="AV205" s="100"/>
      <c r="AW205" s="100"/>
      <c r="AX205" s="100"/>
      <c r="AY205" s="100"/>
      <c r="AZ205" s="100"/>
      <c r="BA205" s="82"/>
      <c r="BB205" s="82">
        <f t="shared" si="428"/>
        <v>0</v>
      </c>
      <c r="BC205" s="82">
        <f t="shared" si="429"/>
        <v>0</v>
      </c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83" t="s">
        <v>701</v>
      </c>
      <c r="BO205" s="87"/>
      <c r="BP205" s="25"/>
    </row>
    <row r="206" spans="1:68" ht="12.75" x14ac:dyDescent="0.2">
      <c r="A206" s="110"/>
      <c r="B206" s="245"/>
      <c r="C206" s="287" t="s">
        <v>240</v>
      </c>
      <c r="D206" s="81">
        <f t="shared" si="418"/>
        <v>52319</v>
      </c>
      <c r="E206" s="297">
        <f t="shared" si="419"/>
        <v>52319</v>
      </c>
      <c r="F206" s="82">
        <v>38971</v>
      </c>
      <c r="G206" s="82">
        <f t="shared" si="420"/>
        <v>38971</v>
      </c>
      <c r="H206" s="82">
        <f t="shared" si="421"/>
        <v>0</v>
      </c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>
        <v>13348</v>
      </c>
      <c r="T206" s="82">
        <f t="shared" si="422"/>
        <v>13348</v>
      </c>
      <c r="U206" s="82">
        <f t="shared" si="423"/>
        <v>0</v>
      </c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>
        <v>0</v>
      </c>
      <c r="AG206" s="82">
        <f t="shared" si="424"/>
        <v>0</v>
      </c>
      <c r="AH206" s="82">
        <f t="shared" si="425"/>
        <v>0</v>
      </c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>
        <v>0</v>
      </c>
      <c r="AT206" s="82">
        <f t="shared" si="426"/>
        <v>0</v>
      </c>
      <c r="AU206" s="100">
        <f t="shared" si="427"/>
        <v>0</v>
      </c>
      <c r="AV206" s="100"/>
      <c r="AW206" s="100"/>
      <c r="AX206" s="100"/>
      <c r="AY206" s="100"/>
      <c r="AZ206" s="100"/>
      <c r="BA206" s="82"/>
      <c r="BB206" s="82">
        <f t="shared" si="428"/>
        <v>0</v>
      </c>
      <c r="BC206" s="82">
        <f t="shared" si="429"/>
        <v>0</v>
      </c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83" t="s">
        <v>702</v>
      </c>
      <c r="BO206" s="87"/>
      <c r="BP206" s="25"/>
    </row>
    <row r="207" spans="1:68" s="194" customFormat="1" ht="36" x14ac:dyDescent="0.2">
      <c r="A207" s="110"/>
      <c r="B207" s="245"/>
      <c r="C207" s="287" t="s">
        <v>542</v>
      </c>
      <c r="D207" s="81">
        <f t="shared" si="418"/>
        <v>13004</v>
      </c>
      <c r="E207" s="297">
        <f t="shared" si="419"/>
        <v>13004</v>
      </c>
      <c r="F207" s="82">
        <v>13004</v>
      </c>
      <c r="G207" s="82">
        <f t="shared" si="420"/>
        <v>13004</v>
      </c>
      <c r="H207" s="82">
        <f t="shared" si="421"/>
        <v>0</v>
      </c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>
        <v>0</v>
      </c>
      <c r="T207" s="82">
        <f t="shared" si="422"/>
        <v>0</v>
      </c>
      <c r="U207" s="82">
        <f t="shared" si="423"/>
        <v>0</v>
      </c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>
        <v>0</v>
      </c>
      <c r="AG207" s="82">
        <f t="shared" si="424"/>
        <v>0</v>
      </c>
      <c r="AH207" s="82">
        <f t="shared" si="425"/>
        <v>0</v>
      </c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>
        <v>0</v>
      </c>
      <c r="AT207" s="82">
        <f t="shared" si="426"/>
        <v>0</v>
      </c>
      <c r="AU207" s="100">
        <f t="shared" si="427"/>
        <v>0</v>
      </c>
      <c r="AV207" s="100"/>
      <c r="AW207" s="100"/>
      <c r="AX207" s="100"/>
      <c r="AY207" s="100"/>
      <c r="AZ207" s="100"/>
      <c r="BA207" s="82"/>
      <c r="BB207" s="82">
        <f t="shared" si="428"/>
        <v>0</v>
      </c>
      <c r="BC207" s="82">
        <f t="shared" si="429"/>
        <v>0</v>
      </c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83" t="s">
        <v>703</v>
      </c>
      <c r="BO207" s="87"/>
      <c r="BP207" s="25"/>
    </row>
    <row r="208" spans="1:68" s="200" customFormat="1" ht="24" x14ac:dyDescent="0.2">
      <c r="A208" s="110"/>
      <c r="B208" s="245"/>
      <c r="C208" s="336" t="s">
        <v>740</v>
      </c>
      <c r="D208" s="81">
        <f t="shared" ref="D208" si="430">F208+S208+AF208+AS208+BA208</f>
        <v>0</v>
      </c>
      <c r="E208" s="297">
        <f t="shared" ref="E208" si="431">G208+T208+AG208+AT208+BB208</f>
        <v>13592</v>
      </c>
      <c r="F208" s="82"/>
      <c r="G208" s="82">
        <f t="shared" ref="G208" si="432">F208+H208</f>
        <v>13592</v>
      </c>
      <c r="H208" s="82">
        <f t="shared" ref="H208" si="433">SUM(I208:R208)</f>
        <v>13592</v>
      </c>
      <c r="I208" s="82">
        <v>13592</v>
      </c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>
        <f t="shared" ref="T208" si="434">S208+U208</f>
        <v>0</v>
      </c>
      <c r="U208" s="82">
        <f t="shared" ref="U208" si="435">SUM(V208:AE208)</f>
        <v>0</v>
      </c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>
        <f t="shared" ref="AG208" si="436">AF208+AH208</f>
        <v>0</v>
      </c>
      <c r="AH208" s="82">
        <f t="shared" ref="AH208" si="437">SUM(AI208:AR208)</f>
        <v>0</v>
      </c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>
        <f t="shared" ref="AT208" si="438">AS208+AU208</f>
        <v>0</v>
      </c>
      <c r="AU208" s="100">
        <f t="shared" ref="AU208" si="439">SUM(AV208:AZ208)</f>
        <v>0</v>
      </c>
      <c r="AV208" s="100"/>
      <c r="AW208" s="100"/>
      <c r="AX208" s="100"/>
      <c r="AY208" s="100"/>
      <c r="AZ208" s="100"/>
      <c r="BA208" s="82"/>
      <c r="BB208" s="82">
        <f t="shared" ref="BB208" si="440">BA208+BC208</f>
        <v>0</v>
      </c>
      <c r="BC208" s="82">
        <f t="shared" ref="BC208" si="441">SUM(BD208:BM208)</f>
        <v>0</v>
      </c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83" t="s">
        <v>741</v>
      </c>
      <c r="BO208" s="87"/>
      <c r="BP208" s="25"/>
    </row>
    <row r="209" spans="1:68" ht="24" customHeight="1" x14ac:dyDescent="0.2">
      <c r="A209" s="110">
        <v>90000051646</v>
      </c>
      <c r="B209" s="243" t="s">
        <v>155</v>
      </c>
      <c r="C209" s="287" t="s">
        <v>227</v>
      </c>
      <c r="D209" s="81">
        <f t="shared" si="418"/>
        <v>247167</v>
      </c>
      <c r="E209" s="297">
        <f t="shared" si="419"/>
        <v>247377</v>
      </c>
      <c r="F209" s="82">
        <v>92620</v>
      </c>
      <c r="G209" s="82">
        <f t="shared" si="420"/>
        <v>92620</v>
      </c>
      <c r="H209" s="82">
        <f t="shared" si="421"/>
        <v>0</v>
      </c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>
        <v>154507</v>
      </c>
      <c r="T209" s="82">
        <f t="shared" si="422"/>
        <v>154717</v>
      </c>
      <c r="U209" s="82">
        <f t="shared" si="423"/>
        <v>210</v>
      </c>
      <c r="V209" s="82">
        <v>210</v>
      </c>
      <c r="W209" s="82"/>
      <c r="X209" s="82"/>
      <c r="Y209" s="82"/>
      <c r="Z209" s="82"/>
      <c r="AA209" s="82"/>
      <c r="AB209" s="82"/>
      <c r="AC209" s="82"/>
      <c r="AD209" s="82"/>
      <c r="AE209" s="82"/>
      <c r="AF209" s="82">
        <v>40</v>
      </c>
      <c r="AG209" s="82">
        <f t="shared" si="424"/>
        <v>40</v>
      </c>
      <c r="AH209" s="82">
        <f t="shared" si="425"/>
        <v>0</v>
      </c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>
        <v>0</v>
      </c>
      <c r="AT209" s="82">
        <f t="shared" si="426"/>
        <v>0</v>
      </c>
      <c r="AU209" s="100">
        <f t="shared" si="427"/>
        <v>0</v>
      </c>
      <c r="AV209" s="100"/>
      <c r="AW209" s="100"/>
      <c r="AX209" s="100"/>
      <c r="AY209" s="100"/>
      <c r="AZ209" s="100"/>
      <c r="BA209" s="82"/>
      <c r="BB209" s="82">
        <f t="shared" si="428"/>
        <v>0</v>
      </c>
      <c r="BC209" s="82">
        <f t="shared" si="429"/>
        <v>0</v>
      </c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83" t="s">
        <v>422</v>
      </c>
      <c r="BO209" s="87"/>
      <c r="BP209" s="25"/>
    </row>
    <row r="210" spans="1:68" s="105" customFormat="1" x14ac:dyDescent="0.2">
      <c r="A210" s="110"/>
      <c r="B210" s="244"/>
      <c r="C210" s="287" t="s">
        <v>240</v>
      </c>
      <c r="D210" s="81">
        <f t="shared" si="418"/>
        <v>45000</v>
      </c>
      <c r="E210" s="297">
        <f t="shared" si="419"/>
        <v>45000</v>
      </c>
      <c r="F210" s="82">
        <v>45000</v>
      </c>
      <c r="G210" s="82">
        <f t="shared" si="420"/>
        <v>45000</v>
      </c>
      <c r="H210" s="82">
        <f t="shared" si="421"/>
        <v>0</v>
      </c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>
        <v>0</v>
      </c>
      <c r="T210" s="82">
        <f t="shared" si="422"/>
        <v>0</v>
      </c>
      <c r="U210" s="82">
        <f t="shared" si="423"/>
        <v>0</v>
      </c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>
        <v>0</v>
      </c>
      <c r="AG210" s="82">
        <f t="shared" si="424"/>
        <v>0</v>
      </c>
      <c r="AH210" s="82">
        <f t="shared" si="425"/>
        <v>0</v>
      </c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>
        <v>0</v>
      </c>
      <c r="AT210" s="82">
        <f t="shared" si="426"/>
        <v>0</v>
      </c>
      <c r="AU210" s="100">
        <f t="shared" si="427"/>
        <v>0</v>
      </c>
      <c r="AV210" s="100"/>
      <c r="AW210" s="100"/>
      <c r="AX210" s="100"/>
      <c r="AY210" s="100"/>
      <c r="AZ210" s="100"/>
      <c r="BA210" s="82"/>
      <c r="BB210" s="82">
        <f t="shared" si="428"/>
        <v>0</v>
      </c>
      <c r="BC210" s="82">
        <f t="shared" si="429"/>
        <v>0</v>
      </c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83" t="s">
        <v>423</v>
      </c>
      <c r="BO210" s="87"/>
      <c r="BP210" s="25"/>
    </row>
    <row r="211" spans="1:68" s="109" customFormat="1" ht="24" customHeight="1" x14ac:dyDescent="0.2">
      <c r="A211" s="110">
        <v>40008006745</v>
      </c>
      <c r="B211" s="243" t="s">
        <v>305</v>
      </c>
      <c r="C211" s="287" t="s">
        <v>240</v>
      </c>
      <c r="D211" s="81">
        <f t="shared" si="418"/>
        <v>30087</v>
      </c>
      <c r="E211" s="297">
        <f t="shared" si="419"/>
        <v>30087</v>
      </c>
      <c r="F211" s="82">
        <v>0</v>
      </c>
      <c r="G211" s="82">
        <f t="shared" si="420"/>
        <v>0</v>
      </c>
      <c r="H211" s="82">
        <f t="shared" si="421"/>
        <v>0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>
        <v>30087</v>
      </c>
      <c r="T211" s="82">
        <f t="shared" si="422"/>
        <v>30087</v>
      </c>
      <c r="U211" s="82">
        <f t="shared" si="423"/>
        <v>0</v>
      </c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>
        <v>0</v>
      </c>
      <c r="AG211" s="82">
        <f t="shared" si="424"/>
        <v>0</v>
      </c>
      <c r="AH211" s="82">
        <f t="shared" si="425"/>
        <v>0</v>
      </c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>
        <v>0</v>
      </c>
      <c r="AT211" s="82">
        <f t="shared" si="426"/>
        <v>0</v>
      </c>
      <c r="AU211" s="100">
        <f t="shared" si="427"/>
        <v>0</v>
      </c>
      <c r="AV211" s="100"/>
      <c r="AW211" s="100"/>
      <c r="AX211" s="100"/>
      <c r="AY211" s="100"/>
      <c r="AZ211" s="100"/>
      <c r="BA211" s="82"/>
      <c r="BB211" s="82">
        <f t="shared" si="428"/>
        <v>0</v>
      </c>
      <c r="BC211" s="82">
        <f t="shared" si="429"/>
        <v>0</v>
      </c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83" t="s">
        <v>424</v>
      </c>
      <c r="BO211" s="87"/>
      <c r="BP211" s="25"/>
    </row>
    <row r="212" spans="1:68" ht="13.5" thickBot="1" x14ac:dyDescent="0.25">
      <c r="A212" s="110"/>
      <c r="B212" s="219"/>
      <c r="C212" s="325"/>
      <c r="D212" s="72"/>
      <c r="E212" s="298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73"/>
      <c r="AU212" s="99"/>
      <c r="AV212" s="99"/>
      <c r="AW212" s="99"/>
      <c r="AX212" s="99"/>
      <c r="AY212" s="99"/>
      <c r="AZ212" s="99"/>
      <c r="BA212" s="73"/>
      <c r="BB212" s="266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74"/>
      <c r="BO212" s="88"/>
      <c r="BP212" s="25"/>
    </row>
    <row r="213" spans="1:68" ht="12.75" thickBot="1" x14ac:dyDescent="0.25">
      <c r="A213" s="216">
        <v>10</v>
      </c>
      <c r="B213" s="127" t="s">
        <v>21</v>
      </c>
      <c r="C213" s="323"/>
      <c r="D213" s="11">
        <f>SUM(D214:D234)</f>
        <v>8070154</v>
      </c>
      <c r="E213" s="299">
        <f>SUM(E214:E234)</f>
        <v>8070154</v>
      </c>
      <c r="F213" s="9">
        <f>SUM(F214:F234)</f>
        <v>7166248</v>
      </c>
      <c r="G213" s="9">
        <f t="shared" ref="G213:R213" si="442">SUM(G214:G234)</f>
        <v>7166248</v>
      </c>
      <c r="H213" s="9">
        <f t="shared" si="442"/>
        <v>0</v>
      </c>
      <c r="I213" s="9">
        <f t="shared" si="442"/>
        <v>0</v>
      </c>
      <c r="J213" s="9">
        <f t="shared" si="442"/>
        <v>0</v>
      </c>
      <c r="K213" s="9">
        <f t="shared" si="442"/>
        <v>0</v>
      </c>
      <c r="L213" s="9">
        <f t="shared" si="442"/>
        <v>0</v>
      </c>
      <c r="M213" s="9">
        <f t="shared" si="442"/>
        <v>0</v>
      </c>
      <c r="N213" s="9">
        <f t="shared" si="442"/>
        <v>0</v>
      </c>
      <c r="O213" s="9">
        <f t="shared" si="442"/>
        <v>0</v>
      </c>
      <c r="P213" s="9">
        <f t="shared" si="442"/>
        <v>0</v>
      </c>
      <c r="Q213" s="9">
        <f t="shared" si="442"/>
        <v>0</v>
      </c>
      <c r="R213" s="9">
        <f t="shared" si="442"/>
        <v>0</v>
      </c>
      <c r="S213" s="9">
        <f>SUM(S214:S234)</f>
        <v>302033</v>
      </c>
      <c r="T213" s="9">
        <f t="shared" ref="T213" si="443">SUM(T214:T234)</f>
        <v>302033</v>
      </c>
      <c r="U213" s="9">
        <f t="shared" ref="U213" si="444">SUM(U214:U234)</f>
        <v>0</v>
      </c>
      <c r="V213" s="9">
        <f t="shared" ref="V213" si="445">SUM(V214:V234)</f>
        <v>0</v>
      </c>
      <c r="W213" s="9">
        <f t="shared" ref="W213" si="446">SUM(W214:W234)</f>
        <v>0</v>
      </c>
      <c r="X213" s="9">
        <f t="shared" ref="X213" si="447">SUM(X214:X234)</f>
        <v>0</v>
      </c>
      <c r="Y213" s="9">
        <f t="shared" ref="Y213" si="448">SUM(Y214:Y234)</f>
        <v>0</v>
      </c>
      <c r="Z213" s="9">
        <f t="shared" ref="Z213" si="449">SUM(Z214:Z234)</f>
        <v>0</v>
      </c>
      <c r="AA213" s="9">
        <f t="shared" ref="AA213" si="450">SUM(AA214:AA234)</f>
        <v>0</v>
      </c>
      <c r="AB213" s="9">
        <f t="shared" ref="AB213" si="451">SUM(AB214:AB234)</f>
        <v>0</v>
      </c>
      <c r="AC213" s="9">
        <f t="shared" ref="AC213" si="452">SUM(AC214:AC234)</f>
        <v>0</v>
      </c>
      <c r="AD213" s="9">
        <f t="shared" ref="AD213" si="453">SUM(AD214:AD234)</f>
        <v>0</v>
      </c>
      <c r="AE213" s="9">
        <f t="shared" ref="AE213" si="454">SUM(AE214:AE234)</f>
        <v>0</v>
      </c>
      <c r="AF213" s="9">
        <f>SUM(AF214:AF234)</f>
        <v>601335</v>
      </c>
      <c r="AG213" s="98">
        <f t="shared" ref="AG213" si="455">SUM(AG214:AG234)</f>
        <v>601335</v>
      </c>
      <c r="AH213" s="98">
        <f t="shared" ref="AH213" si="456">SUM(AH214:AH234)</f>
        <v>0</v>
      </c>
      <c r="AI213" s="98">
        <f t="shared" ref="AI213" si="457">SUM(AI214:AI234)</f>
        <v>0</v>
      </c>
      <c r="AJ213" s="98">
        <f t="shared" ref="AJ213" si="458">SUM(AJ214:AJ234)</f>
        <v>0</v>
      </c>
      <c r="AK213" s="98">
        <f t="shared" ref="AK213" si="459">SUM(AK214:AK234)</f>
        <v>0</v>
      </c>
      <c r="AL213" s="98">
        <f t="shared" ref="AL213" si="460">SUM(AL214:AL234)</f>
        <v>0</v>
      </c>
      <c r="AM213" s="98">
        <f t="shared" ref="AM213" si="461">SUM(AM214:AM234)</f>
        <v>0</v>
      </c>
      <c r="AN213" s="98">
        <f t="shared" ref="AN213" si="462">SUM(AN214:AN234)</f>
        <v>0</v>
      </c>
      <c r="AO213" s="98">
        <f t="shared" ref="AO213" si="463">SUM(AO214:AO234)</f>
        <v>0</v>
      </c>
      <c r="AP213" s="98">
        <f t="shared" ref="AP213" si="464">SUM(AP214:AP234)</f>
        <v>0</v>
      </c>
      <c r="AQ213" s="98">
        <f t="shared" ref="AQ213" si="465">SUM(AQ214:AQ234)</f>
        <v>0</v>
      </c>
      <c r="AR213" s="98">
        <f t="shared" ref="AR213" si="466">SUM(AR214:AR234)</f>
        <v>0</v>
      </c>
      <c r="AS213" s="98">
        <f>SUM(AS214:AS234)</f>
        <v>538</v>
      </c>
      <c r="AT213" s="9">
        <f t="shared" ref="AT213" si="467">SUM(AT214:AT234)</f>
        <v>538</v>
      </c>
      <c r="AU213" s="98">
        <f t="shared" ref="AU213" si="468">SUM(AU214:AU234)</f>
        <v>0</v>
      </c>
      <c r="AV213" s="98">
        <f t="shared" ref="AV213" si="469">SUM(AV214:AV234)</f>
        <v>0</v>
      </c>
      <c r="AW213" s="98">
        <f t="shared" ref="AW213" si="470">SUM(AW214:AW234)</f>
        <v>0</v>
      </c>
      <c r="AX213" s="98">
        <f t="shared" ref="AX213" si="471">SUM(AX214:AX234)</f>
        <v>0</v>
      </c>
      <c r="AY213" s="98">
        <f t="shared" ref="AY213" si="472">SUM(AY214:AY234)</f>
        <v>0</v>
      </c>
      <c r="AZ213" s="98">
        <f t="shared" ref="AZ213" si="473">SUM(AZ214:AZ234)</f>
        <v>0</v>
      </c>
      <c r="BA213" s="9">
        <f>SUM(BA214:BA234)</f>
        <v>0</v>
      </c>
      <c r="BB213" s="312">
        <f t="shared" ref="BB213" si="474">SUM(BB214:BB234)</f>
        <v>0</v>
      </c>
      <c r="BC213" s="98">
        <f t="shared" ref="BC213" si="475">SUM(BC214:BC234)</f>
        <v>0</v>
      </c>
      <c r="BD213" s="98">
        <f t="shared" ref="BD213" si="476">SUM(BD214:BD234)</f>
        <v>0</v>
      </c>
      <c r="BE213" s="98">
        <f t="shared" ref="BE213" si="477">SUM(BE214:BE234)</f>
        <v>0</v>
      </c>
      <c r="BF213" s="98">
        <f t="shared" ref="BF213" si="478">SUM(BF214:BF234)</f>
        <v>0</v>
      </c>
      <c r="BG213" s="98">
        <f t="shared" ref="BG213" si="479">SUM(BG214:BG234)</f>
        <v>0</v>
      </c>
      <c r="BH213" s="98">
        <f t="shared" ref="BH213" si="480">SUM(BH214:BH234)</f>
        <v>0</v>
      </c>
      <c r="BI213" s="98">
        <f t="shared" ref="BI213" si="481">SUM(BI214:BI234)</f>
        <v>0</v>
      </c>
      <c r="BJ213" s="98">
        <f t="shared" ref="BJ213" si="482">SUM(BJ214:BJ234)</f>
        <v>0</v>
      </c>
      <c r="BK213" s="98">
        <f t="shared" ref="BK213" si="483">SUM(BK214:BK234)</f>
        <v>0</v>
      </c>
      <c r="BL213" s="98">
        <f t="shared" ref="BL213" si="484">SUM(BL214:BL234)</f>
        <v>0</v>
      </c>
      <c r="BM213" s="98">
        <f t="shared" ref="BM213" si="485">SUM(BM214:BM234)</f>
        <v>0</v>
      </c>
      <c r="BN213" s="12"/>
      <c r="BO213" s="89"/>
      <c r="BP213" s="25"/>
    </row>
    <row r="214" spans="1:68" s="124" customFormat="1" ht="24.75" customHeight="1" thickTop="1" x14ac:dyDescent="0.2">
      <c r="A214" s="110">
        <v>90000056357</v>
      </c>
      <c r="B214" s="249" t="s">
        <v>5</v>
      </c>
      <c r="C214" s="326" t="s">
        <v>458</v>
      </c>
      <c r="D214" s="81">
        <f t="shared" ref="D214:D233" si="486">F214+S214+AF214+AS214+BA214</f>
        <v>1040651</v>
      </c>
      <c r="E214" s="297">
        <f t="shared" ref="E214:E233" si="487">G214+T214+AG214+AT214+BB214</f>
        <v>1040651</v>
      </c>
      <c r="F214" s="172">
        <v>1040651</v>
      </c>
      <c r="G214" s="172">
        <f t="shared" ref="G214:G233" si="488">F214+H214</f>
        <v>1040651</v>
      </c>
      <c r="H214" s="172">
        <f t="shared" ref="H214:H233" si="489">SUM(I214:R214)</f>
        <v>0</v>
      </c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>
        <v>0</v>
      </c>
      <c r="T214" s="172">
        <f t="shared" ref="T214:T233" si="490">S214+U214</f>
        <v>0</v>
      </c>
      <c r="U214" s="172">
        <f t="shared" ref="U214:U233" si="491">SUM(V214:AE214)</f>
        <v>0</v>
      </c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>
        <v>0</v>
      </c>
      <c r="AG214" s="172">
        <f t="shared" ref="AG214:AG233" si="492">AF214+AH214</f>
        <v>0</v>
      </c>
      <c r="AH214" s="172">
        <f t="shared" ref="AH214:AH233" si="493">SUM(AI214:AR214)</f>
        <v>0</v>
      </c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2">
        <v>0</v>
      </c>
      <c r="AT214" s="82">
        <f t="shared" ref="AT214:AT233" si="494">AS214+AU214</f>
        <v>0</v>
      </c>
      <c r="AU214" s="100">
        <f t="shared" ref="AU214:AU233" si="495">SUM(AV214:AZ214)</f>
        <v>0</v>
      </c>
      <c r="AV214" s="205"/>
      <c r="AW214" s="205"/>
      <c r="AX214" s="205"/>
      <c r="AY214" s="205"/>
      <c r="AZ214" s="205"/>
      <c r="BA214" s="172"/>
      <c r="BB214" s="82">
        <f t="shared" ref="BB214:BB233" si="496">BA214+BC214</f>
        <v>0</v>
      </c>
      <c r="BC214" s="82">
        <f t="shared" ref="BC214:BC233" si="497">SUM(BD214:BM214)</f>
        <v>0</v>
      </c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06" t="s">
        <v>567</v>
      </c>
      <c r="BO214" s="88" t="s">
        <v>676</v>
      </c>
      <c r="BP214" s="25"/>
    </row>
    <row r="215" spans="1:68" ht="25.5" customHeight="1" x14ac:dyDescent="0.2">
      <c r="A215" s="110">
        <v>90000594245</v>
      </c>
      <c r="B215" s="243" t="s">
        <v>526</v>
      </c>
      <c r="C215" s="287" t="s">
        <v>182</v>
      </c>
      <c r="D215" s="81">
        <f t="shared" si="486"/>
        <v>820099</v>
      </c>
      <c r="E215" s="297">
        <f t="shared" si="487"/>
        <v>820099</v>
      </c>
      <c r="F215" s="82">
        <v>815668</v>
      </c>
      <c r="G215" s="82">
        <f t="shared" si="488"/>
        <v>815668</v>
      </c>
      <c r="H215" s="82">
        <f t="shared" si="489"/>
        <v>0</v>
      </c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>
        <v>4371</v>
      </c>
      <c r="T215" s="82">
        <f t="shared" si="490"/>
        <v>4371</v>
      </c>
      <c r="U215" s="82">
        <f t="shared" si="491"/>
        <v>0</v>
      </c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>
        <v>60</v>
      </c>
      <c r="AG215" s="82">
        <f t="shared" si="492"/>
        <v>60</v>
      </c>
      <c r="AH215" s="82">
        <f t="shared" si="493"/>
        <v>0</v>
      </c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>
        <v>0</v>
      </c>
      <c r="AT215" s="82">
        <f t="shared" si="494"/>
        <v>0</v>
      </c>
      <c r="AU215" s="100">
        <f t="shared" si="495"/>
        <v>0</v>
      </c>
      <c r="AV215" s="100"/>
      <c r="AW215" s="100"/>
      <c r="AX215" s="100"/>
      <c r="AY215" s="100"/>
      <c r="AZ215" s="100"/>
      <c r="BA215" s="82"/>
      <c r="BB215" s="82">
        <f t="shared" si="496"/>
        <v>0</v>
      </c>
      <c r="BC215" s="82">
        <f t="shared" si="497"/>
        <v>0</v>
      </c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83" t="s">
        <v>425</v>
      </c>
      <c r="BO215" s="87"/>
      <c r="BP215" s="25"/>
    </row>
    <row r="216" spans="1:68" s="124" customFormat="1" ht="27" customHeight="1" x14ac:dyDescent="0.2">
      <c r="A216" s="110"/>
      <c r="B216" s="244"/>
      <c r="C216" s="287" t="s">
        <v>205</v>
      </c>
      <c r="D216" s="81">
        <f t="shared" si="486"/>
        <v>224841</v>
      </c>
      <c r="E216" s="297">
        <f t="shared" si="487"/>
        <v>224841</v>
      </c>
      <c r="F216" s="82">
        <v>13834</v>
      </c>
      <c r="G216" s="82">
        <f t="shared" si="488"/>
        <v>13834</v>
      </c>
      <c r="H216" s="82">
        <f t="shared" si="489"/>
        <v>0</v>
      </c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>
        <v>211007</v>
      </c>
      <c r="T216" s="82">
        <f t="shared" si="490"/>
        <v>211007</v>
      </c>
      <c r="U216" s="82">
        <f t="shared" si="491"/>
        <v>0</v>
      </c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>
        <v>0</v>
      </c>
      <c r="AG216" s="82">
        <f t="shared" si="492"/>
        <v>0</v>
      </c>
      <c r="AH216" s="82">
        <f t="shared" si="493"/>
        <v>0</v>
      </c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>
        <v>0</v>
      </c>
      <c r="AT216" s="82">
        <f t="shared" si="494"/>
        <v>0</v>
      </c>
      <c r="AU216" s="100">
        <f t="shared" si="495"/>
        <v>0</v>
      </c>
      <c r="AV216" s="100"/>
      <c r="AW216" s="100"/>
      <c r="AX216" s="100"/>
      <c r="AY216" s="100"/>
      <c r="AZ216" s="100"/>
      <c r="BA216" s="82"/>
      <c r="BB216" s="82">
        <f t="shared" si="496"/>
        <v>0</v>
      </c>
      <c r="BC216" s="82">
        <f t="shared" si="497"/>
        <v>0</v>
      </c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83" t="s">
        <v>426</v>
      </c>
      <c r="BO216" s="87" t="s">
        <v>697</v>
      </c>
      <c r="BP216" s="25"/>
    </row>
    <row r="217" spans="1:68" ht="24" x14ac:dyDescent="0.2">
      <c r="A217" s="110"/>
      <c r="B217" s="244"/>
      <c r="C217" s="287" t="s">
        <v>206</v>
      </c>
      <c r="D217" s="81">
        <f t="shared" si="486"/>
        <v>680382</v>
      </c>
      <c r="E217" s="297">
        <f t="shared" si="487"/>
        <v>680382</v>
      </c>
      <c r="F217" s="82">
        <v>676112</v>
      </c>
      <c r="G217" s="82">
        <f t="shared" si="488"/>
        <v>676112</v>
      </c>
      <c r="H217" s="82">
        <f t="shared" si="489"/>
        <v>0</v>
      </c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>
        <v>4270</v>
      </c>
      <c r="T217" s="82">
        <f t="shared" si="490"/>
        <v>4270</v>
      </c>
      <c r="U217" s="82">
        <f t="shared" si="491"/>
        <v>0</v>
      </c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>
        <v>0</v>
      </c>
      <c r="AG217" s="82">
        <f t="shared" si="492"/>
        <v>0</v>
      </c>
      <c r="AH217" s="82">
        <f t="shared" si="493"/>
        <v>0</v>
      </c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>
        <v>0</v>
      </c>
      <c r="AT217" s="82">
        <f t="shared" si="494"/>
        <v>0</v>
      </c>
      <c r="AU217" s="100">
        <f t="shared" si="495"/>
        <v>0</v>
      </c>
      <c r="AV217" s="100"/>
      <c r="AW217" s="100"/>
      <c r="AX217" s="100"/>
      <c r="AY217" s="100"/>
      <c r="AZ217" s="100"/>
      <c r="BA217" s="82"/>
      <c r="BB217" s="82">
        <f t="shared" si="496"/>
        <v>0</v>
      </c>
      <c r="BC217" s="82">
        <f t="shared" si="497"/>
        <v>0</v>
      </c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83" t="s">
        <v>427</v>
      </c>
      <c r="BO217" s="87" t="s">
        <v>697</v>
      </c>
      <c r="BP217" s="25"/>
    </row>
    <row r="218" spans="1:68" ht="24" x14ac:dyDescent="0.2">
      <c r="A218" s="110"/>
      <c r="B218" s="244"/>
      <c r="C218" s="287" t="s">
        <v>207</v>
      </c>
      <c r="D218" s="81">
        <f t="shared" si="486"/>
        <v>464770</v>
      </c>
      <c r="E218" s="297">
        <f t="shared" si="487"/>
        <v>464770</v>
      </c>
      <c r="F218" s="82">
        <v>462492</v>
      </c>
      <c r="G218" s="82">
        <f t="shared" si="488"/>
        <v>462492</v>
      </c>
      <c r="H218" s="82">
        <f t="shared" si="489"/>
        <v>0</v>
      </c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>
        <v>0</v>
      </c>
      <c r="T218" s="82">
        <f t="shared" si="490"/>
        <v>0</v>
      </c>
      <c r="U218" s="82">
        <f t="shared" si="491"/>
        <v>0</v>
      </c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>
        <v>2278</v>
      </c>
      <c r="AG218" s="82">
        <f t="shared" si="492"/>
        <v>2278</v>
      </c>
      <c r="AH218" s="82">
        <f t="shared" si="493"/>
        <v>0</v>
      </c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>
        <v>0</v>
      </c>
      <c r="AT218" s="82">
        <f t="shared" si="494"/>
        <v>0</v>
      </c>
      <c r="AU218" s="100">
        <f t="shared" si="495"/>
        <v>0</v>
      </c>
      <c r="AV218" s="100"/>
      <c r="AW218" s="100"/>
      <c r="AX218" s="100"/>
      <c r="AY218" s="100"/>
      <c r="AZ218" s="100"/>
      <c r="BA218" s="82"/>
      <c r="BB218" s="82">
        <f t="shared" si="496"/>
        <v>0</v>
      </c>
      <c r="BC218" s="82">
        <f t="shared" si="497"/>
        <v>0</v>
      </c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83" t="s">
        <v>428</v>
      </c>
      <c r="BO218" s="87" t="s">
        <v>698</v>
      </c>
      <c r="BP218" s="25"/>
    </row>
    <row r="219" spans="1:68" ht="24" x14ac:dyDescent="0.2">
      <c r="A219" s="110"/>
      <c r="B219" s="244"/>
      <c r="C219" s="287" t="s">
        <v>208</v>
      </c>
      <c r="D219" s="81">
        <f t="shared" si="486"/>
        <v>283800</v>
      </c>
      <c r="E219" s="297">
        <f t="shared" si="487"/>
        <v>283800</v>
      </c>
      <c r="F219" s="82">
        <v>283800</v>
      </c>
      <c r="G219" s="82">
        <f t="shared" si="488"/>
        <v>283800</v>
      </c>
      <c r="H219" s="82">
        <f t="shared" si="489"/>
        <v>0</v>
      </c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>
        <v>0</v>
      </c>
      <c r="T219" s="82">
        <f t="shared" si="490"/>
        <v>0</v>
      </c>
      <c r="U219" s="82">
        <f t="shared" si="491"/>
        <v>0</v>
      </c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>
        <v>0</v>
      </c>
      <c r="AG219" s="82">
        <f t="shared" si="492"/>
        <v>0</v>
      </c>
      <c r="AH219" s="82">
        <f t="shared" si="493"/>
        <v>0</v>
      </c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>
        <v>0</v>
      </c>
      <c r="AT219" s="82">
        <f t="shared" si="494"/>
        <v>0</v>
      </c>
      <c r="AU219" s="100">
        <f t="shared" si="495"/>
        <v>0</v>
      </c>
      <c r="AV219" s="100"/>
      <c r="AW219" s="100"/>
      <c r="AX219" s="100"/>
      <c r="AY219" s="100"/>
      <c r="AZ219" s="100"/>
      <c r="BA219" s="82"/>
      <c r="BB219" s="82">
        <f t="shared" si="496"/>
        <v>0</v>
      </c>
      <c r="BC219" s="82">
        <f t="shared" si="497"/>
        <v>0</v>
      </c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83" t="s">
        <v>429</v>
      </c>
      <c r="BO219" s="87" t="s">
        <v>699</v>
      </c>
      <c r="BP219" s="25"/>
    </row>
    <row r="220" spans="1:68" ht="24" x14ac:dyDescent="0.2">
      <c r="A220" s="110"/>
      <c r="B220" s="244"/>
      <c r="C220" s="287" t="s">
        <v>274</v>
      </c>
      <c r="D220" s="81">
        <f t="shared" si="486"/>
        <v>341522</v>
      </c>
      <c r="E220" s="297">
        <f t="shared" si="487"/>
        <v>341522</v>
      </c>
      <c r="F220" s="82">
        <v>341522</v>
      </c>
      <c r="G220" s="82">
        <f t="shared" si="488"/>
        <v>341522</v>
      </c>
      <c r="H220" s="82">
        <f t="shared" si="489"/>
        <v>0</v>
      </c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>
        <v>0</v>
      </c>
      <c r="T220" s="82">
        <f t="shared" si="490"/>
        <v>0</v>
      </c>
      <c r="U220" s="82">
        <f t="shared" si="491"/>
        <v>0</v>
      </c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>
        <v>0</v>
      </c>
      <c r="AG220" s="82">
        <f t="shared" si="492"/>
        <v>0</v>
      </c>
      <c r="AH220" s="82">
        <f t="shared" si="493"/>
        <v>0</v>
      </c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>
        <v>0</v>
      </c>
      <c r="AT220" s="82">
        <f t="shared" si="494"/>
        <v>0</v>
      </c>
      <c r="AU220" s="100">
        <f t="shared" si="495"/>
        <v>0</v>
      </c>
      <c r="AV220" s="100"/>
      <c r="AW220" s="100"/>
      <c r="AX220" s="100"/>
      <c r="AY220" s="100"/>
      <c r="AZ220" s="100"/>
      <c r="BA220" s="82"/>
      <c r="BB220" s="82">
        <f t="shared" si="496"/>
        <v>0</v>
      </c>
      <c r="BC220" s="82">
        <f t="shared" si="497"/>
        <v>0</v>
      </c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83" t="s">
        <v>430</v>
      </c>
      <c r="BO220" s="87" t="s">
        <v>514</v>
      </c>
      <c r="BP220" s="25"/>
    </row>
    <row r="221" spans="1:68" s="124" customFormat="1" ht="24" x14ac:dyDescent="0.2">
      <c r="A221" s="110"/>
      <c r="B221" s="244"/>
      <c r="C221" s="287" t="s">
        <v>273</v>
      </c>
      <c r="D221" s="81">
        <f t="shared" si="486"/>
        <v>608322</v>
      </c>
      <c r="E221" s="297">
        <f t="shared" si="487"/>
        <v>608322</v>
      </c>
      <c r="F221" s="82">
        <v>606562</v>
      </c>
      <c r="G221" s="82">
        <f t="shared" si="488"/>
        <v>606562</v>
      </c>
      <c r="H221" s="82">
        <f t="shared" si="489"/>
        <v>0</v>
      </c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>
        <v>1760</v>
      </c>
      <c r="T221" s="82">
        <f t="shared" si="490"/>
        <v>1760</v>
      </c>
      <c r="U221" s="82">
        <f t="shared" si="491"/>
        <v>0</v>
      </c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>
        <v>0</v>
      </c>
      <c r="AG221" s="82">
        <f t="shared" si="492"/>
        <v>0</v>
      </c>
      <c r="AH221" s="82">
        <f t="shared" si="493"/>
        <v>0</v>
      </c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>
        <v>0</v>
      </c>
      <c r="AT221" s="82">
        <f t="shared" si="494"/>
        <v>0</v>
      </c>
      <c r="AU221" s="100">
        <f t="shared" si="495"/>
        <v>0</v>
      </c>
      <c r="AV221" s="100"/>
      <c r="AW221" s="100"/>
      <c r="AX221" s="100"/>
      <c r="AY221" s="100"/>
      <c r="AZ221" s="100"/>
      <c r="BA221" s="82"/>
      <c r="BB221" s="82">
        <f t="shared" si="496"/>
        <v>0</v>
      </c>
      <c r="BC221" s="82">
        <f t="shared" si="497"/>
        <v>0</v>
      </c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83" t="s">
        <v>431</v>
      </c>
      <c r="BO221" s="87" t="s">
        <v>699</v>
      </c>
      <c r="BP221" s="25"/>
    </row>
    <row r="222" spans="1:68" ht="24" x14ac:dyDescent="0.2">
      <c r="A222" s="110"/>
      <c r="B222" s="244"/>
      <c r="C222" s="287" t="s">
        <v>487</v>
      </c>
      <c r="D222" s="81">
        <f t="shared" si="486"/>
        <v>122402</v>
      </c>
      <c r="E222" s="297">
        <f t="shared" si="487"/>
        <v>122402</v>
      </c>
      <c r="F222" s="82">
        <v>122402</v>
      </c>
      <c r="G222" s="82">
        <f t="shared" si="488"/>
        <v>122402</v>
      </c>
      <c r="H222" s="82">
        <f t="shared" si="489"/>
        <v>0</v>
      </c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>
        <v>0</v>
      </c>
      <c r="T222" s="82">
        <f t="shared" si="490"/>
        <v>0</v>
      </c>
      <c r="U222" s="82">
        <f t="shared" si="491"/>
        <v>0</v>
      </c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>
        <v>0</v>
      </c>
      <c r="AG222" s="82">
        <f t="shared" si="492"/>
        <v>0</v>
      </c>
      <c r="AH222" s="82">
        <f t="shared" si="493"/>
        <v>0</v>
      </c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>
        <v>0</v>
      </c>
      <c r="AT222" s="82">
        <f t="shared" si="494"/>
        <v>0</v>
      </c>
      <c r="AU222" s="100">
        <f t="shared" si="495"/>
        <v>0</v>
      </c>
      <c r="AV222" s="100"/>
      <c r="AW222" s="100"/>
      <c r="AX222" s="100"/>
      <c r="AY222" s="100"/>
      <c r="AZ222" s="100"/>
      <c r="BA222" s="82"/>
      <c r="BB222" s="82">
        <f t="shared" si="496"/>
        <v>0</v>
      </c>
      <c r="BC222" s="82">
        <f t="shared" si="497"/>
        <v>0</v>
      </c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83" t="s">
        <v>432</v>
      </c>
      <c r="BO222" s="87"/>
      <c r="BP222" s="25"/>
    </row>
    <row r="223" spans="1:68" s="194" customFormat="1" ht="24" x14ac:dyDescent="0.2">
      <c r="A223" s="110"/>
      <c r="B223" s="244"/>
      <c r="C223" s="287" t="s">
        <v>543</v>
      </c>
      <c r="D223" s="81">
        <f t="shared" si="486"/>
        <v>267228</v>
      </c>
      <c r="E223" s="297">
        <f t="shared" si="487"/>
        <v>267228</v>
      </c>
      <c r="F223" s="82">
        <v>267228</v>
      </c>
      <c r="G223" s="82">
        <f t="shared" si="488"/>
        <v>267228</v>
      </c>
      <c r="H223" s="82">
        <f t="shared" si="489"/>
        <v>0</v>
      </c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>
        <v>0</v>
      </c>
      <c r="T223" s="82">
        <f t="shared" si="490"/>
        <v>0</v>
      </c>
      <c r="U223" s="82">
        <f t="shared" si="491"/>
        <v>0</v>
      </c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>
        <v>0</v>
      </c>
      <c r="AG223" s="82">
        <f t="shared" si="492"/>
        <v>0</v>
      </c>
      <c r="AH223" s="82">
        <f t="shared" si="493"/>
        <v>0</v>
      </c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>
        <v>0</v>
      </c>
      <c r="AT223" s="82">
        <f t="shared" si="494"/>
        <v>0</v>
      </c>
      <c r="AU223" s="100">
        <f t="shared" si="495"/>
        <v>0</v>
      </c>
      <c r="AV223" s="100"/>
      <c r="AW223" s="100"/>
      <c r="AX223" s="100"/>
      <c r="AY223" s="100"/>
      <c r="AZ223" s="100"/>
      <c r="BA223" s="82"/>
      <c r="BB223" s="82">
        <f t="shared" si="496"/>
        <v>0</v>
      </c>
      <c r="BC223" s="82">
        <f t="shared" si="497"/>
        <v>0</v>
      </c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83" t="s">
        <v>504</v>
      </c>
      <c r="BO223" s="87"/>
      <c r="BP223" s="25"/>
    </row>
    <row r="224" spans="1:68" s="194" customFormat="1" ht="24" x14ac:dyDescent="0.2">
      <c r="A224" s="110"/>
      <c r="B224" s="244"/>
      <c r="C224" s="287" t="s">
        <v>544</v>
      </c>
      <c r="D224" s="81">
        <f t="shared" si="486"/>
        <v>12753</v>
      </c>
      <c r="E224" s="297">
        <f t="shared" si="487"/>
        <v>12753</v>
      </c>
      <c r="F224" s="82">
        <v>12753</v>
      </c>
      <c r="G224" s="82">
        <f t="shared" si="488"/>
        <v>12753</v>
      </c>
      <c r="H224" s="82">
        <f t="shared" si="489"/>
        <v>0</v>
      </c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>
        <v>0</v>
      </c>
      <c r="T224" s="82">
        <f t="shared" si="490"/>
        <v>0</v>
      </c>
      <c r="U224" s="82">
        <f t="shared" si="491"/>
        <v>0</v>
      </c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>
        <v>0</v>
      </c>
      <c r="AG224" s="82">
        <f t="shared" si="492"/>
        <v>0</v>
      </c>
      <c r="AH224" s="82">
        <f t="shared" si="493"/>
        <v>0</v>
      </c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>
        <v>0</v>
      </c>
      <c r="AT224" s="82">
        <f t="shared" si="494"/>
        <v>0</v>
      </c>
      <c r="AU224" s="100">
        <f t="shared" si="495"/>
        <v>0</v>
      </c>
      <c r="AV224" s="100"/>
      <c r="AW224" s="100"/>
      <c r="AX224" s="100"/>
      <c r="AY224" s="100"/>
      <c r="AZ224" s="100"/>
      <c r="BA224" s="82"/>
      <c r="BB224" s="82">
        <f t="shared" si="496"/>
        <v>0</v>
      </c>
      <c r="BC224" s="82">
        <f t="shared" si="497"/>
        <v>0</v>
      </c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83" t="s">
        <v>696</v>
      </c>
      <c r="BO224" s="87"/>
      <c r="BP224" s="25"/>
    </row>
    <row r="225" spans="1:68" ht="48" x14ac:dyDescent="0.2">
      <c r="A225" s="110">
        <v>90010991438</v>
      </c>
      <c r="B225" s="243" t="s">
        <v>473</v>
      </c>
      <c r="C225" s="287" t="s">
        <v>210</v>
      </c>
      <c r="D225" s="81">
        <f t="shared" si="486"/>
        <v>1431668</v>
      </c>
      <c r="E225" s="297">
        <f t="shared" si="487"/>
        <v>1431668</v>
      </c>
      <c r="F225" s="82">
        <v>766939</v>
      </c>
      <c r="G225" s="82">
        <f t="shared" si="488"/>
        <v>766939</v>
      </c>
      <c r="H225" s="82">
        <f t="shared" si="489"/>
        <v>0</v>
      </c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>
        <v>80625</v>
      </c>
      <c r="T225" s="82">
        <f t="shared" si="490"/>
        <v>80625</v>
      </c>
      <c r="U225" s="82">
        <f t="shared" si="491"/>
        <v>0</v>
      </c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>
        <v>584104</v>
      </c>
      <c r="AG225" s="82">
        <f t="shared" si="492"/>
        <v>584104</v>
      </c>
      <c r="AH225" s="82">
        <f t="shared" si="493"/>
        <v>0</v>
      </c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>
        <v>0</v>
      </c>
      <c r="AT225" s="82">
        <f t="shared" si="494"/>
        <v>0</v>
      </c>
      <c r="AU225" s="100">
        <f t="shared" si="495"/>
        <v>0</v>
      </c>
      <c r="AV225" s="100"/>
      <c r="AW225" s="100"/>
      <c r="AX225" s="100"/>
      <c r="AY225" s="100"/>
      <c r="AZ225" s="100"/>
      <c r="BA225" s="82"/>
      <c r="BB225" s="82">
        <f t="shared" si="496"/>
        <v>0</v>
      </c>
      <c r="BC225" s="82">
        <f t="shared" si="497"/>
        <v>0</v>
      </c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83" t="s">
        <v>560</v>
      </c>
      <c r="BO225" s="87"/>
      <c r="BP225" s="25"/>
    </row>
    <row r="226" spans="1:68" ht="24" x14ac:dyDescent="0.2">
      <c r="A226" s="110"/>
      <c r="B226" s="245"/>
      <c r="C226" s="287" t="s">
        <v>488</v>
      </c>
      <c r="D226" s="81">
        <f t="shared" si="486"/>
        <v>46530</v>
      </c>
      <c r="E226" s="297">
        <f t="shared" si="487"/>
        <v>46530</v>
      </c>
      <c r="F226" s="82">
        <v>46530</v>
      </c>
      <c r="G226" s="82">
        <f t="shared" si="488"/>
        <v>46530</v>
      </c>
      <c r="H226" s="82">
        <f t="shared" si="489"/>
        <v>0</v>
      </c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>
        <v>0</v>
      </c>
      <c r="T226" s="82">
        <f t="shared" si="490"/>
        <v>0</v>
      </c>
      <c r="U226" s="82">
        <f t="shared" si="491"/>
        <v>0</v>
      </c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>
        <v>0</v>
      </c>
      <c r="AG226" s="82">
        <f t="shared" si="492"/>
        <v>0</v>
      </c>
      <c r="AH226" s="82">
        <f t="shared" si="493"/>
        <v>0</v>
      </c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>
        <v>0</v>
      </c>
      <c r="AT226" s="82">
        <f t="shared" si="494"/>
        <v>0</v>
      </c>
      <c r="AU226" s="100">
        <f t="shared" si="495"/>
        <v>0</v>
      </c>
      <c r="AV226" s="100"/>
      <c r="AW226" s="100"/>
      <c r="AX226" s="100"/>
      <c r="AY226" s="100"/>
      <c r="AZ226" s="100"/>
      <c r="BA226" s="82"/>
      <c r="BB226" s="82">
        <f t="shared" si="496"/>
        <v>0</v>
      </c>
      <c r="BC226" s="82">
        <f t="shared" si="497"/>
        <v>0</v>
      </c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83" t="s">
        <v>505</v>
      </c>
      <c r="BO226" s="87"/>
      <c r="BP226" s="25"/>
    </row>
    <row r="227" spans="1:68" ht="12.75" x14ac:dyDescent="0.2">
      <c r="A227" s="110"/>
      <c r="B227" s="245"/>
      <c r="C227" s="287" t="s">
        <v>212</v>
      </c>
      <c r="D227" s="81">
        <f t="shared" si="486"/>
        <v>3544</v>
      </c>
      <c r="E227" s="297">
        <f t="shared" si="487"/>
        <v>3544</v>
      </c>
      <c r="F227" s="82">
        <v>3544</v>
      </c>
      <c r="G227" s="82">
        <f t="shared" si="488"/>
        <v>3544</v>
      </c>
      <c r="H227" s="82">
        <f t="shared" si="489"/>
        <v>0</v>
      </c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>
        <v>0</v>
      </c>
      <c r="T227" s="82">
        <f t="shared" si="490"/>
        <v>0</v>
      </c>
      <c r="U227" s="82">
        <f t="shared" si="491"/>
        <v>0</v>
      </c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>
        <v>0</v>
      </c>
      <c r="AG227" s="82">
        <f t="shared" si="492"/>
        <v>0</v>
      </c>
      <c r="AH227" s="82">
        <f t="shared" si="493"/>
        <v>0</v>
      </c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>
        <v>0</v>
      </c>
      <c r="AT227" s="82">
        <f t="shared" si="494"/>
        <v>0</v>
      </c>
      <c r="AU227" s="100">
        <f t="shared" si="495"/>
        <v>0</v>
      </c>
      <c r="AV227" s="100"/>
      <c r="AW227" s="100"/>
      <c r="AX227" s="100"/>
      <c r="AY227" s="100"/>
      <c r="AZ227" s="100"/>
      <c r="BA227" s="82"/>
      <c r="BB227" s="82">
        <f t="shared" si="496"/>
        <v>0</v>
      </c>
      <c r="BC227" s="82">
        <f t="shared" si="497"/>
        <v>0</v>
      </c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83" t="s">
        <v>433</v>
      </c>
      <c r="BO227" s="87"/>
      <c r="BP227" s="25"/>
    </row>
    <row r="228" spans="1:68" ht="12.75" x14ac:dyDescent="0.2">
      <c r="A228" s="110"/>
      <c r="B228" s="245"/>
      <c r="C228" s="287" t="s">
        <v>211</v>
      </c>
      <c r="D228" s="81">
        <f t="shared" si="486"/>
        <v>125141</v>
      </c>
      <c r="E228" s="297">
        <f t="shared" si="487"/>
        <v>125141</v>
      </c>
      <c r="F228" s="82">
        <v>125141</v>
      </c>
      <c r="G228" s="82">
        <f t="shared" si="488"/>
        <v>125141</v>
      </c>
      <c r="H228" s="82">
        <f t="shared" si="489"/>
        <v>0</v>
      </c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>
        <v>0</v>
      </c>
      <c r="T228" s="82">
        <f t="shared" si="490"/>
        <v>0</v>
      </c>
      <c r="U228" s="82">
        <f t="shared" si="491"/>
        <v>0</v>
      </c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>
        <v>0</v>
      </c>
      <c r="AG228" s="82">
        <f t="shared" si="492"/>
        <v>0</v>
      </c>
      <c r="AH228" s="82">
        <f t="shared" si="493"/>
        <v>0</v>
      </c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>
        <v>0</v>
      </c>
      <c r="AT228" s="82">
        <f t="shared" si="494"/>
        <v>0</v>
      </c>
      <c r="AU228" s="100">
        <f t="shared" si="495"/>
        <v>0</v>
      </c>
      <c r="AV228" s="100"/>
      <c r="AW228" s="100"/>
      <c r="AX228" s="100"/>
      <c r="AY228" s="100"/>
      <c r="AZ228" s="100"/>
      <c r="BA228" s="82"/>
      <c r="BB228" s="82">
        <f t="shared" si="496"/>
        <v>0</v>
      </c>
      <c r="BC228" s="82">
        <f t="shared" si="497"/>
        <v>0</v>
      </c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83" t="s">
        <v>434</v>
      </c>
      <c r="BO228" s="87"/>
      <c r="BP228" s="25"/>
    </row>
    <row r="229" spans="1:68" ht="24" x14ac:dyDescent="0.2">
      <c r="A229" s="110"/>
      <c r="B229" s="245"/>
      <c r="C229" s="287" t="s">
        <v>277</v>
      </c>
      <c r="D229" s="81">
        <f t="shared" si="486"/>
        <v>415036</v>
      </c>
      <c r="E229" s="297">
        <f t="shared" si="487"/>
        <v>415036</v>
      </c>
      <c r="F229" s="82">
        <v>401771</v>
      </c>
      <c r="G229" s="82">
        <f t="shared" si="488"/>
        <v>401771</v>
      </c>
      <c r="H229" s="82">
        <f t="shared" si="489"/>
        <v>0</v>
      </c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>
        <v>0</v>
      </c>
      <c r="T229" s="82">
        <f t="shared" si="490"/>
        <v>0</v>
      </c>
      <c r="U229" s="82">
        <f t="shared" si="491"/>
        <v>0</v>
      </c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>
        <v>13265</v>
      </c>
      <c r="AG229" s="82">
        <f t="shared" si="492"/>
        <v>13265</v>
      </c>
      <c r="AH229" s="82">
        <f t="shared" si="493"/>
        <v>0</v>
      </c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>
        <v>0</v>
      </c>
      <c r="AT229" s="82">
        <f t="shared" si="494"/>
        <v>0</v>
      </c>
      <c r="AU229" s="100">
        <f t="shared" si="495"/>
        <v>0</v>
      </c>
      <c r="AV229" s="100"/>
      <c r="AW229" s="100"/>
      <c r="AX229" s="100"/>
      <c r="AY229" s="100"/>
      <c r="AZ229" s="100"/>
      <c r="BA229" s="82"/>
      <c r="BB229" s="82">
        <f t="shared" si="496"/>
        <v>0</v>
      </c>
      <c r="BC229" s="82">
        <f t="shared" si="497"/>
        <v>0</v>
      </c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83" t="s">
        <v>435</v>
      </c>
      <c r="BO229" s="87"/>
      <c r="BP229" s="25"/>
    </row>
    <row r="230" spans="1:68" ht="12.75" x14ac:dyDescent="0.2">
      <c r="A230" s="110"/>
      <c r="B230" s="245"/>
      <c r="C230" s="287" t="s">
        <v>489</v>
      </c>
      <c r="D230" s="81">
        <f t="shared" si="486"/>
        <v>67046</v>
      </c>
      <c r="E230" s="297">
        <f t="shared" si="487"/>
        <v>67046</v>
      </c>
      <c r="F230" s="82">
        <v>67046</v>
      </c>
      <c r="G230" s="82">
        <f t="shared" si="488"/>
        <v>67046</v>
      </c>
      <c r="H230" s="82">
        <f t="shared" si="489"/>
        <v>0</v>
      </c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>
        <v>0</v>
      </c>
      <c r="T230" s="82">
        <f t="shared" si="490"/>
        <v>0</v>
      </c>
      <c r="U230" s="82">
        <f t="shared" si="491"/>
        <v>0</v>
      </c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>
        <v>0</v>
      </c>
      <c r="AG230" s="82">
        <f t="shared" si="492"/>
        <v>0</v>
      </c>
      <c r="AH230" s="82">
        <f t="shared" si="493"/>
        <v>0</v>
      </c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>
        <v>0</v>
      </c>
      <c r="AT230" s="82">
        <f t="shared" si="494"/>
        <v>0</v>
      </c>
      <c r="AU230" s="100">
        <f t="shared" si="495"/>
        <v>0</v>
      </c>
      <c r="AV230" s="100"/>
      <c r="AW230" s="100"/>
      <c r="AX230" s="100"/>
      <c r="AY230" s="100"/>
      <c r="AZ230" s="100"/>
      <c r="BA230" s="82"/>
      <c r="BB230" s="82">
        <f t="shared" si="496"/>
        <v>0</v>
      </c>
      <c r="BC230" s="82">
        <f t="shared" si="497"/>
        <v>0</v>
      </c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83" t="s">
        <v>436</v>
      </c>
      <c r="BO230" s="87"/>
      <c r="BP230" s="25"/>
    </row>
    <row r="231" spans="1:68" s="107" customFormat="1" ht="24" x14ac:dyDescent="0.2">
      <c r="A231" s="110"/>
      <c r="B231" s="245"/>
      <c r="C231" s="287" t="s">
        <v>510</v>
      </c>
      <c r="D231" s="81">
        <f t="shared" si="486"/>
        <v>360284</v>
      </c>
      <c r="E231" s="297">
        <f t="shared" si="487"/>
        <v>360284</v>
      </c>
      <c r="F231" s="82">
        <v>360284</v>
      </c>
      <c r="G231" s="82">
        <f t="shared" si="488"/>
        <v>360284</v>
      </c>
      <c r="H231" s="82">
        <f t="shared" si="489"/>
        <v>0</v>
      </c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>
        <v>0</v>
      </c>
      <c r="T231" s="82">
        <f t="shared" si="490"/>
        <v>0</v>
      </c>
      <c r="U231" s="82">
        <f t="shared" si="491"/>
        <v>0</v>
      </c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>
        <v>0</v>
      </c>
      <c r="AG231" s="82">
        <f t="shared" si="492"/>
        <v>0</v>
      </c>
      <c r="AH231" s="82">
        <f t="shared" si="493"/>
        <v>0</v>
      </c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>
        <v>0</v>
      </c>
      <c r="AT231" s="82">
        <f t="shared" si="494"/>
        <v>0</v>
      </c>
      <c r="AU231" s="100">
        <f t="shared" si="495"/>
        <v>0</v>
      </c>
      <c r="AV231" s="100"/>
      <c r="AW231" s="100"/>
      <c r="AX231" s="100"/>
      <c r="AY231" s="100"/>
      <c r="AZ231" s="100"/>
      <c r="BA231" s="82"/>
      <c r="BB231" s="82">
        <f t="shared" si="496"/>
        <v>0</v>
      </c>
      <c r="BC231" s="82">
        <f t="shared" si="497"/>
        <v>0</v>
      </c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83" t="s">
        <v>559</v>
      </c>
      <c r="BO231" s="87"/>
      <c r="BP231" s="25"/>
    </row>
    <row r="232" spans="1:68" ht="26.25" customHeight="1" x14ac:dyDescent="0.2">
      <c r="A232" s="110">
        <v>90001868844</v>
      </c>
      <c r="B232" s="243" t="s">
        <v>306</v>
      </c>
      <c r="C232" s="287" t="s">
        <v>190</v>
      </c>
      <c r="D232" s="81">
        <f t="shared" si="486"/>
        <v>583593</v>
      </c>
      <c r="E232" s="297">
        <f t="shared" si="487"/>
        <v>583593</v>
      </c>
      <c r="F232" s="82">
        <v>581435</v>
      </c>
      <c r="G232" s="82">
        <f t="shared" si="488"/>
        <v>581435</v>
      </c>
      <c r="H232" s="82">
        <f t="shared" si="489"/>
        <v>0</v>
      </c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>
        <v>0</v>
      </c>
      <c r="T232" s="82">
        <f t="shared" si="490"/>
        <v>0</v>
      </c>
      <c r="U232" s="82">
        <f t="shared" si="491"/>
        <v>0</v>
      </c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>
        <v>1620</v>
      </c>
      <c r="AG232" s="82">
        <f t="shared" si="492"/>
        <v>1620</v>
      </c>
      <c r="AH232" s="82">
        <f t="shared" si="493"/>
        <v>0</v>
      </c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>
        <v>538</v>
      </c>
      <c r="AT232" s="82">
        <f t="shared" si="494"/>
        <v>538</v>
      </c>
      <c r="AU232" s="100">
        <f t="shared" si="495"/>
        <v>0</v>
      </c>
      <c r="AV232" s="100"/>
      <c r="AW232" s="100"/>
      <c r="AX232" s="100"/>
      <c r="AY232" s="100"/>
      <c r="AZ232" s="100"/>
      <c r="BA232" s="82"/>
      <c r="BB232" s="82">
        <f t="shared" si="496"/>
        <v>0</v>
      </c>
      <c r="BC232" s="82">
        <f t="shared" si="497"/>
        <v>0</v>
      </c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83" t="s">
        <v>437</v>
      </c>
      <c r="BO232" s="87"/>
      <c r="BP232" s="25"/>
    </row>
    <row r="233" spans="1:68" ht="12" customHeight="1" x14ac:dyDescent="0.2">
      <c r="A233" s="110">
        <v>90000091456</v>
      </c>
      <c r="B233" s="243" t="s">
        <v>197</v>
      </c>
      <c r="C233" s="287" t="s">
        <v>191</v>
      </c>
      <c r="D233" s="81">
        <f t="shared" si="486"/>
        <v>170542</v>
      </c>
      <c r="E233" s="297">
        <f t="shared" si="487"/>
        <v>170542</v>
      </c>
      <c r="F233" s="82">
        <v>170534</v>
      </c>
      <c r="G233" s="82">
        <f t="shared" si="488"/>
        <v>170534</v>
      </c>
      <c r="H233" s="82">
        <f t="shared" si="489"/>
        <v>0</v>
      </c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>
        <v>0</v>
      </c>
      <c r="T233" s="82">
        <f t="shared" si="490"/>
        <v>0</v>
      </c>
      <c r="U233" s="82">
        <f t="shared" si="491"/>
        <v>0</v>
      </c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>
        <v>8</v>
      </c>
      <c r="AG233" s="82">
        <f t="shared" si="492"/>
        <v>8</v>
      </c>
      <c r="AH233" s="82">
        <f t="shared" si="493"/>
        <v>0</v>
      </c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>
        <v>0</v>
      </c>
      <c r="AT233" s="82">
        <f t="shared" si="494"/>
        <v>0</v>
      </c>
      <c r="AU233" s="100">
        <f t="shared" si="495"/>
        <v>0</v>
      </c>
      <c r="AV233" s="100"/>
      <c r="AW233" s="100"/>
      <c r="AX233" s="100"/>
      <c r="AY233" s="100"/>
      <c r="AZ233" s="100"/>
      <c r="BA233" s="82"/>
      <c r="BB233" s="82">
        <f t="shared" si="496"/>
        <v>0</v>
      </c>
      <c r="BC233" s="82">
        <f t="shared" si="497"/>
        <v>0</v>
      </c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83" t="s">
        <v>438</v>
      </c>
      <c r="BO233" s="87"/>
      <c r="BP233" s="25"/>
    </row>
    <row r="234" spans="1:68" ht="12.75" thickBot="1" x14ac:dyDescent="0.25">
      <c r="A234" s="104"/>
      <c r="B234" s="220"/>
      <c r="C234" s="325"/>
      <c r="D234" s="72"/>
      <c r="E234" s="298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73"/>
      <c r="AU234" s="99"/>
      <c r="AV234" s="99"/>
      <c r="AW234" s="99"/>
      <c r="AX234" s="99"/>
      <c r="AY234" s="99"/>
      <c r="AZ234" s="99"/>
      <c r="BA234" s="73"/>
      <c r="BB234" s="266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74"/>
      <c r="BO234" s="204"/>
    </row>
    <row r="235" spans="1:68" s="196" customFormat="1" ht="27" customHeight="1" thickTop="1" thickBot="1" x14ac:dyDescent="0.25">
      <c r="A235" s="221"/>
      <c r="B235" s="366" t="s">
        <v>605</v>
      </c>
      <c r="C235" s="367"/>
      <c r="D235" s="14">
        <f t="shared" ref="D235:E235" si="498">D11+D26+D33+D57+D66+D78+D85+D118+D213</f>
        <v>103094119</v>
      </c>
      <c r="E235" s="302">
        <f t="shared" si="498"/>
        <v>103194064</v>
      </c>
      <c r="F235" s="212">
        <f t="shared" ref="F235:BM235" si="499">F11+F26+F33+F57+F66+F78+F85+F118+F213</f>
        <v>90502352</v>
      </c>
      <c r="G235" s="212">
        <f t="shared" si="499"/>
        <v>90571943</v>
      </c>
      <c r="H235" s="212">
        <f t="shared" ref="H235" si="500">H11+H26+H33+H57+H66+H78+H85+H118+H213</f>
        <v>69591</v>
      </c>
      <c r="I235" s="212">
        <f t="shared" si="499"/>
        <v>69591</v>
      </c>
      <c r="J235" s="212">
        <f t="shared" si="499"/>
        <v>0</v>
      </c>
      <c r="K235" s="212">
        <f t="shared" si="499"/>
        <v>0</v>
      </c>
      <c r="L235" s="212">
        <f t="shared" si="499"/>
        <v>0</v>
      </c>
      <c r="M235" s="212">
        <f t="shared" si="499"/>
        <v>0</v>
      </c>
      <c r="N235" s="212">
        <f t="shared" si="499"/>
        <v>0</v>
      </c>
      <c r="O235" s="212">
        <f t="shared" si="499"/>
        <v>0</v>
      </c>
      <c r="P235" s="212">
        <f t="shared" si="499"/>
        <v>0</v>
      </c>
      <c r="Q235" s="212">
        <f t="shared" si="499"/>
        <v>0</v>
      </c>
      <c r="R235" s="212">
        <f t="shared" si="499"/>
        <v>0</v>
      </c>
      <c r="S235" s="212">
        <f t="shared" si="499"/>
        <v>10871636</v>
      </c>
      <c r="T235" s="212">
        <f t="shared" ref="T235:AE235" si="501">T11+T26+T33+T57+T66+T78+T85+T118+T213</f>
        <v>10901990</v>
      </c>
      <c r="U235" s="212">
        <f t="shared" si="501"/>
        <v>30354</v>
      </c>
      <c r="V235" s="212">
        <f t="shared" si="501"/>
        <v>30354</v>
      </c>
      <c r="W235" s="212">
        <f t="shared" si="501"/>
        <v>0</v>
      </c>
      <c r="X235" s="212">
        <f t="shared" si="501"/>
        <v>0</v>
      </c>
      <c r="Y235" s="212">
        <f t="shared" si="501"/>
        <v>0</v>
      </c>
      <c r="Z235" s="212">
        <f t="shared" si="501"/>
        <v>0</v>
      </c>
      <c r="AA235" s="212">
        <f t="shared" si="501"/>
        <v>0</v>
      </c>
      <c r="AB235" s="212">
        <f t="shared" si="501"/>
        <v>0</v>
      </c>
      <c r="AC235" s="212">
        <f t="shared" si="501"/>
        <v>0</v>
      </c>
      <c r="AD235" s="212">
        <f t="shared" si="501"/>
        <v>0</v>
      </c>
      <c r="AE235" s="212">
        <f t="shared" si="501"/>
        <v>0</v>
      </c>
      <c r="AF235" s="212">
        <f t="shared" si="499"/>
        <v>1744907</v>
      </c>
      <c r="AG235" s="213">
        <f t="shared" si="499"/>
        <v>1744907</v>
      </c>
      <c r="AH235" s="213">
        <f t="shared" si="499"/>
        <v>0</v>
      </c>
      <c r="AI235" s="213">
        <f t="shared" si="499"/>
        <v>0</v>
      </c>
      <c r="AJ235" s="213">
        <f t="shared" si="499"/>
        <v>0</v>
      </c>
      <c r="AK235" s="213">
        <f t="shared" si="499"/>
        <v>0</v>
      </c>
      <c r="AL235" s="213">
        <f t="shared" si="499"/>
        <v>0</v>
      </c>
      <c r="AM235" s="213">
        <f t="shared" si="499"/>
        <v>0</v>
      </c>
      <c r="AN235" s="213">
        <f t="shared" si="499"/>
        <v>0</v>
      </c>
      <c r="AO235" s="213">
        <f t="shared" si="499"/>
        <v>0</v>
      </c>
      <c r="AP235" s="213">
        <f t="shared" si="499"/>
        <v>0</v>
      </c>
      <c r="AQ235" s="213">
        <f t="shared" si="499"/>
        <v>0</v>
      </c>
      <c r="AR235" s="213">
        <f t="shared" si="499"/>
        <v>0</v>
      </c>
      <c r="AS235" s="213">
        <f t="shared" si="499"/>
        <v>538</v>
      </c>
      <c r="AT235" s="212">
        <f t="shared" ref="AT235:AZ235" si="502">AT11+AT26+AT33+AT57+AT66+AT78+AT85+AT118+AT213</f>
        <v>538</v>
      </c>
      <c r="AU235" s="213">
        <f t="shared" si="502"/>
        <v>0</v>
      </c>
      <c r="AV235" s="213">
        <f t="shared" si="502"/>
        <v>0</v>
      </c>
      <c r="AW235" s="213">
        <f t="shared" si="502"/>
        <v>0</v>
      </c>
      <c r="AX235" s="213">
        <f t="shared" si="502"/>
        <v>0</v>
      </c>
      <c r="AY235" s="213">
        <f t="shared" si="502"/>
        <v>0</v>
      </c>
      <c r="AZ235" s="213">
        <f t="shared" si="502"/>
        <v>0</v>
      </c>
      <c r="BA235" s="212">
        <f t="shared" si="499"/>
        <v>-25314</v>
      </c>
      <c r="BB235" s="314">
        <f t="shared" si="499"/>
        <v>-25314</v>
      </c>
      <c r="BC235" s="213">
        <f t="shared" si="499"/>
        <v>0</v>
      </c>
      <c r="BD235" s="213">
        <f t="shared" si="499"/>
        <v>0</v>
      </c>
      <c r="BE235" s="213">
        <f t="shared" si="499"/>
        <v>0</v>
      </c>
      <c r="BF235" s="213">
        <f t="shared" si="499"/>
        <v>0</v>
      </c>
      <c r="BG235" s="213">
        <f t="shared" si="499"/>
        <v>0</v>
      </c>
      <c r="BH235" s="213">
        <f t="shared" si="499"/>
        <v>0</v>
      </c>
      <c r="BI235" s="213">
        <f t="shared" si="499"/>
        <v>0</v>
      </c>
      <c r="BJ235" s="213">
        <f t="shared" si="499"/>
        <v>0</v>
      </c>
      <c r="BK235" s="213">
        <f t="shared" si="499"/>
        <v>0</v>
      </c>
      <c r="BL235" s="213">
        <f t="shared" si="499"/>
        <v>0</v>
      </c>
      <c r="BM235" s="213">
        <f t="shared" si="499"/>
        <v>0</v>
      </c>
      <c r="BN235" s="15"/>
      <c r="BO235" s="92"/>
    </row>
    <row r="236" spans="1:68" ht="13.5" customHeight="1" thickTop="1" thickBot="1" x14ac:dyDescent="0.25">
      <c r="A236" s="131" t="s">
        <v>608</v>
      </c>
      <c r="B236" s="223" t="s">
        <v>125</v>
      </c>
      <c r="C236" s="224"/>
      <c r="D236" s="209">
        <f t="shared" ref="D236:AI236" si="503">SUM(D237:D260)</f>
        <v>507869</v>
      </c>
      <c r="E236" s="303">
        <f t="shared" si="503"/>
        <v>519711</v>
      </c>
      <c r="F236" s="210">
        <f t="shared" si="503"/>
        <v>1476869</v>
      </c>
      <c r="G236" s="210">
        <f t="shared" si="503"/>
        <v>1499842</v>
      </c>
      <c r="H236" s="210">
        <f t="shared" si="503"/>
        <v>22973</v>
      </c>
      <c r="I236" s="210">
        <f t="shared" si="503"/>
        <v>22973</v>
      </c>
      <c r="J236" s="210">
        <f t="shared" si="503"/>
        <v>0</v>
      </c>
      <c r="K236" s="210">
        <f t="shared" si="503"/>
        <v>0</v>
      </c>
      <c r="L236" s="210">
        <f t="shared" si="503"/>
        <v>0</v>
      </c>
      <c r="M236" s="210">
        <f t="shared" si="503"/>
        <v>0</v>
      </c>
      <c r="N236" s="210">
        <f t="shared" si="503"/>
        <v>0</v>
      </c>
      <c r="O236" s="210">
        <f t="shared" si="503"/>
        <v>0</v>
      </c>
      <c r="P236" s="210">
        <f t="shared" si="503"/>
        <v>0</v>
      </c>
      <c r="Q236" s="210">
        <f t="shared" si="503"/>
        <v>0</v>
      </c>
      <c r="R236" s="210">
        <f t="shared" si="503"/>
        <v>0</v>
      </c>
      <c r="S236" s="210">
        <f t="shared" si="503"/>
        <v>51272</v>
      </c>
      <c r="T236" s="210">
        <f t="shared" si="503"/>
        <v>51186</v>
      </c>
      <c r="U236" s="210">
        <f t="shared" si="503"/>
        <v>-86</v>
      </c>
      <c r="V236" s="210">
        <f t="shared" si="503"/>
        <v>-86</v>
      </c>
      <c r="W236" s="210">
        <f t="shared" si="503"/>
        <v>0</v>
      </c>
      <c r="X236" s="210">
        <f t="shared" si="503"/>
        <v>0</v>
      </c>
      <c r="Y236" s="210">
        <f t="shared" si="503"/>
        <v>0</v>
      </c>
      <c r="Z236" s="210">
        <f t="shared" si="503"/>
        <v>0</v>
      </c>
      <c r="AA236" s="210">
        <f t="shared" si="503"/>
        <v>0</v>
      </c>
      <c r="AB236" s="210">
        <f t="shared" si="503"/>
        <v>0</v>
      </c>
      <c r="AC236" s="210">
        <f t="shared" si="503"/>
        <v>0</v>
      </c>
      <c r="AD236" s="210">
        <f t="shared" si="503"/>
        <v>0</v>
      </c>
      <c r="AE236" s="210">
        <f t="shared" si="503"/>
        <v>0</v>
      </c>
      <c r="AF236" s="210">
        <f t="shared" si="503"/>
        <v>1642</v>
      </c>
      <c r="AG236" s="211">
        <f t="shared" si="503"/>
        <v>1642</v>
      </c>
      <c r="AH236" s="211">
        <f t="shared" si="503"/>
        <v>0</v>
      </c>
      <c r="AI236" s="211">
        <f t="shared" si="503"/>
        <v>0</v>
      </c>
      <c r="AJ236" s="211">
        <f t="shared" ref="AJ236:BM236" si="504">SUM(AJ237:AJ260)</f>
        <v>0</v>
      </c>
      <c r="AK236" s="211">
        <f t="shared" si="504"/>
        <v>0</v>
      </c>
      <c r="AL236" s="211">
        <f t="shared" si="504"/>
        <v>0</v>
      </c>
      <c r="AM236" s="211">
        <f t="shared" si="504"/>
        <v>0</v>
      </c>
      <c r="AN236" s="211">
        <f t="shared" si="504"/>
        <v>0</v>
      </c>
      <c r="AO236" s="211">
        <f t="shared" si="504"/>
        <v>0</v>
      </c>
      <c r="AP236" s="211">
        <f t="shared" si="504"/>
        <v>0</v>
      </c>
      <c r="AQ236" s="211">
        <f t="shared" si="504"/>
        <v>0</v>
      </c>
      <c r="AR236" s="211">
        <f t="shared" si="504"/>
        <v>0</v>
      </c>
      <c r="AS236" s="211">
        <f t="shared" si="504"/>
        <v>0</v>
      </c>
      <c r="AT236" s="210">
        <f t="shared" si="504"/>
        <v>0</v>
      </c>
      <c r="AU236" s="211">
        <f t="shared" si="504"/>
        <v>0</v>
      </c>
      <c r="AV236" s="211">
        <f t="shared" si="504"/>
        <v>0</v>
      </c>
      <c r="AW236" s="211">
        <f t="shared" si="504"/>
        <v>0</v>
      </c>
      <c r="AX236" s="211">
        <f t="shared" si="504"/>
        <v>0</v>
      </c>
      <c r="AY236" s="211">
        <f t="shared" si="504"/>
        <v>0</v>
      </c>
      <c r="AZ236" s="211">
        <f t="shared" si="504"/>
        <v>0</v>
      </c>
      <c r="BA236" s="210">
        <f t="shared" si="504"/>
        <v>-1021914</v>
      </c>
      <c r="BB236" s="315">
        <f t="shared" si="504"/>
        <v>-1032959</v>
      </c>
      <c r="BC236" s="211">
        <f t="shared" si="504"/>
        <v>-11045</v>
      </c>
      <c r="BD236" s="211">
        <f t="shared" si="504"/>
        <v>-11045</v>
      </c>
      <c r="BE236" s="211">
        <f t="shared" si="504"/>
        <v>0</v>
      </c>
      <c r="BF236" s="211">
        <f t="shared" si="504"/>
        <v>0</v>
      </c>
      <c r="BG236" s="211">
        <f t="shared" si="504"/>
        <v>0</v>
      </c>
      <c r="BH236" s="211">
        <f t="shared" si="504"/>
        <v>0</v>
      </c>
      <c r="BI236" s="211">
        <f t="shared" si="504"/>
        <v>0</v>
      </c>
      <c r="BJ236" s="211">
        <f t="shared" si="504"/>
        <v>0</v>
      </c>
      <c r="BK236" s="211">
        <f t="shared" si="504"/>
        <v>0</v>
      </c>
      <c r="BL236" s="211">
        <f t="shared" si="504"/>
        <v>0</v>
      </c>
      <c r="BM236" s="211">
        <f t="shared" si="504"/>
        <v>0</v>
      </c>
      <c r="BN236" s="225"/>
      <c r="BO236" s="208"/>
    </row>
    <row r="237" spans="1:68" s="196" customFormat="1" hidden="1" outlineLevel="1" x14ac:dyDescent="0.2">
      <c r="A237" s="139"/>
      <c r="B237" s="342" t="s">
        <v>579</v>
      </c>
      <c r="C237" s="343"/>
      <c r="D237" s="81">
        <f t="shared" ref="D237:D259" si="505">F237+S237+AF237+AS237+BA237</f>
        <v>194000</v>
      </c>
      <c r="E237" s="297">
        <f t="shared" ref="E237:E259" si="506">G237+T237+AG237+AT237+BB237</f>
        <v>194000</v>
      </c>
      <c r="F237" s="165">
        <v>194000</v>
      </c>
      <c r="G237" s="165">
        <f t="shared" ref="G237:G259" si="507">F237+H237</f>
        <v>194000</v>
      </c>
      <c r="H237" s="165">
        <f t="shared" ref="H237:H259" si="508">SUM(I237:R237)</f>
        <v>0</v>
      </c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>
        <f t="shared" ref="T237:T259" si="509">S237+U237</f>
        <v>0</v>
      </c>
      <c r="U237" s="165">
        <f t="shared" ref="U237:U259" si="510">SUM(V237:AE237)</f>
        <v>0</v>
      </c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201">
        <f t="shared" ref="AG237:AG260" si="511">AF237+AH237</f>
        <v>0</v>
      </c>
      <c r="AH237" s="201">
        <f t="shared" ref="AH237:AH260" si="512">SUM(AI237:AR237)</f>
        <v>0</v>
      </c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82">
        <f t="shared" ref="AT237:AT259" si="513">AS237+AU237</f>
        <v>0</v>
      </c>
      <c r="AU237" s="100">
        <f>SUM(AV237:AZ237)</f>
        <v>0</v>
      </c>
      <c r="AV237" s="201"/>
      <c r="AW237" s="201"/>
      <c r="AX237" s="201"/>
      <c r="AY237" s="201"/>
      <c r="AZ237" s="201"/>
      <c r="BA237" s="165"/>
      <c r="BB237" s="82">
        <f t="shared" ref="BB237:BB259" si="514">BA237+BC237</f>
        <v>0</v>
      </c>
      <c r="BC237" s="82">
        <f t="shared" ref="BC237:BC259" si="515">SUM(BD237:BM237)</f>
        <v>0</v>
      </c>
      <c r="BD237" s="201"/>
      <c r="BE237" s="201"/>
      <c r="BF237" s="201"/>
      <c r="BG237" s="201"/>
      <c r="BH237" s="201"/>
      <c r="BI237" s="201"/>
      <c r="BJ237" s="201"/>
      <c r="BK237" s="201"/>
      <c r="BL237" s="201"/>
      <c r="BM237" s="201"/>
      <c r="BN237" s="222"/>
      <c r="BO237" s="202"/>
    </row>
    <row r="238" spans="1:68" s="196" customFormat="1" hidden="1" outlineLevel="1" x14ac:dyDescent="0.2">
      <c r="A238" s="139"/>
      <c r="B238" s="350" t="s">
        <v>464</v>
      </c>
      <c r="C238" s="351"/>
      <c r="D238" s="81">
        <f t="shared" si="505"/>
        <v>185314</v>
      </c>
      <c r="E238" s="297">
        <f t="shared" si="506"/>
        <v>185320</v>
      </c>
      <c r="F238" s="82">
        <f>324000+25314-164000+1021914</f>
        <v>1207228</v>
      </c>
      <c r="G238" s="82">
        <f t="shared" si="507"/>
        <v>1207234</v>
      </c>
      <c r="H238" s="82">
        <f t="shared" si="508"/>
        <v>6</v>
      </c>
      <c r="I238" s="82">
        <f>6</f>
        <v>6</v>
      </c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>
        <f t="shared" si="509"/>
        <v>0</v>
      </c>
      <c r="U238" s="82">
        <f t="shared" si="510"/>
        <v>0</v>
      </c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100">
        <f t="shared" si="511"/>
        <v>0</v>
      </c>
      <c r="AH238" s="100">
        <f t="shared" si="512"/>
        <v>0</v>
      </c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82">
        <f>AS238+AU238</f>
        <v>0</v>
      </c>
      <c r="AU238" s="100">
        <f t="shared" ref="AU238:AU259" si="516">SUM(AV238:AZ238)</f>
        <v>0</v>
      </c>
      <c r="AV238" s="100"/>
      <c r="AW238" s="100"/>
      <c r="AX238" s="100"/>
      <c r="AY238" s="100"/>
      <c r="AZ238" s="100"/>
      <c r="BA238" s="82">
        <v>-1021914</v>
      </c>
      <c r="BB238" s="82">
        <f>BA238+BC238</f>
        <v>-1021914</v>
      </c>
      <c r="BC238" s="82">
        <f t="shared" si="515"/>
        <v>0</v>
      </c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83"/>
      <c r="BO238" s="87"/>
    </row>
    <row r="239" spans="1:68" s="200" customFormat="1" ht="12.75" hidden="1" customHeight="1" outlineLevel="1" x14ac:dyDescent="0.2">
      <c r="A239" s="139"/>
      <c r="B239" s="377" t="s">
        <v>739</v>
      </c>
      <c r="C239" s="351"/>
      <c r="D239" s="81">
        <f t="shared" ref="D239" si="517">F239+S239+AF239+AS239+BA239</f>
        <v>0</v>
      </c>
      <c r="E239" s="297">
        <f t="shared" ref="E239" si="518">G239+T239+AG239+AT239+BB239</f>
        <v>11045</v>
      </c>
      <c r="F239" s="82"/>
      <c r="G239" s="82">
        <f t="shared" ref="G239" si="519">F239+H239</f>
        <v>11045</v>
      </c>
      <c r="H239" s="82">
        <f t="shared" ref="H239" si="520">SUM(I239:R239)</f>
        <v>11045</v>
      </c>
      <c r="I239" s="82">
        <f>750+2719+7576</f>
        <v>11045</v>
      </c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>
        <f t="shared" ref="T239" si="521">S239+U239</f>
        <v>0</v>
      </c>
      <c r="U239" s="82">
        <f t="shared" ref="U239" si="522">SUM(V239:AE239)</f>
        <v>0</v>
      </c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100">
        <f t="shared" ref="AG239" si="523">AF239+AH239</f>
        <v>0</v>
      </c>
      <c r="AH239" s="100">
        <f t="shared" ref="AH239" si="524">SUM(AI239:AR239)</f>
        <v>0</v>
      </c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82">
        <f t="shared" ref="AT239:AT240" si="525">AS239+AU239</f>
        <v>0</v>
      </c>
      <c r="AU239" s="100">
        <f t="shared" si="516"/>
        <v>0</v>
      </c>
      <c r="AV239" s="100"/>
      <c r="AW239" s="100"/>
      <c r="AX239" s="100"/>
      <c r="AY239" s="100"/>
      <c r="AZ239" s="100"/>
      <c r="BA239" s="82"/>
      <c r="BB239" s="82">
        <f>BA239+BC239</f>
        <v>0</v>
      </c>
      <c r="BC239" s="82">
        <f t="shared" si="515"/>
        <v>0</v>
      </c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83"/>
      <c r="BO239" s="87"/>
    </row>
    <row r="240" spans="1:68" s="196" customFormat="1" hidden="1" outlineLevel="1" x14ac:dyDescent="0.2">
      <c r="A240" s="139"/>
      <c r="B240" s="350" t="s">
        <v>580</v>
      </c>
      <c r="C240" s="351"/>
      <c r="D240" s="81">
        <f t="shared" si="505"/>
        <v>62204</v>
      </c>
      <c r="E240" s="297">
        <f>G240+T240+AG240+AT240+BB240</f>
        <v>70657</v>
      </c>
      <c r="F240" s="82">
        <v>62204</v>
      </c>
      <c r="G240" s="82">
        <f>F240+H240</f>
        <v>71407</v>
      </c>
      <c r="H240" s="82">
        <f t="shared" si="508"/>
        <v>9203</v>
      </c>
      <c r="I240" s="82">
        <f>877+750+7576</f>
        <v>9203</v>
      </c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>
        <f t="shared" si="509"/>
        <v>0</v>
      </c>
      <c r="U240" s="82">
        <f t="shared" si="510"/>
        <v>0</v>
      </c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100">
        <f t="shared" si="511"/>
        <v>0</v>
      </c>
      <c r="AH240" s="100">
        <f t="shared" si="512"/>
        <v>0</v>
      </c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82">
        <f t="shared" si="525"/>
        <v>0</v>
      </c>
      <c r="AU240" s="100">
        <f t="shared" si="516"/>
        <v>0</v>
      </c>
      <c r="AV240" s="100"/>
      <c r="AW240" s="100"/>
      <c r="AX240" s="100"/>
      <c r="AY240" s="100"/>
      <c r="AZ240" s="100"/>
      <c r="BA240" s="82"/>
      <c r="BB240" s="82">
        <f t="shared" si="514"/>
        <v>-750</v>
      </c>
      <c r="BC240" s="82">
        <f t="shared" si="515"/>
        <v>-750</v>
      </c>
      <c r="BD240" s="100">
        <v>-750</v>
      </c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83"/>
      <c r="BO240" s="87"/>
    </row>
    <row r="241" spans="1:67" s="196" customFormat="1" hidden="1" outlineLevel="1" x14ac:dyDescent="0.2">
      <c r="A241" s="139"/>
      <c r="B241" s="350" t="s">
        <v>581</v>
      </c>
      <c r="C241" s="351"/>
      <c r="D241" s="81">
        <f t="shared" si="505"/>
        <v>13437</v>
      </c>
      <c r="E241" s="297">
        <f t="shared" si="506"/>
        <v>5861</v>
      </c>
      <c r="F241" s="82">
        <v>13437</v>
      </c>
      <c r="G241" s="82">
        <f t="shared" si="507"/>
        <v>16156</v>
      </c>
      <c r="H241" s="82">
        <f t="shared" si="508"/>
        <v>2719</v>
      </c>
      <c r="I241" s="82">
        <f>2719</f>
        <v>2719</v>
      </c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>
        <f t="shared" si="509"/>
        <v>0</v>
      </c>
      <c r="U241" s="82">
        <f t="shared" si="510"/>
        <v>0</v>
      </c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100">
        <f t="shared" si="511"/>
        <v>0</v>
      </c>
      <c r="AH241" s="100">
        <f t="shared" si="512"/>
        <v>0</v>
      </c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82">
        <f t="shared" si="513"/>
        <v>0</v>
      </c>
      <c r="AU241" s="100">
        <f t="shared" si="516"/>
        <v>0</v>
      </c>
      <c r="AV241" s="100"/>
      <c r="AW241" s="100"/>
      <c r="AX241" s="100"/>
      <c r="AY241" s="100"/>
      <c r="AZ241" s="100"/>
      <c r="BA241" s="82"/>
      <c r="BB241" s="82">
        <f>BA241+BC241</f>
        <v>-10295</v>
      </c>
      <c r="BC241" s="82">
        <f t="shared" si="515"/>
        <v>-10295</v>
      </c>
      <c r="BD241" s="100">
        <f>-2719-7576</f>
        <v>-10295</v>
      </c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83"/>
      <c r="BO241" s="87"/>
    </row>
    <row r="242" spans="1:67" s="196" customFormat="1" hidden="1" outlineLevel="1" x14ac:dyDescent="0.2">
      <c r="A242" s="139"/>
      <c r="B242" s="350" t="s">
        <v>582</v>
      </c>
      <c r="C242" s="351"/>
      <c r="D242" s="81">
        <f t="shared" si="505"/>
        <v>0</v>
      </c>
      <c r="E242" s="297">
        <f t="shared" si="506"/>
        <v>0</v>
      </c>
      <c r="F242" s="82"/>
      <c r="G242" s="82">
        <f t="shared" si="507"/>
        <v>0</v>
      </c>
      <c r="H242" s="82">
        <f t="shared" si="508"/>
        <v>0</v>
      </c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>
        <f t="shared" si="509"/>
        <v>0</v>
      </c>
      <c r="U242" s="82">
        <f t="shared" si="510"/>
        <v>0</v>
      </c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>
        <v>0</v>
      </c>
      <c r="AG242" s="100">
        <f t="shared" si="511"/>
        <v>0</v>
      </c>
      <c r="AH242" s="100">
        <f t="shared" si="512"/>
        <v>0</v>
      </c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82">
        <f t="shared" si="513"/>
        <v>0</v>
      </c>
      <c r="AU242" s="100">
        <f t="shared" si="516"/>
        <v>0</v>
      </c>
      <c r="AV242" s="100"/>
      <c r="AW242" s="100"/>
      <c r="AX242" s="100"/>
      <c r="AY242" s="100"/>
      <c r="AZ242" s="100"/>
      <c r="BA242" s="82"/>
      <c r="BB242" s="82">
        <f t="shared" si="514"/>
        <v>0</v>
      </c>
      <c r="BC242" s="82">
        <f t="shared" si="515"/>
        <v>0</v>
      </c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83"/>
      <c r="BO242" s="87"/>
    </row>
    <row r="243" spans="1:67" s="196" customFormat="1" hidden="1" outlineLevel="1" x14ac:dyDescent="0.2">
      <c r="A243" s="139"/>
      <c r="B243" s="350" t="s">
        <v>583</v>
      </c>
      <c r="C243" s="351"/>
      <c r="D243" s="81">
        <f t="shared" si="505"/>
        <v>1642</v>
      </c>
      <c r="E243" s="297">
        <f t="shared" si="506"/>
        <v>1642</v>
      </c>
      <c r="F243" s="82"/>
      <c r="G243" s="82">
        <f t="shared" si="507"/>
        <v>0</v>
      </c>
      <c r="H243" s="82">
        <f t="shared" si="508"/>
        <v>0</v>
      </c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>
        <f t="shared" si="509"/>
        <v>0</v>
      </c>
      <c r="U243" s="82">
        <f t="shared" si="510"/>
        <v>0</v>
      </c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>
        <v>1642</v>
      </c>
      <c r="AG243" s="100">
        <f t="shared" si="511"/>
        <v>1642</v>
      </c>
      <c r="AH243" s="100">
        <f t="shared" si="512"/>
        <v>0</v>
      </c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82">
        <f t="shared" si="513"/>
        <v>0</v>
      </c>
      <c r="AU243" s="100">
        <f t="shared" si="516"/>
        <v>0</v>
      </c>
      <c r="AV243" s="100"/>
      <c r="AW243" s="100"/>
      <c r="AX243" s="100"/>
      <c r="AY243" s="100"/>
      <c r="AZ243" s="100"/>
      <c r="BA243" s="82"/>
      <c r="BB243" s="82">
        <f t="shared" si="514"/>
        <v>0</v>
      </c>
      <c r="BC243" s="82">
        <f t="shared" si="515"/>
        <v>0</v>
      </c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83"/>
      <c r="BO243" s="87"/>
    </row>
    <row r="244" spans="1:67" s="196" customFormat="1" hidden="1" outlineLevel="1" x14ac:dyDescent="0.2">
      <c r="A244" s="139"/>
      <c r="B244" s="350" t="s">
        <v>54</v>
      </c>
      <c r="C244" s="351"/>
      <c r="D244" s="81">
        <f t="shared" si="505"/>
        <v>0</v>
      </c>
      <c r="E244" s="297">
        <f t="shared" si="506"/>
        <v>0</v>
      </c>
      <c r="F244" s="82"/>
      <c r="G244" s="82">
        <f t="shared" si="507"/>
        <v>0</v>
      </c>
      <c r="H244" s="82">
        <f t="shared" si="508"/>
        <v>0</v>
      </c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>
        <f t="shared" si="509"/>
        <v>0</v>
      </c>
      <c r="U244" s="82">
        <f t="shared" si="510"/>
        <v>0</v>
      </c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100">
        <f t="shared" si="511"/>
        <v>0</v>
      </c>
      <c r="AH244" s="100">
        <f t="shared" si="512"/>
        <v>0</v>
      </c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82">
        <f t="shared" si="513"/>
        <v>0</v>
      </c>
      <c r="AU244" s="100">
        <f t="shared" si="516"/>
        <v>0</v>
      </c>
      <c r="AV244" s="100"/>
      <c r="AW244" s="100"/>
      <c r="AX244" s="100"/>
      <c r="AY244" s="100"/>
      <c r="AZ244" s="100"/>
      <c r="BA244" s="82"/>
      <c r="BB244" s="82">
        <f t="shared" si="514"/>
        <v>0</v>
      </c>
      <c r="BC244" s="82">
        <f t="shared" si="515"/>
        <v>0</v>
      </c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83"/>
      <c r="BO244" s="87"/>
    </row>
    <row r="245" spans="1:67" s="196" customFormat="1" hidden="1" outlineLevel="1" x14ac:dyDescent="0.2">
      <c r="A245" s="139"/>
      <c r="B245" s="350" t="s">
        <v>584</v>
      </c>
      <c r="C245" s="351"/>
      <c r="D245" s="81">
        <f t="shared" si="505"/>
        <v>0</v>
      </c>
      <c r="E245" s="297">
        <f t="shared" si="506"/>
        <v>0</v>
      </c>
      <c r="F245" s="82"/>
      <c r="G245" s="82">
        <f t="shared" si="507"/>
        <v>0</v>
      </c>
      <c r="H245" s="82">
        <f t="shared" si="508"/>
        <v>0</v>
      </c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>
        <f t="shared" si="509"/>
        <v>0</v>
      </c>
      <c r="U245" s="82">
        <f t="shared" si="510"/>
        <v>0</v>
      </c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100">
        <f t="shared" si="511"/>
        <v>0</v>
      </c>
      <c r="AH245" s="100">
        <f t="shared" si="512"/>
        <v>0</v>
      </c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82">
        <f t="shared" si="513"/>
        <v>0</v>
      </c>
      <c r="AU245" s="100">
        <f t="shared" si="516"/>
        <v>0</v>
      </c>
      <c r="AV245" s="100"/>
      <c r="AW245" s="100"/>
      <c r="AX245" s="100"/>
      <c r="AY245" s="100"/>
      <c r="AZ245" s="100"/>
      <c r="BA245" s="82"/>
      <c r="BB245" s="82">
        <f t="shared" si="514"/>
        <v>0</v>
      </c>
      <c r="BC245" s="82">
        <f t="shared" si="515"/>
        <v>0</v>
      </c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83"/>
      <c r="BO245" s="87"/>
    </row>
    <row r="246" spans="1:67" s="196" customFormat="1" hidden="1" outlineLevel="1" x14ac:dyDescent="0.2">
      <c r="A246" s="139"/>
      <c r="B246" s="350" t="s">
        <v>585</v>
      </c>
      <c r="C246" s="351"/>
      <c r="D246" s="81">
        <f t="shared" si="505"/>
        <v>41531</v>
      </c>
      <c r="E246" s="297">
        <f t="shared" si="506"/>
        <v>41445</v>
      </c>
      <c r="F246" s="82"/>
      <c r="G246" s="82">
        <f t="shared" si="507"/>
        <v>0</v>
      </c>
      <c r="H246" s="82">
        <f t="shared" si="508"/>
        <v>0</v>
      </c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>
        <v>41531</v>
      </c>
      <c r="T246" s="82">
        <f t="shared" si="509"/>
        <v>41445</v>
      </c>
      <c r="U246" s="82">
        <f t="shared" si="510"/>
        <v>-86</v>
      </c>
      <c r="V246" s="82">
        <v>-86</v>
      </c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100">
        <f t="shared" si="511"/>
        <v>0</v>
      </c>
      <c r="AH246" s="100">
        <f t="shared" si="512"/>
        <v>0</v>
      </c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82">
        <f t="shared" si="513"/>
        <v>0</v>
      </c>
      <c r="AU246" s="100">
        <f t="shared" si="516"/>
        <v>0</v>
      </c>
      <c r="AV246" s="100"/>
      <c r="AW246" s="100"/>
      <c r="AX246" s="100"/>
      <c r="AY246" s="100"/>
      <c r="AZ246" s="100"/>
      <c r="BA246" s="82"/>
      <c r="BB246" s="82">
        <f t="shared" si="514"/>
        <v>0</v>
      </c>
      <c r="BC246" s="82">
        <f t="shared" si="515"/>
        <v>0</v>
      </c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83"/>
      <c r="BO246" s="87"/>
    </row>
    <row r="247" spans="1:67" s="196" customFormat="1" hidden="1" outlineLevel="1" x14ac:dyDescent="0.2">
      <c r="A247" s="139"/>
      <c r="B247" s="371" t="s">
        <v>586</v>
      </c>
      <c r="C247" s="372"/>
      <c r="D247" s="81">
        <f t="shared" si="505"/>
        <v>9691</v>
      </c>
      <c r="E247" s="297">
        <f t="shared" si="506"/>
        <v>9691</v>
      </c>
      <c r="F247" s="82"/>
      <c r="G247" s="82">
        <f t="shared" si="507"/>
        <v>0</v>
      </c>
      <c r="H247" s="82">
        <f t="shared" si="508"/>
        <v>0</v>
      </c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>
        <v>9691</v>
      </c>
      <c r="T247" s="82">
        <f t="shared" si="509"/>
        <v>9691</v>
      </c>
      <c r="U247" s="82">
        <f t="shared" si="510"/>
        <v>0</v>
      </c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100">
        <f t="shared" si="511"/>
        <v>0</v>
      </c>
      <c r="AH247" s="100">
        <f t="shared" si="512"/>
        <v>0</v>
      </c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82">
        <f t="shared" si="513"/>
        <v>0</v>
      </c>
      <c r="AU247" s="100">
        <f t="shared" si="516"/>
        <v>0</v>
      </c>
      <c r="AV247" s="100"/>
      <c r="AW247" s="100"/>
      <c r="AX247" s="100"/>
      <c r="AY247" s="100"/>
      <c r="AZ247" s="100"/>
      <c r="BA247" s="82"/>
      <c r="BB247" s="82">
        <f t="shared" si="514"/>
        <v>0</v>
      </c>
      <c r="BC247" s="82">
        <f t="shared" si="515"/>
        <v>0</v>
      </c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83"/>
      <c r="BO247" s="87"/>
    </row>
    <row r="248" spans="1:67" s="196" customFormat="1" hidden="1" outlineLevel="1" x14ac:dyDescent="0.2">
      <c r="A248" s="139"/>
      <c r="B248" s="350" t="s">
        <v>587</v>
      </c>
      <c r="C248" s="351"/>
      <c r="D248" s="81">
        <f t="shared" si="505"/>
        <v>0</v>
      </c>
      <c r="E248" s="297">
        <f t="shared" si="506"/>
        <v>0</v>
      </c>
      <c r="F248" s="82"/>
      <c r="G248" s="82">
        <f t="shared" si="507"/>
        <v>0</v>
      </c>
      <c r="H248" s="82">
        <f t="shared" si="508"/>
        <v>0</v>
      </c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>
        <f t="shared" si="509"/>
        <v>0</v>
      </c>
      <c r="U248" s="82">
        <f t="shared" si="510"/>
        <v>0</v>
      </c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100">
        <f t="shared" si="511"/>
        <v>0</v>
      </c>
      <c r="AH248" s="100">
        <f t="shared" si="512"/>
        <v>0</v>
      </c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82">
        <f t="shared" si="513"/>
        <v>0</v>
      </c>
      <c r="AU248" s="100">
        <f t="shared" si="516"/>
        <v>0</v>
      </c>
      <c r="AV248" s="100"/>
      <c r="AW248" s="100"/>
      <c r="AX248" s="100"/>
      <c r="AY248" s="100"/>
      <c r="AZ248" s="100"/>
      <c r="BA248" s="82"/>
      <c r="BB248" s="82">
        <f t="shared" si="514"/>
        <v>0</v>
      </c>
      <c r="BC248" s="82">
        <f t="shared" si="515"/>
        <v>0</v>
      </c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83"/>
      <c r="BO248" s="87"/>
    </row>
    <row r="249" spans="1:67" s="196" customFormat="1" hidden="1" outlineLevel="1" x14ac:dyDescent="0.2">
      <c r="A249" s="139"/>
      <c r="B249" s="350" t="s">
        <v>588</v>
      </c>
      <c r="C249" s="351"/>
      <c r="D249" s="81">
        <f t="shared" si="505"/>
        <v>50</v>
      </c>
      <c r="E249" s="297">
        <f t="shared" si="506"/>
        <v>50</v>
      </c>
      <c r="F249" s="82"/>
      <c r="G249" s="82">
        <f t="shared" si="507"/>
        <v>0</v>
      </c>
      <c r="H249" s="82">
        <f t="shared" si="508"/>
        <v>0</v>
      </c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>
        <v>50</v>
      </c>
      <c r="T249" s="82">
        <f t="shared" si="509"/>
        <v>50</v>
      </c>
      <c r="U249" s="82">
        <f t="shared" si="510"/>
        <v>0</v>
      </c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100">
        <f t="shared" si="511"/>
        <v>0</v>
      </c>
      <c r="AH249" s="100">
        <f t="shared" si="512"/>
        <v>0</v>
      </c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82">
        <f t="shared" si="513"/>
        <v>0</v>
      </c>
      <c r="AU249" s="100">
        <f t="shared" si="516"/>
        <v>0</v>
      </c>
      <c r="AV249" s="100"/>
      <c r="AW249" s="100"/>
      <c r="AX249" s="100"/>
      <c r="AY249" s="100"/>
      <c r="AZ249" s="100"/>
      <c r="BA249" s="82"/>
      <c r="BB249" s="82">
        <f t="shared" si="514"/>
        <v>0</v>
      </c>
      <c r="BC249" s="82">
        <f t="shared" si="515"/>
        <v>0</v>
      </c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83"/>
      <c r="BO249" s="87"/>
    </row>
    <row r="250" spans="1:67" s="196" customFormat="1" hidden="1" outlineLevel="1" x14ac:dyDescent="0.2">
      <c r="A250" s="139"/>
      <c r="B250" s="350" t="s">
        <v>589</v>
      </c>
      <c r="C250" s="351"/>
      <c r="D250" s="81">
        <f t="shared" si="505"/>
        <v>0</v>
      </c>
      <c r="E250" s="297">
        <f t="shared" si="506"/>
        <v>0</v>
      </c>
      <c r="F250" s="82"/>
      <c r="G250" s="82">
        <f t="shared" si="507"/>
        <v>0</v>
      </c>
      <c r="H250" s="82">
        <f t="shared" si="508"/>
        <v>0</v>
      </c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>
        <f t="shared" si="509"/>
        <v>0</v>
      </c>
      <c r="U250" s="82">
        <f t="shared" si="510"/>
        <v>0</v>
      </c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100">
        <f t="shared" si="511"/>
        <v>0</v>
      </c>
      <c r="AH250" s="100">
        <f t="shared" si="512"/>
        <v>0</v>
      </c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82">
        <f t="shared" si="513"/>
        <v>0</v>
      </c>
      <c r="AU250" s="100">
        <f t="shared" si="516"/>
        <v>0</v>
      </c>
      <c r="AV250" s="100"/>
      <c r="AW250" s="100"/>
      <c r="AX250" s="100"/>
      <c r="AY250" s="100"/>
      <c r="AZ250" s="100"/>
      <c r="BA250" s="82"/>
      <c r="BB250" s="82">
        <f t="shared" si="514"/>
        <v>0</v>
      </c>
      <c r="BC250" s="82">
        <f t="shared" si="515"/>
        <v>0</v>
      </c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83"/>
      <c r="BO250" s="87"/>
    </row>
    <row r="251" spans="1:67" s="196" customFormat="1" hidden="1" outlineLevel="1" x14ac:dyDescent="0.2">
      <c r="A251" s="139"/>
      <c r="B251" s="350" t="s">
        <v>590</v>
      </c>
      <c r="C251" s="351"/>
      <c r="D251" s="81">
        <f t="shared" si="505"/>
        <v>0</v>
      </c>
      <c r="E251" s="297">
        <f t="shared" si="506"/>
        <v>0</v>
      </c>
      <c r="F251" s="82"/>
      <c r="G251" s="82">
        <f t="shared" si="507"/>
        <v>0</v>
      </c>
      <c r="H251" s="82">
        <f t="shared" si="508"/>
        <v>0</v>
      </c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>
        <f t="shared" si="509"/>
        <v>0</v>
      </c>
      <c r="U251" s="82">
        <f t="shared" si="510"/>
        <v>0</v>
      </c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100">
        <f t="shared" si="511"/>
        <v>0</v>
      </c>
      <c r="AH251" s="100">
        <f t="shared" si="512"/>
        <v>0</v>
      </c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82">
        <f t="shared" si="513"/>
        <v>0</v>
      </c>
      <c r="AU251" s="100">
        <f t="shared" si="516"/>
        <v>0</v>
      </c>
      <c r="AV251" s="100"/>
      <c r="AW251" s="100"/>
      <c r="AX251" s="100"/>
      <c r="AY251" s="100"/>
      <c r="AZ251" s="100"/>
      <c r="BA251" s="82"/>
      <c r="BB251" s="82">
        <f t="shared" si="514"/>
        <v>0</v>
      </c>
      <c r="BC251" s="82">
        <f t="shared" si="515"/>
        <v>0</v>
      </c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83"/>
      <c r="BO251" s="87"/>
    </row>
    <row r="252" spans="1:67" s="196" customFormat="1" hidden="1" outlineLevel="1" x14ac:dyDescent="0.2">
      <c r="A252" s="139"/>
      <c r="B252" s="350" t="s">
        <v>591</v>
      </c>
      <c r="C252" s="351"/>
      <c r="D252" s="81">
        <f t="shared" si="505"/>
        <v>0</v>
      </c>
      <c r="E252" s="297">
        <f t="shared" si="506"/>
        <v>0</v>
      </c>
      <c r="F252" s="82"/>
      <c r="G252" s="82">
        <f t="shared" si="507"/>
        <v>0</v>
      </c>
      <c r="H252" s="82">
        <f t="shared" si="508"/>
        <v>0</v>
      </c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>
        <f t="shared" si="509"/>
        <v>0</v>
      </c>
      <c r="U252" s="82">
        <f t="shared" si="510"/>
        <v>0</v>
      </c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100">
        <f t="shared" si="511"/>
        <v>0</v>
      </c>
      <c r="AH252" s="100">
        <f t="shared" si="512"/>
        <v>0</v>
      </c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82">
        <f t="shared" si="513"/>
        <v>0</v>
      </c>
      <c r="AU252" s="100">
        <f t="shared" si="516"/>
        <v>0</v>
      </c>
      <c r="AV252" s="100"/>
      <c r="AW252" s="100"/>
      <c r="AX252" s="100"/>
      <c r="AY252" s="100"/>
      <c r="AZ252" s="100"/>
      <c r="BA252" s="82"/>
      <c r="BB252" s="82">
        <f t="shared" si="514"/>
        <v>0</v>
      </c>
      <c r="BC252" s="82">
        <f t="shared" si="515"/>
        <v>0</v>
      </c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83"/>
      <c r="BO252" s="87"/>
    </row>
    <row r="253" spans="1:67" s="196" customFormat="1" hidden="1" outlineLevel="1" x14ac:dyDescent="0.2">
      <c r="A253" s="139"/>
      <c r="B253" s="350" t="s">
        <v>592</v>
      </c>
      <c r="C253" s="351"/>
      <c r="D253" s="81">
        <f t="shared" si="505"/>
        <v>0</v>
      </c>
      <c r="E253" s="297">
        <f t="shared" si="506"/>
        <v>0</v>
      </c>
      <c r="F253" s="82"/>
      <c r="G253" s="82">
        <f t="shared" si="507"/>
        <v>0</v>
      </c>
      <c r="H253" s="82">
        <f t="shared" si="508"/>
        <v>0</v>
      </c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>
        <f t="shared" si="509"/>
        <v>0</v>
      </c>
      <c r="U253" s="82">
        <f t="shared" si="510"/>
        <v>0</v>
      </c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100">
        <f t="shared" si="511"/>
        <v>0</v>
      </c>
      <c r="AH253" s="100">
        <f t="shared" si="512"/>
        <v>0</v>
      </c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82">
        <f t="shared" si="513"/>
        <v>0</v>
      </c>
      <c r="AU253" s="100">
        <f t="shared" si="516"/>
        <v>0</v>
      </c>
      <c r="AV253" s="100"/>
      <c r="AW253" s="100"/>
      <c r="AX253" s="100"/>
      <c r="AY253" s="100"/>
      <c r="AZ253" s="100"/>
      <c r="BA253" s="82"/>
      <c r="BB253" s="82">
        <f t="shared" si="514"/>
        <v>0</v>
      </c>
      <c r="BC253" s="82">
        <f t="shared" si="515"/>
        <v>0</v>
      </c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83"/>
      <c r="BO253" s="87"/>
    </row>
    <row r="254" spans="1:67" s="196" customFormat="1" hidden="1" outlineLevel="1" x14ac:dyDescent="0.2">
      <c r="A254" s="139"/>
      <c r="B254" s="350" t="s">
        <v>593</v>
      </c>
      <c r="C254" s="351"/>
      <c r="D254" s="81">
        <f t="shared" si="505"/>
        <v>0</v>
      </c>
      <c r="E254" s="297">
        <f t="shared" si="506"/>
        <v>0</v>
      </c>
      <c r="F254" s="82"/>
      <c r="G254" s="82">
        <f t="shared" si="507"/>
        <v>0</v>
      </c>
      <c r="H254" s="82">
        <f t="shared" si="508"/>
        <v>0</v>
      </c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>
        <f t="shared" si="509"/>
        <v>0</v>
      </c>
      <c r="U254" s="82">
        <f t="shared" si="510"/>
        <v>0</v>
      </c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100">
        <f t="shared" si="511"/>
        <v>0</v>
      </c>
      <c r="AH254" s="100">
        <f t="shared" si="512"/>
        <v>0</v>
      </c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82">
        <f t="shared" si="513"/>
        <v>0</v>
      </c>
      <c r="AU254" s="100">
        <f t="shared" si="516"/>
        <v>0</v>
      </c>
      <c r="AV254" s="100"/>
      <c r="AW254" s="100"/>
      <c r="AX254" s="100"/>
      <c r="AY254" s="100"/>
      <c r="AZ254" s="100"/>
      <c r="BA254" s="82"/>
      <c r="BB254" s="82">
        <f t="shared" si="514"/>
        <v>0</v>
      </c>
      <c r="BC254" s="82">
        <f t="shared" si="515"/>
        <v>0</v>
      </c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83"/>
      <c r="BO254" s="87"/>
    </row>
    <row r="255" spans="1:67" s="196" customFormat="1" hidden="1" outlineLevel="1" x14ac:dyDescent="0.2">
      <c r="A255" s="139"/>
      <c r="B255" s="350" t="s">
        <v>492</v>
      </c>
      <c r="C255" s="351"/>
      <c r="D255" s="81">
        <f t="shared" si="505"/>
        <v>0</v>
      </c>
      <c r="E255" s="297">
        <f t="shared" si="506"/>
        <v>0</v>
      </c>
      <c r="F255" s="82"/>
      <c r="G255" s="82">
        <f t="shared" si="507"/>
        <v>0</v>
      </c>
      <c r="H255" s="82">
        <f t="shared" si="508"/>
        <v>0</v>
      </c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>
        <f t="shared" si="509"/>
        <v>0</v>
      </c>
      <c r="U255" s="82">
        <f t="shared" si="510"/>
        <v>0</v>
      </c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100">
        <f t="shared" si="511"/>
        <v>0</v>
      </c>
      <c r="AH255" s="100">
        <f t="shared" si="512"/>
        <v>0</v>
      </c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82">
        <f t="shared" si="513"/>
        <v>0</v>
      </c>
      <c r="AU255" s="100">
        <f t="shared" si="516"/>
        <v>0</v>
      </c>
      <c r="AV255" s="100"/>
      <c r="AW255" s="100"/>
      <c r="AX255" s="100"/>
      <c r="AY255" s="100"/>
      <c r="AZ255" s="100"/>
      <c r="BA255" s="82"/>
      <c r="BB255" s="82">
        <f t="shared" si="514"/>
        <v>0</v>
      </c>
      <c r="BC255" s="82">
        <f t="shared" si="515"/>
        <v>0</v>
      </c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83"/>
      <c r="BO255" s="87"/>
    </row>
    <row r="256" spans="1:67" s="196" customFormat="1" hidden="1" outlineLevel="1" x14ac:dyDescent="0.2">
      <c r="A256" s="139"/>
      <c r="B256" s="350" t="s">
        <v>594</v>
      </c>
      <c r="C256" s="351"/>
      <c r="D256" s="81">
        <f t="shared" si="505"/>
        <v>0</v>
      </c>
      <c r="E256" s="297">
        <f t="shared" si="506"/>
        <v>0</v>
      </c>
      <c r="F256" s="82"/>
      <c r="G256" s="82">
        <f t="shared" si="507"/>
        <v>0</v>
      </c>
      <c r="H256" s="82">
        <f t="shared" si="508"/>
        <v>0</v>
      </c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>
        <f t="shared" si="509"/>
        <v>0</v>
      </c>
      <c r="U256" s="82">
        <f t="shared" si="510"/>
        <v>0</v>
      </c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100">
        <f t="shared" si="511"/>
        <v>0</v>
      </c>
      <c r="AH256" s="100">
        <f t="shared" si="512"/>
        <v>0</v>
      </c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82">
        <f t="shared" si="513"/>
        <v>0</v>
      </c>
      <c r="AU256" s="100">
        <f t="shared" si="516"/>
        <v>0</v>
      </c>
      <c r="AV256" s="100"/>
      <c r="AW256" s="100"/>
      <c r="AX256" s="100"/>
      <c r="AY256" s="100"/>
      <c r="AZ256" s="100"/>
      <c r="BA256" s="82"/>
      <c r="BB256" s="82">
        <f t="shared" si="514"/>
        <v>0</v>
      </c>
      <c r="BC256" s="82">
        <f t="shared" si="515"/>
        <v>0</v>
      </c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83"/>
      <c r="BO256" s="87"/>
    </row>
    <row r="257" spans="1:67" s="196" customFormat="1" hidden="1" outlineLevel="1" x14ac:dyDescent="0.2">
      <c r="A257" s="139"/>
      <c r="B257" s="350" t="s">
        <v>147</v>
      </c>
      <c r="C257" s="351"/>
      <c r="D257" s="81">
        <f t="shared" si="505"/>
        <v>0</v>
      </c>
      <c r="E257" s="297">
        <f t="shared" si="506"/>
        <v>0</v>
      </c>
      <c r="F257" s="82"/>
      <c r="G257" s="82">
        <f t="shared" si="507"/>
        <v>0</v>
      </c>
      <c r="H257" s="82">
        <f t="shared" si="508"/>
        <v>0</v>
      </c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>
        <f t="shared" si="509"/>
        <v>0</v>
      </c>
      <c r="U257" s="82">
        <f t="shared" si="510"/>
        <v>0</v>
      </c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100">
        <f t="shared" si="511"/>
        <v>0</v>
      </c>
      <c r="AH257" s="100">
        <f t="shared" si="512"/>
        <v>0</v>
      </c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82">
        <f t="shared" si="513"/>
        <v>0</v>
      </c>
      <c r="AU257" s="100">
        <f t="shared" si="516"/>
        <v>0</v>
      </c>
      <c r="AV257" s="100"/>
      <c r="AW257" s="100"/>
      <c r="AX257" s="100"/>
      <c r="AY257" s="100"/>
      <c r="AZ257" s="100"/>
      <c r="BA257" s="82"/>
      <c r="BB257" s="82">
        <f t="shared" si="514"/>
        <v>0</v>
      </c>
      <c r="BC257" s="82">
        <f t="shared" si="515"/>
        <v>0</v>
      </c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83"/>
      <c r="BO257" s="87"/>
    </row>
    <row r="258" spans="1:67" s="196" customFormat="1" hidden="1" outlineLevel="1" x14ac:dyDescent="0.2">
      <c r="A258" s="139"/>
      <c r="B258" s="350" t="s">
        <v>143</v>
      </c>
      <c r="C258" s="351"/>
      <c r="D258" s="81">
        <f t="shared" si="505"/>
        <v>0</v>
      </c>
      <c r="E258" s="297">
        <f t="shared" si="506"/>
        <v>0</v>
      </c>
      <c r="F258" s="82"/>
      <c r="G258" s="82">
        <f t="shared" si="507"/>
        <v>0</v>
      </c>
      <c r="H258" s="82">
        <f t="shared" si="508"/>
        <v>0</v>
      </c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>
        <f t="shared" si="509"/>
        <v>0</v>
      </c>
      <c r="U258" s="82">
        <f t="shared" si="510"/>
        <v>0</v>
      </c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100">
        <f t="shared" si="511"/>
        <v>0</v>
      </c>
      <c r="AH258" s="100">
        <f t="shared" si="512"/>
        <v>0</v>
      </c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82">
        <f t="shared" si="513"/>
        <v>0</v>
      </c>
      <c r="AU258" s="100">
        <f t="shared" si="516"/>
        <v>0</v>
      </c>
      <c r="AV258" s="100"/>
      <c r="AW258" s="100"/>
      <c r="AX258" s="100"/>
      <c r="AY258" s="100"/>
      <c r="AZ258" s="100"/>
      <c r="BA258" s="82"/>
      <c r="BB258" s="82">
        <f t="shared" si="514"/>
        <v>0</v>
      </c>
      <c r="BC258" s="82">
        <f t="shared" si="515"/>
        <v>0</v>
      </c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83"/>
      <c r="BO258" s="87"/>
    </row>
    <row r="259" spans="1:67" s="196" customFormat="1" hidden="1" outlineLevel="1" x14ac:dyDescent="0.2">
      <c r="A259" s="139"/>
      <c r="B259" s="350" t="s">
        <v>169</v>
      </c>
      <c r="C259" s="351"/>
      <c r="D259" s="81">
        <f t="shared" si="505"/>
        <v>0</v>
      </c>
      <c r="E259" s="297">
        <f t="shared" si="506"/>
        <v>0</v>
      </c>
      <c r="F259" s="82"/>
      <c r="G259" s="82">
        <f t="shared" si="507"/>
        <v>0</v>
      </c>
      <c r="H259" s="82">
        <f t="shared" si="508"/>
        <v>0</v>
      </c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>
        <f t="shared" si="509"/>
        <v>0</v>
      </c>
      <c r="U259" s="82">
        <f t="shared" si="510"/>
        <v>0</v>
      </c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100">
        <f t="shared" si="511"/>
        <v>0</v>
      </c>
      <c r="AH259" s="100">
        <f t="shared" si="512"/>
        <v>0</v>
      </c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82">
        <f t="shared" si="513"/>
        <v>0</v>
      </c>
      <c r="AU259" s="100">
        <f t="shared" si="516"/>
        <v>0</v>
      </c>
      <c r="AV259" s="100"/>
      <c r="AW259" s="100"/>
      <c r="AX259" s="100"/>
      <c r="AY259" s="100"/>
      <c r="AZ259" s="100"/>
      <c r="BA259" s="82"/>
      <c r="BB259" s="82">
        <f t="shared" si="514"/>
        <v>0</v>
      </c>
      <c r="BC259" s="82">
        <f t="shared" si="515"/>
        <v>0</v>
      </c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83"/>
      <c r="BO259" s="87"/>
    </row>
    <row r="260" spans="1:67" s="196" customFormat="1" ht="13.5" hidden="1" outlineLevel="1" thickBot="1" x14ac:dyDescent="0.25">
      <c r="A260" s="139"/>
      <c r="B260" s="375"/>
      <c r="C260" s="376"/>
      <c r="D260" s="141"/>
      <c r="E260" s="301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205">
        <f t="shared" si="511"/>
        <v>0</v>
      </c>
      <c r="AH260" s="205">
        <f t="shared" si="512"/>
        <v>0</v>
      </c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172"/>
      <c r="AU260" s="205"/>
      <c r="AV260" s="205"/>
      <c r="AW260" s="205"/>
      <c r="AX260" s="205"/>
      <c r="AY260" s="205"/>
      <c r="AZ260" s="205"/>
      <c r="BA260" s="172"/>
      <c r="BB260" s="313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06"/>
      <c r="BO260" s="90"/>
    </row>
    <row r="261" spans="1:67" s="196" customFormat="1" ht="13.5" customHeight="1" collapsed="1" thickTop="1" x14ac:dyDescent="0.2">
      <c r="A261" s="226" t="s">
        <v>609</v>
      </c>
      <c r="B261" s="227" t="s">
        <v>610</v>
      </c>
      <c r="C261" s="330"/>
      <c r="D261" s="228">
        <f t="shared" ref="D261:E261" si="526">D262+D264+D269+D273+D277</f>
        <v>5245096</v>
      </c>
      <c r="E261" s="304">
        <f t="shared" si="526"/>
        <v>5245096</v>
      </c>
      <c r="F261" s="229">
        <f t="shared" ref="F261:BM261" si="527">F262+F264+F269+F273+F277</f>
        <v>5010096</v>
      </c>
      <c r="G261" s="229">
        <f t="shared" si="527"/>
        <v>5010096</v>
      </c>
      <c r="H261" s="229">
        <f t="shared" ref="H261" si="528">H262+H264+H269+H273+H277</f>
        <v>0</v>
      </c>
      <c r="I261" s="229">
        <f t="shared" si="527"/>
        <v>0</v>
      </c>
      <c r="J261" s="229">
        <f t="shared" si="527"/>
        <v>0</v>
      </c>
      <c r="K261" s="229">
        <f t="shared" si="527"/>
        <v>0</v>
      </c>
      <c r="L261" s="229">
        <f t="shared" si="527"/>
        <v>0</v>
      </c>
      <c r="M261" s="229">
        <f t="shared" si="527"/>
        <v>0</v>
      </c>
      <c r="N261" s="229">
        <f t="shared" si="527"/>
        <v>0</v>
      </c>
      <c r="O261" s="229">
        <f t="shared" si="527"/>
        <v>0</v>
      </c>
      <c r="P261" s="229">
        <f t="shared" si="527"/>
        <v>0</v>
      </c>
      <c r="Q261" s="229">
        <f t="shared" si="527"/>
        <v>0</v>
      </c>
      <c r="R261" s="229">
        <f t="shared" si="527"/>
        <v>0</v>
      </c>
      <c r="S261" s="229">
        <f t="shared" si="527"/>
        <v>235000</v>
      </c>
      <c r="T261" s="229">
        <f t="shared" ref="T261:AE261" si="529">T262+T264+T269+T273+T277</f>
        <v>235000</v>
      </c>
      <c r="U261" s="229">
        <f t="shared" si="529"/>
        <v>0</v>
      </c>
      <c r="V261" s="229">
        <f t="shared" si="529"/>
        <v>0</v>
      </c>
      <c r="W261" s="229">
        <f t="shared" si="529"/>
        <v>0</v>
      </c>
      <c r="X261" s="229">
        <f t="shared" si="529"/>
        <v>0</v>
      </c>
      <c r="Y261" s="229">
        <f t="shared" si="529"/>
        <v>0</v>
      </c>
      <c r="Z261" s="229">
        <f t="shared" si="529"/>
        <v>0</v>
      </c>
      <c r="AA261" s="229">
        <f t="shared" si="529"/>
        <v>0</v>
      </c>
      <c r="AB261" s="229">
        <f t="shared" si="529"/>
        <v>0</v>
      </c>
      <c r="AC261" s="229">
        <f t="shared" si="529"/>
        <v>0</v>
      </c>
      <c r="AD261" s="229">
        <f t="shared" si="529"/>
        <v>0</v>
      </c>
      <c r="AE261" s="229">
        <f t="shared" si="529"/>
        <v>0</v>
      </c>
      <c r="AF261" s="229">
        <f t="shared" si="527"/>
        <v>0</v>
      </c>
      <c r="AG261" s="230">
        <f t="shared" si="527"/>
        <v>0</v>
      </c>
      <c r="AH261" s="230">
        <f t="shared" si="527"/>
        <v>0</v>
      </c>
      <c r="AI261" s="230">
        <f t="shared" si="527"/>
        <v>0</v>
      </c>
      <c r="AJ261" s="230">
        <f t="shared" si="527"/>
        <v>0</v>
      </c>
      <c r="AK261" s="230">
        <f t="shared" si="527"/>
        <v>0</v>
      </c>
      <c r="AL261" s="230">
        <f t="shared" si="527"/>
        <v>0</v>
      </c>
      <c r="AM261" s="230">
        <f t="shared" si="527"/>
        <v>0</v>
      </c>
      <c r="AN261" s="230">
        <f t="shared" si="527"/>
        <v>0</v>
      </c>
      <c r="AO261" s="230">
        <f t="shared" si="527"/>
        <v>0</v>
      </c>
      <c r="AP261" s="230">
        <f t="shared" si="527"/>
        <v>0</v>
      </c>
      <c r="AQ261" s="230">
        <f t="shared" si="527"/>
        <v>0</v>
      </c>
      <c r="AR261" s="230">
        <f t="shared" si="527"/>
        <v>0</v>
      </c>
      <c r="AS261" s="230">
        <f t="shared" si="527"/>
        <v>0</v>
      </c>
      <c r="AT261" s="229">
        <f t="shared" ref="AT261:AZ261" si="530">AT262+AT264+AT269+AT273+AT277</f>
        <v>0</v>
      </c>
      <c r="AU261" s="230">
        <f t="shared" si="530"/>
        <v>0</v>
      </c>
      <c r="AV261" s="230">
        <f t="shared" si="530"/>
        <v>0</v>
      </c>
      <c r="AW261" s="230">
        <f t="shared" si="530"/>
        <v>0</v>
      </c>
      <c r="AX261" s="230">
        <f t="shared" si="530"/>
        <v>0</v>
      </c>
      <c r="AY261" s="230">
        <f t="shared" si="530"/>
        <v>0</v>
      </c>
      <c r="AZ261" s="230">
        <f t="shared" si="530"/>
        <v>0</v>
      </c>
      <c r="BA261" s="229">
        <f t="shared" si="527"/>
        <v>0</v>
      </c>
      <c r="BB261" s="316">
        <f t="shared" si="527"/>
        <v>0</v>
      </c>
      <c r="BC261" s="230">
        <f t="shared" si="527"/>
        <v>0</v>
      </c>
      <c r="BD261" s="230">
        <f t="shared" si="527"/>
        <v>0</v>
      </c>
      <c r="BE261" s="230">
        <f t="shared" si="527"/>
        <v>0</v>
      </c>
      <c r="BF261" s="230">
        <f t="shared" si="527"/>
        <v>0</v>
      </c>
      <c r="BG261" s="230">
        <f t="shared" si="527"/>
        <v>0</v>
      </c>
      <c r="BH261" s="230">
        <f t="shared" si="527"/>
        <v>0</v>
      </c>
      <c r="BI261" s="230">
        <f t="shared" si="527"/>
        <v>0</v>
      </c>
      <c r="BJ261" s="230">
        <f t="shared" si="527"/>
        <v>0</v>
      </c>
      <c r="BK261" s="230">
        <f t="shared" si="527"/>
        <v>0</v>
      </c>
      <c r="BL261" s="230">
        <f t="shared" si="527"/>
        <v>0</v>
      </c>
      <c r="BM261" s="230">
        <f t="shared" si="527"/>
        <v>0</v>
      </c>
      <c r="BN261" s="231"/>
      <c r="BO261" s="232"/>
    </row>
    <row r="262" spans="1:67" s="200" customFormat="1" ht="13.5" customHeight="1" x14ac:dyDescent="0.2">
      <c r="A262" s="239" t="s">
        <v>7</v>
      </c>
      <c r="B262" s="233" t="s">
        <v>8</v>
      </c>
      <c r="C262" s="331"/>
      <c r="D262" s="234">
        <f t="shared" ref="D262:BM262" si="531">SUM(D263:D263)</f>
        <v>808099</v>
      </c>
      <c r="E262" s="305">
        <f t="shared" si="531"/>
        <v>808099</v>
      </c>
      <c r="F262" s="235">
        <f t="shared" si="531"/>
        <v>573099</v>
      </c>
      <c r="G262" s="235">
        <f t="shared" si="531"/>
        <v>573099</v>
      </c>
      <c r="H262" s="235">
        <f t="shared" si="531"/>
        <v>0</v>
      </c>
      <c r="I262" s="235">
        <f t="shared" si="531"/>
        <v>0</v>
      </c>
      <c r="J262" s="235">
        <f t="shared" si="531"/>
        <v>0</v>
      </c>
      <c r="K262" s="235">
        <f t="shared" si="531"/>
        <v>0</v>
      </c>
      <c r="L262" s="235">
        <f t="shared" si="531"/>
        <v>0</v>
      </c>
      <c r="M262" s="235">
        <f t="shared" si="531"/>
        <v>0</v>
      </c>
      <c r="N262" s="235">
        <f t="shared" si="531"/>
        <v>0</v>
      </c>
      <c r="O262" s="235">
        <f t="shared" si="531"/>
        <v>0</v>
      </c>
      <c r="P262" s="235">
        <f t="shared" si="531"/>
        <v>0</v>
      </c>
      <c r="Q262" s="235">
        <f t="shared" si="531"/>
        <v>0</v>
      </c>
      <c r="R262" s="235">
        <f t="shared" si="531"/>
        <v>0</v>
      </c>
      <c r="S262" s="235">
        <f t="shared" si="531"/>
        <v>235000</v>
      </c>
      <c r="T262" s="235">
        <f t="shared" si="531"/>
        <v>235000</v>
      </c>
      <c r="U262" s="235">
        <f t="shared" si="531"/>
        <v>0</v>
      </c>
      <c r="V262" s="235">
        <f t="shared" si="531"/>
        <v>0</v>
      </c>
      <c r="W262" s="235">
        <f t="shared" si="531"/>
        <v>0</v>
      </c>
      <c r="X262" s="235">
        <f t="shared" si="531"/>
        <v>0</v>
      </c>
      <c r="Y262" s="235">
        <f t="shared" si="531"/>
        <v>0</v>
      </c>
      <c r="Z262" s="235">
        <f t="shared" si="531"/>
        <v>0</v>
      </c>
      <c r="AA262" s="235">
        <f t="shared" si="531"/>
        <v>0</v>
      </c>
      <c r="AB262" s="235">
        <f t="shared" si="531"/>
        <v>0</v>
      </c>
      <c r="AC262" s="235">
        <f t="shared" si="531"/>
        <v>0</v>
      </c>
      <c r="AD262" s="235">
        <f t="shared" si="531"/>
        <v>0</v>
      </c>
      <c r="AE262" s="235">
        <f t="shared" si="531"/>
        <v>0</v>
      </c>
      <c r="AF262" s="235">
        <f t="shared" si="531"/>
        <v>0</v>
      </c>
      <c r="AG262" s="236">
        <f t="shared" si="531"/>
        <v>0</v>
      </c>
      <c r="AH262" s="236">
        <f t="shared" si="531"/>
        <v>0</v>
      </c>
      <c r="AI262" s="236">
        <f t="shared" si="531"/>
        <v>0</v>
      </c>
      <c r="AJ262" s="236">
        <f t="shared" si="531"/>
        <v>0</v>
      </c>
      <c r="AK262" s="236">
        <f t="shared" si="531"/>
        <v>0</v>
      </c>
      <c r="AL262" s="236">
        <f t="shared" si="531"/>
        <v>0</v>
      </c>
      <c r="AM262" s="236">
        <f t="shared" si="531"/>
        <v>0</v>
      </c>
      <c r="AN262" s="236">
        <f t="shared" si="531"/>
        <v>0</v>
      </c>
      <c r="AO262" s="236">
        <f t="shared" si="531"/>
        <v>0</v>
      </c>
      <c r="AP262" s="236">
        <f t="shared" si="531"/>
        <v>0</v>
      </c>
      <c r="AQ262" s="236">
        <f t="shared" si="531"/>
        <v>0</v>
      </c>
      <c r="AR262" s="236">
        <f t="shared" si="531"/>
        <v>0</v>
      </c>
      <c r="AS262" s="236">
        <f t="shared" si="531"/>
        <v>0</v>
      </c>
      <c r="AT262" s="235">
        <f t="shared" si="531"/>
        <v>0</v>
      </c>
      <c r="AU262" s="236">
        <f t="shared" si="531"/>
        <v>0</v>
      </c>
      <c r="AV262" s="236">
        <f t="shared" si="531"/>
        <v>0</v>
      </c>
      <c r="AW262" s="236">
        <f t="shared" si="531"/>
        <v>0</v>
      </c>
      <c r="AX262" s="236">
        <f t="shared" si="531"/>
        <v>0</v>
      </c>
      <c r="AY262" s="236">
        <f t="shared" si="531"/>
        <v>0</v>
      </c>
      <c r="AZ262" s="236">
        <f t="shared" si="531"/>
        <v>0</v>
      </c>
      <c r="BA262" s="235">
        <f t="shared" si="531"/>
        <v>0</v>
      </c>
      <c r="BB262" s="317">
        <f t="shared" si="531"/>
        <v>0</v>
      </c>
      <c r="BC262" s="236">
        <f t="shared" si="531"/>
        <v>0</v>
      </c>
      <c r="BD262" s="236">
        <f t="shared" si="531"/>
        <v>0</v>
      </c>
      <c r="BE262" s="236">
        <f t="shared" si="531"/>
        <v>0</v>
      </c>
      <c r="BF262" s="236">
        <f t="shared" si="531"/>
        <v>0</v>
      </c>
      <c r="BG262" s="236">
        <f t="shared" si="531"/>
        <v>0</v>
      </c>
      <c r="BH262" s="236">
        <f t="shared" si="531"/>
        <v>0</v>
      </c>
      <c r="BI262" s="236">
        <f t="shared" si="531"/>
        <v>0</v>
      </c>
      <c r="BJ262" s="236">
        <f t="shared" si="531"/>
        <v>0</v>
      </c>
      <c r="BK262" s="236">
        <f t="shared" si="531"/>
        <v>0</v>
      </c>
      <c r="BL262" s="236">
        <f t="shared" si="531"/>
        <v>0</v>
      </c>
      <c r="BM262" s="236">
        <f t="shared" si="531"/>
        <v>0</v>
      </c>
      <c r="BN262" s="237"/>
      <c r="BO262" s="238"/>
    </row>
    <row r="263" spans="1:67" s="196" customFormat="1" x14ac:dyDescent="0.2">
      <c r="A263" s="110"/>
      <c r="B263" s="347" t="s">
        <v>595</v>
      </c>
      <c r="C263" s="348"/>
      <c r="D263" s="81">
        <f>F263+S263+AF263+AS263+BA263</f>
        <v>808099</v>
      </c>
      <c r="E263" s="297">
        <f>G263+T263+AG263+AT263+BB263</f>
        <v>808099</v>
      </c>
      <c r="F263" s="82">
        <v>573099</v>
      </c>
      <c r="G263" s="82">
        <f>F263+H263</f>
        <v>573099</v>
      </c>
      <c r="H263" s="82">
        <f>SUM(I263:R263)</f>
        <v>0</v>
      </c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>
        <v>235000</v>
      </c>
      <c r="T263" s="82">
        <f>S263+U263</f>
        <v>235000</v>
      </c>
      <c r="U263" s="82">
        <f>SUM(V263:AE263)</f>
        <v>0</v>
      </c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100">
        <f>AF263+AH263</f>
        <v>0</v>
      </c>
      <c r="AH263" s="100">
        <f>SUM(AI263:AR263)</f>
        <v>0</v>
      </c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82">
        <f>AS263+AU263</f>
        <v>0</v>
      </c>
      <c r="AU263" s="100">
        <f>SUM(AV263:AZ263)</f>
        <v>0</v>
      </c>
      <c r="AV263" s="100"/>
      <c r="AW263" s="100"/>
      <c r="AX263" s="100"/>
      <c r="AY263" s="100"/>
      <c r="AZ263" s="100"/>
      <c r="BA263" s="82"/>
      <c r="BB263" s="311">
        <f>BA263+BC263</f>
        <v>0</v>
      </c>
      <c r="BC263" s="100">
        <f>SUM(BD263:BM263)</f>
        <v>0</v>
      </c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83"/>
      <c r="BO263" s="87"/>
    </row>
    <row r="264" spans="1:67" s="200" customFormat="1" x14ac:dyDescent="0.2">
      <c r="A264" s="239" t="s">
        <v>11</v>
      </c>
      <c r="B264" s="233" t="s">
        <v>166</v>
      </c>
      <c r="C264" s="331"/>
      <c r="D264" s="234">
        <f t="shared" ref="D264:E264" si="532">SUM(D265:D268)</f>
        <v>1719081</v>
      </c>
      <c r="E264" s="305">
        <f t="shared" si="532"/>
        <v>1719081</v>
      </c>
      <c r="F264" s="235">
        <f t="shared" ref="F264:BM264" si="533">SUM(F265:F268)</f>
        <v>1719081</v>
      </c>
      <c r="G264" s="235">
        <f t="shared" si="533"/>
        <v>1719081</v>
      </c>
      <c r="H264" s="235">
        <f t="shared" ref="H264" si="534">SUM(H265:H268)</f>
        <v>0</v>
      </c>
      <c r="I264" s="235">
        <f t="shared" si="533"/>
        <v>0</v>
      </c>
      <c r="J264" s="235">
        <f t="shared" si="533"/>
        <v>0</v>
      </c>
      <c r="K264" s="235">
        <f t="shared" si="533"/>
        <v>0</v>
      </c>
      <c r="L264" s="235">
        <f t="shared" si="533"/>
        <v>0</v>
      </c>
      <c r="M264" s="235">
        <f t="shared" si="533"/>
        <v>0</v>
      </c>
      <c r="N264" s="235">
        <f t="shared" si="533"/>
        <v>0</v>
      </c>
      <c r="O264" s="235">
        <f t="shared" si="533"/>
        <v>0</v>
      </c>
      <c r="P264" s="235">
        <f t="shared" si="533"/>
        <v>0</v>
      </c>
      <c r="Q264" s="235">
        <f t="shared" si="533"/>
        <v>0</v>
      </c>
      <c r="R264" s="235">
        <f t="shared" si="533"/>
        <v>0</v>
      </c>
      <c r="S264" s="235">
        <f t="shared" si="533"/>
        <v>0</v>
      </c>
      <c r="T264" s="235">
        <f t="shared" ref="T264:AE264" si="535">SUM(T265:T268)</f>
        <v>0</v>
      </c>
      <c r="U264" s="235">
        <f t="shared" si="535"/>
        <v>0</v>
      </c>
      <c r="V264" s="235">
        <f t="shared" si="535"/>
        <v>0</v>
      </c>
      <c r="W264" s="235">
        <f t="shared" si="535"/>
        <v>0</v>
      </c>
      <c r="X264" s="235">
        <f t="shared" si="535"/>
        <v>0</v>
      </c>
      <c r="Y264" s="235">
        <f t="shared" si="535"/>
        <v>0</v>
      </c>
      <c r="Z264" s="235">
        <f t="shared" si="535"/>
        <v>0</v>
      </c>
      <c r="AA264" s="235">
        <f t="shared" si="535"/>
        <v>0</v>
      </c>
      <c r="AB264" s="235">
        <f t="shared" si="535"/>
        <v>0</v>
      </c>
      <c r="AC264" s="235">
        <f t="shared" si="535"/>
        <v>0</v>
      </c>
      <c r="AD264" s="235">
        <f t="shared" si="535"/>
        <v>0</v>
      </c>
      <c r="AE264" s="235">
        <f t="shared" si="535"/>
        <v>0</v>
      </c>
      <c r="AF264" s="235">
        <f t="shared" si="533"/>
        <v>0</v>
      </c>
      <c r="AG264" s="236">
        <f t="shared" si="533"/>
        <v>0</v>
      </c>
      <c r="AH264" s="236">
        <f t="shared" si="533"/>
        <v>0</v>
      </c>
      <c r="AI264" s="236">
        <f t="shared" si="533"/>
        <v>0</v>
      </c>
      <c r="AJ264" s="236">
        <f t="shared" si="533"/>
        <v>0</v>
      </c>
      <c r="AK264" s="236">
        <f t="shared" si="533"/>
        <v>0</v>
      </c>
      <c r="AL264" s="236">
        <f t="shared" si="533"/>
        <v>0</v>
      </c>
      <c r="AM264" s="236">
        <f t="shared" si="533"/>
        <v>0</v>
      </c>
      <c r="AN264" s="236">
        <f t="shared" si="533"/>
        <v>0</v>
      </c>
      <c r="AO264" s="236">
        <f t="shared" si="533"/>
        <v>0</v>
      </c>
      <c r="AP264" s="236">
        <f t="shared" si="533"/>
        <v>0</v>
      </c>
      <c r="AQ264" s="236">
        <f t="shared" si="533"/>
        <v>0</v>
      </c>
      <c r="AR264" s="236">
        <f t="shared" si="533"/>
        <v>0</v>
      </c>
      <c r="AS264" s="236">
        <f t="shared" si="533"/>
        <v>0</v>
      </c>
      <c r="AT264" s="235">
        <f t="shared" ref="AT264:AZ264" si="536">SUM(AT265:AT268)</f>
        <v>0</v>
      </c>
      <c r="AU264" s="236">
        <f t="shared" si="536"/>
        <v>0</v>
      </c>
      <c r="AV264" s="236">
        <f t="shared" si="536"/>
        <v>0</v>
      </c>
      <c r="AW264" s="236">
        <f t="shared" si="536"/>
        <v>0</v>
      </c>
      <c r="AX264" s="236">
        <f t="shared" si="536"/>
        <v>0</v>
      </c>
      <c r="AY264" s="236">
        <f t="shared" si="536"/>
        <v>0</v>
      </c>
      <c r="AZ264" s="236">
        <f t="shared" si="536"/>
        <v>0</v>
      </c>
      <c r="BA264" s="235">
        <f t="shared" si="533"/>
        <v>0</v>
      </c>
      <c r="BB264" s="317">
        <f t="shared" si="533"/>
        <v>0</v>
      </c>
      <c r="BC264" s="236">
        <f t="shared" si="533"/>
        <v>0</v>
      </c>
      <c r="BD264" s="236">
        <f t="shared" si="533"/>
        <v>0</v>
      </c>
      <c r="BE264" s="236">
        <f t="shared" si="533"/>
        <v>0</v>
      </c>
      <c r="BF264" s="236">
        <f t="shared" si="533"/>
        <v>0</v>
      </c>
      <c r="BG264" s="236">
        <f t="shared" si="533"/>
        <v>0</v>
      </c>
      <c r="BH264" s="236">
        <f t="shared" si="533"/>
        <v>0</v>
      </c>
      <c r="BI264" s="236">
        <f t="shared" si="533"/>
        <v>0</v>
      </c>
      <c r="BJ264" s="236">
        <f t="shared" si="533"/>
        <v>0</v>
      </c>
      <c r="BK264" s="236">
        <f t="shared" si="533"/>
        <v>0</v>
      </c>
      <c r="BL264" s="236">
        <f t="shared" si="533"/>
        <v>0</v>
      </c>
      <c r="BM264" s="236">
        <f t="shared" si="533"/>
        <v>0</v>
      </c>
      <c r="BN264" s="237"/>
      <c r="BO264" s="238"/>
    </row>
    <row r="265" spans="1:67" s="196" customFormat="1" ht="30" customHeight="1" x14ac:dyDescent="0.2">
      <c r="A265" s="110"/>
      <c r="B265" s="347" t="s">
        <v>596</v>
      </c>
      <c r="C265" s="348"/>
      <c r="D265" s="81">
        <f t="shared" ref="D265:D268" si="537">F265+S265+AF265+AS265+BA265</f>
        <v>650000</v>
      </c>
      <c r="E265" s="297">
        <f t="shared" ref="E265:E268" si="538">G265+T265+AG265+AT265+BB265</f>
        <v>650000</v>
      </c>
      <c r="F265" s="82">
        <v>650000</v>
      </c>
      <c r="G265" s="82">
        <f t="shared" ref="G265:G268" si="539">F265+H265</f>
        <v>650000</v>
      </c>
      <c r="H265" s="82">
        <f t="shared" ref="H265:H268" si="540">SUM(I265:R265)</f>
        <v>0</v>
      </c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>
        <f t="shared" ref="T265:T268" si="541">S265+U265</f>
        <v>0</v>
      </c>
      <c r="U265" s="82">
        <f t="shared" ref="U265:U268" si="542">SUM(V265:AE265)</f>
        <v>0</v>
      </c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100">
        <f t="shared" ref="AG265:AG268" si="543">AF265+AH265</f>
        <v>0</v>
      </c>
      <c r="AH265" s="100">
        <f t="shared" ref="AH265:AH268" si="544">SUM(AI265:AR265)</f>
        <v>0</v>
      </c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82">
        <f t="shared" ref="AT265:AT268" si="545">AS265+AU265</f>
        <v>0</v>
      </c>
      <c r="AU265" s="100">
        <f t="shared" ref="AU265:AU268" si="546">SUM(AV265:AZ265)</f>
        <v>0</v>
      </c>
      <c r="AV265" s="100"/>
      <c r="AW265" s="100"/>
      <c r="AX265" s="100"/>
      <c r="AY265" s="100"/>
      <c r="AZ265" s="100"/>
      <c r="BA265" s="82"/>
      <c r="BB265" s="311">
        <f t="shared" ref="BB265:BB268" si="547">BA265+BC265</f>
        <v>0</v>
      </c>
      <c r="BC265" s="100">
        <f t="shared" ref="BC265:BC268" si="548">SUM(BD265:BM265)</f>
        <v>0</v>
      </c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83"/>
      <c r="BO265" s="87"/>
    </row>
    <row r="266" spans="1:67" s="196" customFormat="1" ht="30" customHeight="1" x14ac:dyDescent="0.2">
      <c r="A266" s="110"/>
      <c r="B266" s="347" t="s">
        <v>597</v>
      </c>
      <c r="C266" s="348"/>
      <c r="D266" s="81">
        <f t="shared" si="537"/>
        <v>320500</v>
      </c>
      <c r="E266" s="297">
        <f t="shared" si="538"/>
        <v>320500</v>
      </c>
      <c r="F266" s="82">
        <v>320500</v>
      </c>
      <c r="G266" s="82">
        <f t="shared" si="539"/>
        <v>320500</v>
      </c>
      <c r="H266" s="82">
        <f t="shared" si="540"/>
        <v>0</v>
      </c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>
        <f t="shared" si="541"/>
        <v>0</v>
      </c>
      <c r="U266" s="82">
        <f t="shared" si="542"/>
        <v>0</v>
      </c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100">
        <f t="shared" si="543"/>
        <v>0</v>
      </c>
      <c r="AH266" s="100">
        <f t="shared" si="544"/>
        <v>0</v>
      </c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82">
        <f t="shared" si="545"/>
        <v>0</v>
      </c>
      <c r="AU266" s="100">
        <f t="shared" si="546"/>
        <v>0</v>
      </c>
      <c r="AV266" s="100"/>
      <c r="AW266" s="100"/>
      <c r="AX266" s="100"/>
      <c r="AY266" s="100"/>
      <c r="AZ266" s="100"/>
      <c r="BA266" s="82"/>
      <c r="BB266" s="311">
        <f t="shared" si="547"/>
        <v>0</v>
      </c>
      <c r="BC266" s="100">
        <f t="shared" si="548"/>
        <v>0</v>
      </c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83"/>
      <c r="BO266" s="87"/>
    </row>
    <row r="267" spans="1:67" s="196" customFormat="1" ht="39" customHeight="1" x14ac:dyDescent="0.2">
      <c r="A267" s="110"/>
      <c r="B267" s="347" t="s">
        <v>598</v>
      </c>
      <c r="C267" s="348"/>
      <c r="D267" s="81">
        <f t="shared" si="537"/>
        <v>202540</v>
      </c>
      <c r="E267" s="297">
        <f t="shared" si="538"/>
        <v>202540</v>
      </c>
      <c r="F267" s="82">
        <v>202540</v>
      </c>
      <c r="G267" s="82">
        <f t="shared" si="539"/>
        <v>202540</v>
      </c>
      <c r="H267" s="82">
        <f t="shared" si="540"/>
        <v>0</v>
      </c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>
        <f t="shared" si="541"/>
        <v>0</v>
      </c>
      <c r="U267" s="82">
        <f t="shared" si="542"/>
        <v>0</v>
      </c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100">
        <f t="shared" si="543"/>
        <v>0</v>
      </c>
      <c r="AH267" s="100">
        <f t="shared" si="544"/>
        <v>0</v>
      </c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82">
        <f t="shared" si="545"/>
        <v>0</v>
      </c>
      <c r="AU267" s="100">
        <f t="shared" si="546"/>
        <v>0</v>
      </c>
      <c r="AV267" s="100"/>
      <c r="AW267" s="100"/>
      <c r="AX267" s="100"/>
      <c r="AY267" s="100"/>
      <c r="AZ267" s="100"/>
      <c r="BA267" s="82"/>
      <c r="BB267" s="311">
        <f t="shared" si="547"/>
        <v>0</v>
      </c>
      <c r="BC267" s="100">
        <f t="shared" si="548"/>
        <v>0</v>
      </c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83"/>
      <c r="BO267" s="87"/>
    </row>
    <row r="268" spans="1:67" s="196" customFormat="1" ht="39.75" customHeight="1" x14ac:dyDescent="0.2">
      <c r="A268" s="110"/>
      <c r="B268" s="347" t="s">
        <v>476</v>
      </c>
      <c r="C268" s="348"/>
      <c r="D268" s="81">
        <f t="shared" si="537"/>
        <v>546041</v>
      </c>
      <c r="E268" s="297">
        <f t="shared" si="538"/>
        <v>546041</v>
      </c>
      <c r="F268" s="82">
        <v>546041</v>
      </c>
      <c r="G268" s="82">
        <f t="shared" si="539"/>
        <v>546041</v>
      </c>
      <c r="H268" s="82">
        <f t="shared" si="540"/>
        <v>0</v>
      </c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>
        <f t="shared" si="541"/>
        <v>0</v>
      </c>
      <c r="U268" s="82">
        <f t="shared" si="542"/>
        <v>0</v>
      </c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100">
        <f t="shared" si="543"/>
        <v>0</v>
      </c>
      <c r="AH268" s="100">
        <f t="shared" si="544"/>
        <v>0</v>
      </c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82">
        <f t="shared" si="545"/>
        <v>0</v>
      </c>
      <c r="AU268" s="100">
        <f t="shared" si="546"/>
        <v>0</v>
      </c>
      <c r="AV268" s="100"/>
      <c r="AW268" s="100"/>
      <c r="AX268" s="100"/>
      <c r="AY268" s="100"/>
      <c r="AZ268" s="100"/>
      <c r="BA268" s="82"/>
      <c r="BB268" s="311">
        <f t="shared" si="547"/>
        <v>0</v>
      </c>
      <c r="BC268" s="100">
        <f t="shared" si="548"/>
        <v>0</v>
      </c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83"/>
      <c r="BO268" s="87"/>
    </row>
    <row r="269" spans="1:67" s="200" customFormat="1" x14ac:dyDescent="0.2">
      <c r="A269" s="239" t="s">
        <v>14</v>
      </c>
      <c r="B269" s="233" t="s">
        <v>15</v>
      </c>
      <c r="C269" s="331"/>
      <c r="D269" s="234">
        <f t="shared" ref="D269:E269" si="549">SUM(D270:D272)</f>
        <v>1678399</v>
      </c>
      <c r="E269" s="305">
        <f t="shared" si="549"/>
        <v>1678399</v>
      </c>
      <c r="F269" s="235">
        <f t="shared" ref="F269:BM269" si="550">SUM(F270:F272)</f>
        <v>1678399</v>
      </c>
      <c r="G269" s="235">
        <f t="shared" si="550"/>
        <v>1678399</v>
      </c>
      <c r="H269" s="235">
        <f t="shared" ref="H269" si="551">SUM(H270:H272)</f>
        <v>0</v>
      </c>
      <c r="I269" s="235">
        <f t="shared" si="550"/>
        <v>0</v>
      </c>
      <c r="J269" s="235">
        <f t="shared" si="550"/>
        <v>0</v>
      </c>
      <c r="K269" s="235">
        <f t="shared" si="550"/>
        <v>0</v>
      </c>
      <c r="L269" s="235">
        <f t="shared" si="550"/>
        <v>0</v>
      </c>
      <c r="M269" s="235">
        <f t="shared" si="550"/>
        <v>0</v>
      </c>
      <c r="N269" s="235">
        <f t="shared" si="550"/>
        <v>0</v>
      </c>
      <c r="O269" s="235">
        <f t="shared" si="550"/>
        <v>0</v>
      </c>
      <c r="P269" s="235">
        <f t="shared" si="550"/>
        <v>0</v>
      </c>
      <c r="Q269" s="235">
        <f t="shared" si="550"/>
        <v>0</v>
      </c>
      <c r="R269" s="235">
        <f t="shared" si="550"/>
        <v>0</v>
      </c>
      <c r="S269" s="235">
        <f t="shared" si="550"/>
        <v>0</v>
      </c>
      <c r="T269" s="235">
        <f t="shared" ref="T269:AE269" si="552">SUM(T270:T272)</f>
        <v>0</v>
      </c>
      <c r="U269" s="235">
        <f t="shared" si="552"/>
        <v>0</v>
      </c>
      <c r="V269" s="235">
        <f t="shared" si="552"/>
        <v>0</v>
      </c>
      <c r="W269" s="235">
        <f t="shared" si="552"/>
        <v>0</v>
      </c>
      <c r="X269" s="235">
        <f t="shared" si="552"/>
        <v>0</v>
      </c>
      <c r="Y269" s="235">
        <f t="shared" si="552"/>
        <v>0</v>
      </c>
      <c r="Z269" s="235">
        <f t="shared" si="552"/>
        <v>0</v>
      </c>
      <c r="AA269" s="235">
        <f t="shared" si="552"/>
        <v>0</v>
      </c>
      <c r="AB269" s="235">
        <f t="shared" si="552"/>
        <v>0</v>
      </c>
      <c r="AC269" s="235">
        <f t="shared" si="552"/>
        <v>0</v>
      </c>
      <c r="AD269" s="235">
        <f t="shared" si="552"/>
        <v>0</v>
      </c>
      <c r="AE269" s="235">
        <f t="shared" si="552"/>
        <v>0</v>
      </c>
      <c r="AF269" s="235">
        <f t="shared" si="550"/>
        <v>0</v>
      </c>
      <c r="AG269" s="236">
        <f t="shared" si="550"/>
        <v>0</v>
      </c>
      <c r="AH269" s="236">
        <f t="shared" si="550"/>
        <v>0</v>
      </c>
      <c r="AI269" s="236">
        <f t="shared" si="550"/>
        <v>0</v>
      </c>
      <c r="AJ269" s="236">
        <f t="shared" si="550"/>
        <v>0</v>
      </c>
      <c r="AK269" s="236">
        <f t="shared" si="550"/>
        <v>0</v>
      </c>
      <c r="AL269" s="236">
        <f t="shared" si="550"/>
        <v>0</v>
      </c>
      <c r="AM269" s="236">
        <f t="shared" si="550"/>
        <v>0</v>
      </c>
      <c r="AN269" s="236">
        <f t="shared" si="550"/>
        <v>0</v>
      </c>
      <c r="AO269" s="236">
        <f t="shared" si="550"/>
        <v>0</v>
      </c>
      <c r="AP269" s="236">
        <f t="shared" si="550"/>
        <v>0</v>
      </c>
      <c r="AQ269" s="236">
        <f t="shared" si="550"/>
        <v>0</v>
      </c>
      <c r="AR269" s="236">
        <f t="shared" si="550"/>
        <v>0</v>
      </c>
      <c r="AS269" s="236">
        <f t="shared" si="550"/>
        <v>0</v>
      </c>
      <c r="AT269" s="235">
        <f t="shared" ref="AT269:AZ269" si="553">SUM(AT270:AT272)</f>
        <v>0</v>
      </c>
      <c r="AU269" s="236">
        <f t="shared" si="553"/>
        <v>0</v>
      </c>
      <c r="AV269" s="236">
        <f t="shared" si="553"/>
        <v>0</v>
      </c>
      <c r="AW269" s="236">
        <f t="shared" si="553"/>
        <v>0</v>
      </c>
      <c r="AX269" s="236">
        <f t="shared" si="553"/>
        <v>0</v>
      </c>
      <c r="AY269" s="236">
        <f t="shared" si="553"/>
        <v>0</v>
      </c>
      <c r="AZ269" s="236">
        <f t="shared" si="553"/>
        <v>0</v>
      </c>
      <c r="BA269" s="235">
        <f t="shared" si="550"/>
        <v>0</v>
      </c>
      <c r="BB269" s="317">
        <f t="shared" si="550"/>
        <v>0</v>
      </c>
      <c r="BC269" s="236">
        <f t="shared" si="550"/>
        <v>0</v>
      </c>
      <c r="BD269" s="236">
        <f t="shared" si="550"/>
        <v>0</v>
      </c>
      <c r="BE269" s="236">
        <f t="shared" si="550"/>
        <v>0</v>
      </c>
      <c r="BF269" s="236">
        <f t="shared" si="550"/>
        <v>0</v>
      </c>
      <c r="BG269" s="236">
        <f t="shared" si="550"/>
        <v>0</v>
      </c>
      <c r="BH269" s="236">
        <f t="shared" si="550"/>
        <v>0</v>
      </c>
      <c r="BI269" s="236">
        <f t="shared" si="550"/>
        <v>0</v>
      </c>
      <c r="BJ269" s="236">
        <f t="shared" si="550"/>
        <v>0</v>
      </c>
      <c r="BK269" s="236">
        <f t="shared" si="550"/>
        <v>0</v>
      </c>
      <c r="BL269" s="236">
        <f t="shared" si="550"/>
        <v>0</v>
      </c>
      <c r="BM269" s="236">
        <f t="shared" si="550"/>
        <v>0</v>
      </c>
      <c r="BN269" s="237"/>
      <c r="BO269" s="238"/>
    </row>
    <row r="270" spans="1:67" s="196" customFormat="1" ht="22.5" customHeight="1" x14ac:dyDescent="0.2">
      <c r="A270" s="110"/>
      <c r="B270" s="347" t="s">
        <v>599</v>
      </c>
      <c r="C270" s="348"/>
      <c r="D270" s="81">
        <f t="shared" ref="D270:D272" si="554">F270+S270+AF270+AS270+BA270</f>
        <v>217104</v>
      </c>
      <c r="E270" s="297">
        <f t="shared" ref="E270:E272" si="555">G270+T270+AG270+AT270+BB270</f>
        <v>217104</v>
      </c>
      <c r="F270" s="82">
        <v>217104</v>
      </c>
      <c r="G270" s="82">
        <f t="shared" ref="G270:G272" si="556">F270+H270</f>
        <v>217104</v>
      </c>
      <c r="H270" s="82">
        <f t="shared" ref="H270:H272" si="557">SUM(I270:R270)</f>
        <v>0</v>
      </c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>
        <f t="shared" ref="T270:T272" si="558">S270+U270</f>
        <v>0</v>
      </c>
      <c r="U270" s="82">
        <f t="shared" ref="U270:U272" si="559">SUM(V270:AE270)</f>
        <v>0</v>
      </c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100">
        <f t="shared" ref="AG270:AG272" si="560">AF270+AH270</f>
        <v>0</v>
      </c>
      <c r="AH270" s="100">
        <f t="shared" ref="AH270:AH272" si="561">SUM(AI270:AR270)</f>
        <v>0</v>
      </c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82">
        <f t="shared" ref="AT270:AT272" si="562">AS270+AU270</f>
        <v>0</v>
      </c>
      <c r="AU270" s="100">
        <f t="shared" ref="AU270:AU272" si="563">SUM(AV270:AZ270)</f>
        <v>0</v>
      </c>
      <c r="AV270" s="100"/>
      <c r="AW270" s="100"/>
      <c r="AX270" s="100"/>
      <c r="AY270" s="100"/>
      <c r="AZ270" s="100"/>
      <c r="BA270" s="82"/>
      <c r="BB270" s="311">
        <f t="shared" ref="BB270:BB272" si="564">BA270+BC270</f>
        <v>0</v>
      </c>
      <c r="BC270" s="100">
        <f t="shared" ref="BC270:BC272" si="565">SUM(BD270:BM270)</f>
        <v>0</v>
      </c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83"/>
      <c r="BO270" s="87"/>
    </row>
    <row r="271" spans="1:67" s="200" customFormat="1" ht="54.75" customHeight="1" x14ac:dyDescent="0.2">
      <c r="A271" s="110"/>
      <c r="B271" s="349" t="s">
        <v>648</v>
      </c>
      <c r="C271" s="348"/>
      <c r="D271" s="81">
        <f t="shared" si="554"/>
        <v>809607</v>
      </c>
      <c r="E271" s="297">
        <f t="shared" si="555"/>
        <v>809607</v>
      </c>
      <c r="F271" s="82">
        <v>809607</v>
      </c>
      <c r="G271" s="82">
        <f t="shared" si="556"/>
        <v>809607</v>
      </c>
      <c r="H271" s="82">
        <f t="shared" si="557"/>
        <v>0</v>
      </c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>
        <f t="shared" si="558"/>
        <v>0</v>
      </c>
      <c r="U271" s="82">
        <f t="shared" si="559"/>
        <v>0</v>
      </c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100">
        <f t="shared" si="560"/>
        <v>0</v>
      </c>
      <c r="AH271" s="100">
        <f t="shared" si="561"/>
        <v>0</v>
      </c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82">
        <f t="shared" si="562"/>
        <v>0</v>
      </c>
      <c r="AU271" s="100">
        <f t="shared" si="563"/>
        <v>0</v>
      </c>
      <c r="AV271" s="100"/>
      <c r="AW271" s="100"/>
      <c r="AX271" s="100"/>
      <c r="AY271" s="100"/>
      <c r="AZ271" s="100"/>
      <c r="BA271" s="82"/>
      <c r="BB271" s="311">
        <f t="shared" si="564"/>
        <v>0</v>
      </c>
      <c r="BC271" s="100">
        <f t="shared" si="565"/>
        <v>0</v>
      </c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83"/>
      <c r="BO271" s="87"/>
    </row>
    <row r="272" spans="1:67" s="196" customFormat="1" ht="29.25" customHeight="1" x14ac:dyDescent="0.2">
      <c r="A272" s="110"/>
      <c r="B272" s="347" t="s">
        <v>600</v>
      </c>
      <c r="C272" s="348"/>
      <c r="D272" s="81">
        <f t="shared" si="554"/>
        <v>651688</v>
      </c>
      <c r="E272" s="297">
        <f t="shared" si="555"/>
        <v>651688</v>
      </c>
      <c r="F272" s="82">
        <v>651688</v>
      </c>
      <c r="G272" s="82">
        <f t="shared" si="556"/>
        <v>651688</v>
      </c>
      <c r="H272" s="82">
        <f t="shared" si="557"/>
        <v>0</v>
      </c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>
        <f t="shared" si="558"/>
        <v>0</v>
      </c>
      <c r="U272" s="82">
        <f t="shared" si="559"/>
        <v>0</v>
      </c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100">
        <f t="shared" si="560"/>
        <v>0</v>
      </c>
      <c r="AH272" s="100">
        <f t="shared" si="561"/>
        <v>0</v>
      </c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82">
        <f t="shared" si="562"/>
        <v>0</v>
      </c>
      <c r="AU272" s="100">
        <f t="shared" si="563"/>
        <v>0</v>
      </c>
      <c r="AV272" s="100"/>
      <c r="AW272" s="100"/>
      <c r="AX272" s="100"/>
      <c r="AY272" s="100"/>
      <c r="AZ272" s="100"/>
      <c r="BA272" s="82"/>
      <c r="BB272" s="311">
        <f t="shared" si="564"/>
        <v>0</v>
      </c>
      <c r="BC272" s="100">
        <f t="shared" si="565"/>
        <v>0</v>
      </c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83"/>
      <c r="BO272" s="87"/>
    </row>
    <row r="273" spans="1:67" s="200" customFormat="1" x14ac:dyDescent="0.2">
      <c r="A273" s="239" t="s">
        <v>17</v>
      </c>
      <c r="B273" s="233" t="s">
        <v>18</v>
      </c>
      <c r="C273" s="331"/>
      <c r="D273" s="234">
        <f t="shared" ref="D273:E273" si="566">SUM(D274:D276)</f>
        <v>872835</v>
      </c>
      <c r="E273" s="305">
        <f t="shared" si="566"/>
        <v>872835</v>
      </c>
      <c r="F273" s="235">
        <f t="shared" ref="F273:BM273" si="567">SUM(F274:F276)</f>
        <v>872835</v>
      </c>
      <c r="G273" s="235">
        <f t="shared" si="567"/>
        <v>872835</v>
      </c>
      <c r="H273" s="235">
        <f t="shared" ref="H273" si="568">SUM(H274:H276)</f>
        <v>0</v>
      </c>
      <c r="I273" s="235">
        <f t="shared" si="567"/>
        <v>0</v>
      </c>
      <c r="J273" s="235">
        <f t="shared" si="567"/>
        <v>0</v>
      </c>
      <c r="K273" s="235">
        <f t="shared" si="567"/>
        <v>0</v>
      </c>
      <c r="L273" s="235">
        <f t="shared" si="567"/>
        <v>0</v>
      </c>
      <c r="M273" s="235">
        <f t="shared" si="567"/>
        <v>0</v>
      </c>
      <c r="N273" s="235">
        <f t="shared" si="567"/>
        <v>0</v>
      </c>
      <c r="O273" s="235">
        <f t="shared" si="567"/>
        <v>0</v>
      </c>
      <c r="P273" s="235">
        <f t="shared" si="567"/>
        <v>0</v>
      </c>
      <c r="Q273" s="235">
        <f t="shared" si="567"/>
        <v>0</v>
      </c>
      <c r="R273" s="235">
        <f t="shared" si="567"/>
        <v>0</v>
      </c>
      <c r="S273" s="235">
        <f t="shared" si="567"/>
        <v>0</v>
      </c>
      <c r="T273" s="235">
        <f t="shared" ref="T273:AE273" si="569">SUM(T274:T276)</f>
        <v>0</v>
      </c>
      <c r="U273" s="235">
        <f t="shared" si="569"/>
        <v>0</v>
      </c>
      <c r="V273" s="235">
        <f t="shared" si="569"/>
        <v>0</v>
      </c>
      <c r="W273" s="235">
        <f t="shared" si="569"/>
        <v>0</v>
      </c>
      <c r="X273" s="235">
        <f t="shared" si="569"/>
        <v>0</v>
      </c>
      <c r="Y273" s="235">
        <f t="shared" si="569"/>
        <v>0</v>
      </c>
      <c r="Z273" s="235">
        <f t="shared" si="569"/>
        <v>0</v>
      </c>
      <c r="AA273" s="235">
        <f t="shared" si="569"/>
        <v>0</v>
      </c>
      <c r="AB273" s="235">
        <f t="shared" si="569"/>
        <v>0</v>
      </c>
      <c r="AC273" s="235">
        <f t="shared" si="569"/>
        <v>0</v>
      </c>
      <c r="AD273" s="235">
        <f t="shared" si="569"/>
        <v>0</v>
      </c>
      <c r="AE273" s="235">
        <f t="shared" si="569"/>
        <v>0</v>
      </c>
      <c r="AF273" s="235">
        <f t="shared" si="567"/>
        <v>0</v>
      </c>
      <c r="AG273" s="236">
        <f t="shared" si="567"/>
        <v>0</v>
      </c>
      <c r="AH273" s="236">
        <f t="shared" si="567"/>
        <v>0</v>
      </c>
      <c r="AI273" s="236">
        <f t="shared" si="567"/>
        <v>0</v>
      </c>
      <c r="AJ273" s="236">
        <f t="shared" si="567"/>
        <v>0</v>
      </c>
      <c r="AK273" s="236">
        <f t="shared" si="567"/>
        <v>0</v>
      </c>
      <c r="AL273" s="236">
        <f t="shared" si="567"/>
        <v>0</v>
      </c>
      <c r="AM273" s="236">
        <f t="shared" si="567"/>
        <v>0</v>
      </c>
      <c r="AN273" s="236">
        <f t="shared" si="567"/>
        <v>0</v>
      </c>
      <c r="AO273" s="236">
        <f t="shared" si="567"/>
        <v>0</v>
      </c>
      <c r="AP273" s="236">
        <f t="shared" si="567"/>
        <v>0</v>
      </c>
      <c r="AQ273" s="236">
        <f t="shared" si="567"/>
        <v>0</v>
      </c>
      <c r="AR273" s="236">
        <f t="shared" si="567"/>
        <v>0</v>
      </c>
      <c r="AS273" s="236">
        <f t="shared" si="567"/>
        <v>0</v>
      </c>
      <c r="AT273" s="235">
        <f t="shared" ref="AT273:AZ273" si="570">SUM(AT274:AT276)</f>
        <v>0</v>
      </c>
      <c r="AU273" s="236">
        <f t="shared" si="570"/>
        <v>0</v>
      </c>
      <c r="AV273" s="236">
        <f t="shared" si="570"/>
        <v>0</v>
      </c>
      <c r="AW273" s="236">
        <f t="shared" si="570"/>
        <v>0</v>
      </c>
      <c r="AX273" s="236">
        <f t="shared" si="570"/>
        <v>0</v>
      </c>
      <c r="AY273" s="236">
        <f t="shared" si="570"/>
        <v>0</v>
      </c>
      <c r="AZ273" s="236">
        <f t="shared" si="570"/>
        <v>0</v>
      </c>
      <c r="BA273" s="235">
        <f t="shared" si="567"/>
        <v>0</v>
      </c>
      <c r="BB273" s="317">
        <f t="shared" si="567"/>
        <v>0</v>
      </c>
      <c r="BC273" s="236">
        <f t="shared" si="567"/>
        <v>0</v>
      </c>
      <c r="BD273" s="236">
        <f t="shared" si="567"/>
        <v>0</v>
      </c>
      <c r="BE273" s="236">
        <f t="shared" si="567"/>
        <v>0</v>
      </c>
      <c r="BF273" s="236">
        <f t="shared" si="567"/>
        <v>0</v>
      </c>
      <c r="BG273" s="236">
        <f t="shared" si="567"/>
        <v>0</v>
      </c>
      <c r="BH273" s="236">
        <f t="shared" si="567"/>
        <v>0</v>
      </c>
      <c r="BI273" s="236">
        <f t="shared" si="567"/>
        <v>0</v>
      </c>
      <c r="BJ273" s="236">
        <f t="shared" si="567"/>
        <v>0</v>
      </c>
      <c r="BK273" s="236">
        <f t="shared" si="567"/>
        <v>0</v>
      </c>
      <c r="BL273" s="236">
        <f t="shared" si="567"/>
        <v>0</v>
      </c>
      <c r="BM273" s="236">
        <f t="shared" si="567"/>
        <v>0</v>
      </c>
      <c r="BN273" s="237"/>
      <c r="BO273" s="238"/>
    </row>
    <row r="274" spans="1:67" s="196" customFormat="1" ht="27.75" customHeight="1" x14ac:dyDescent="0.2">
      <c r="A274" s="110"/>
      <c r="B274" s="347" t="s">
        <v>237</v>
      </c>
      <c r="C274" s="348"/>
      <c r="D274" s="81">
        <f t="shared" ref="D274:D276" si="571">F274+S274+AF274+AS274+BA274</f>
        <v>500500</v>
      </c>
      <c r="E274" s="297">
        <f t="shared" ref="E274:E276" si="572">G274+T274+AG274+AT274+BB274</f>
        <v>500500</v>
      </c>
      <c r="F274" s="82">
        <v>500500</v>
      </c>
      <c r="G274" s="82">
        <f t="shared" ref="G274:G276" si="573">F274+H274</f>
        <v>500500</v>
      </c>
      <c r="H274" s="82">
        <f t="shared" ref="H274:H276" si="574">SUM(I274:R274)</f>
        <v>0</v>
      </c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>
        <f t="shared" ref="T274:T276" si="575">S274+U274</f>
        <v>0</v>
      </c>
      <c r="U274" s="82">
        <f t="shared" ref="U274:U276" si="576">SUM(V274:AE274)</f>
        <v>0</v>
      </c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100">
        <f t="shared" ref="AG274:AG276" si="577">AF274+AH274</f>
        <v>0</v>
      </c>
      <c r="AH274" s="100">
        <f t="shared" ref="AH274:AH276" si="578">SUM(AI274:AR274)</f>
        <v>0</v>
      </c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82">
        <f t="shared" ref="AT274:AT276" si="579">AS274+AU274</f>
        <v>0</v>
      </c>
      <c r="AU274" s="100">
        <f t="shared" ref="AU274:AU276" si="580">SUM(AV274:AZ274)</f>
        <v>0</v>
      </c>
      <c r="AV274" s="100"/>
      <c r="AW274" s="100"/>
      <c r="AX274" s="100"/>
      <c r="AY274" s="100"/>
      <c r="AZ274" s="100"/>
      <c r="BA274" s="82"/>
      <c r="BB274" s="311">
        <f t="shared" ref="BB274:BB276" si="581">BA274+BC274</f>
        <v>0</v>
      </c>
      <c r="BC274" s="100">
        <f t="shared" ref="BC274:BC276" si="582">SUM(BD274:BM274)</f>
        <v>0</v>
      </c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83"/>
      <c r="BO274" s="87"/>
    </row>
    <row r="275" spans="1:67" s="196" customFormat="1" x14ac:dyDescent="0.2">
      <c r="A275" s="110"/>
      <c r="B275" s="347" t="s">
        <v>601</v>
      </c>
      <c r="C275" s="348"/>
      <c r="D275" s="81">
        <f t="shared" si="571"/>
        <v>284577</v>
      </c>
      <c r="E275" s="297">
        <f t="shared" si="572"/>
        <v>284577</v>
      </c>
      <c r="F275" s="82">
        <v>284577</v>
      </c>
      <c r="G275" s="82">
        <f t="shared" si="573"/>
        <v>284577</v>
      </c>
      <c r="H275" s="82">
        <f t="shared" si="574"/>
        <v>0</v>
      </c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>
        <f t="shared" si="575"/>
        <v>0</v>
      </c>
      <c r="U275" s="82">
        <f t="shared" si="576"/>
        <v>0</v>
      </c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100">
        <f t="shared" si="577"/>
        <v>0</v>
      </c>
      <c r="AH275" s="100">
        <f t="shared" si="578"/>
        <v>0</v>
      </c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82">
        <f t="shared" si="579"/>
        <v>0</v>
      </c>
      <c r="AU275" s="100">
        <f t="shared" si="580"/>
        <v>0</v>
      </c>
      <c r="AV275" s="100"/>
      <c r="AW275" s="100"/>
      <c r="AX275" s="100"/>
      <c r="AY275" s="100"/>
      <c r="AZ275" s="100"/>
      <c r="BA275" s="82"/>
      <c r="BB275" s="311">
        <f t="shared" si="581"/>
        <v>0</v>
      </c>
      <c r="BC275" s="100">
        <f t="shared" si="582"/>
        <v>0</v>
      </c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83"/>
      <c r="BO275" s="87"/>
    </row>
    <row r="276" spans="1:67" s="196" customFormat="1" ht="27.75" customHeight="1" x14ac:dyDescent="0.2">
      <c r="A276" s="110"/>
      <c r="B276" s="347" t="s">
        <v>602</v>
      </c>
      <c r="C276" s="348"/>
      <c r="D276" s="81">
        <f t="shared" si="571"/>
        <v>87758</v>
      </c>
      <c r="E276" s="297">
        <f t="shared" si="572"/>
        <v>87758</v>
      </c>
      <c r="F276" s="82">
        <v>87758</v>
      </c>
      <c r="G276" s="82">
        <f t="shared" si="573"/>
        <v>87758</v>
      </c>
      <c r="H276" s="82">
        <f t="shared" si="574"/>
        <v>0</v>
      </c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>
        <f t="shared" si="575"/>
        <v>0</v>
      </c>
      <c r="U276" s="82">
        <f t="shared" si="576"/>
        <v>0</v>
      </c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100">
        <f t="shared" si="577"/>
        <v>0</v>
      </c>
      <c r="AH276" s="100">
        <f t="shared" si="578"/>
        <v>0</v>
      </c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82">
        <f t="shared" si="579"/>
        <v>0</v>
      </c>
      <c r="AU276" s="100">
        <f t="shared" si="580"/>
        <v>0</v>
      </c>
      <c r="AV276" s="100"/>
      <c r="AW276" s="100"/>
      <c r="AX276" s="100"/>
      <c r="AY276" s="100"/>
      <c r="AZ276" s="100"/>
      <c r="BA276" s="82"/>
      <c r="BB276" s="311">
        <f t="shared" si="581"/>
        <v>0</v>
      </c>
      <c r="BC276" s="100">
        <f t="shared" si="582"/>
        <v>0</v>
      </c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83"/>
      <c r="BO276" s="87"/>
    </row>
    <row r="277" spans="1:67" s="200" customFormat="1" x14ac:dyDescent="0.2">
      <c r="A277" s="239">
        <v>10</v>
      </c>
      <c r="B277" s="233" t="s">
        <v>21</v>
      </c>
      <c r="C277" s="331"/>
      <c r="D277" s="234">
        <f t="shared" ref="D277:E277" si="583">SUM(D278:D279)</f>
        <v>166682</v>
      </c>
      <c r="E277" s="305">
        <f t="shared" si="583"/>
        <v>166682</v>
      </c>
      <c r="F277" s="235">
        <f t="shared" ref="F277:BM277" si="584">SUM(F278:F279)</f>
        <v>166682</v>
      </c>
      <c r="G277" s="235">
        <f t="shared" si="584"/>
        <v>166682</v>
      </c>
      <c r="H277" s="235">
        <f t="shared" ref="H277" si="585">SUM(H278:H279)</f>
        <v>0</v>
      </c>
      <c r="I277" s="235">
        <f t="shared" si="584"/>
        <v>0</v>
      </c>
      <c r="J277" s="235">
        <f t="shared" si="584"/>
        <v>0</v>
      </c>
      <c r="K277" s="235">
        <f t="shared" si="584"/>
        <v>0</v>
      </c>
      <c r="L277" s="235">
        <f t="shared" si="584"/>
        <v>0</v>
      </c>
      <c r="M277" s="235">
        <f t="shared" si="584"/>
        <v>0</v>
      </c>
      <c r="N277" s="235">
        <f t="shared" si="584"/>
        <v>0</v>
      </c>
      <c r="O277" s="235">
        <f t="shared" si="584"/>
        <v>0</v>
      </c>
      <c r="P277" s="235">
        <f t="shared" si="584"/>
        <v>0</v>
      </c>
      <c r="Q277" s="235">
        <f t="shared" si="584"/>
        <v>0</v>
      </c>
      <c r="R277" s="235">
        <f t="shared" si="584"/>
        <v>0</v>
      </c>
      <c r="S277" s="235">
        <f t="shared" si="584"/>
        <v>0</v>
      </c>
      <c r="T277" s="235">
        <f t="shared" ref="T277:AE277" si="586">SUM(T278:T279)</f>
        <v>0</v>
      </c>
      <c r="U277" s="235">
        <f t="shared" si="586"/>
        <v>0</v>
      </c>
      <c r="V277" s="235">
        <f t="shared" si="586"/>
        <v>0</v>
      </c>
      <c r="W277" s="235">
        <f t="shared" si="586"/>
        <v>0</v>
      </c>
      <c r="X277" s="235">
        <f t="shared" si="586"/>
        <v>0</v>
      </c>
      <c r="Y277" s="235">
        <f t="shared" si="586"/>
        <v>0</v>
      </c>
      <c r="Z277" s="235">
        <f t="shared" si="586"/>
        <v>0</v>
      </c>
      <c r="AA277" s="235">
        <f t="shared" si="586"/>
        <v>0</v>
      </c>
      <c r="AB277" s="235">
        <f t="shared" si="586"/>
        <v>0</v>
      </c>
      <c r="AC277" s="235">
        <f t="shared" si="586"/>
        <v>0</v>
      </c>
      <c r="AD277" s="235">
        <f t="shared" si="586"/>
        <v>0</v>
      </c>
      <c r="AE277" s="235">
        <f t="shared" si="586"/>
        <v>0</v>
      </c>
      <c r="AF277" s="235">
        <f t="shared" si="584"/>
        <v>0</v>
      </c>
      <c r="AG277" s="236">
        <f t="shared" si="584"/>
        <v>0</v>
      </c>
      <c r="AH277" s="236">
        <f t="shared" si="584"/>
        <v>0</v>
      </c>
      <c r="AI277" s="236">
        <f t="shared" si="584"/>
        <v>0</v>
      </c>
      <c r="AJ277" s="236">
        <f t="shared" si="584"/>
        <v>0</v>
      </c>
      <c r="AK277" s="236">
        <f t="shared" si="584"/>
        <v>0</v>
      </c>
      <c r="AL277" s="236">
        <f t="shared" si="584"/>
        <v>0</v>
      </c>
      <c r="AM277" s="236">
        <f t="shared" si="584"/>
        <v>0</v>
      </c>
      <c r="AN277" s="236">
        <f t="shared" si="584"/>
        <v>0</v>
      </c>
      <c r="AO277" s="236">
        <f t="shared" si="584"/>
        <v>0</v>
      </c>
      <c r="AP277" s="236">
        <f t="shared" si="584"/>
        <v>0</v>
      </c>
      <c r="AQ277" s="236">
        <f t="shared" si="584"/>
        <v>0</v>
      </c>
      <c r="AR277" s="236">
        <f t="shared" si="584"/>
        <v>0</v>
      </c>
      <c r="AS277" s="236">
        <f t="shared" si="584"/>
        <v>0</v>
      </c>
      <c r="AT277" s="235">
        <f t="shared" ref="AT277:AZ277" si="587">SUM(AT278:AT279)</f>
        <v>0</v>
      </c>
      <c r="AU277" s="236">
        <f t="shared" si="587"/>
        <v>0</v>
      </c>
      <c r="AV277" s="236">
        <f t="shared" si="587"/>
        <v>0</v>
      </c>
      <c r="AW277" s="236">
        <f t="shared" si="587"/>
        <v>0</v>
      </c>
      <c r="AX277" s="236">
        <f t="shared" si="587"/>
        <v>0</v>
      </c>
      <c r="AY277" s="236">
        <f t="shared" si="587"/>
        <v>0</v>
      </c>
      <c r="AZ277" s="236">
        <f t="shared" si="587"/>
        <v>0</v>
      </c>
      <c r="BA277" s="235">
        <f t="shared" si="584"/>
        <v>0</v>
      </c>
      <c r="BB277" s="317">
        <f t="shared" si="584"/>
        <v>0</v>
      </c>
      <c r="BC277" s="236">
        <f t="shared" si="584"/>
        <v>0</v>
      </c>
      <c r="BD277" s="236">
        <f t="shared" si="584"/>
        <v>0</v>
      </c>
      <c r="BE277" s="236">
        <f t="shared" si="584"/>
        <v>0</v>
      </c>
      <c r="BF277" s="236">
        <f t="shared" si="584"/>
        <v>0</v>
      </c>
      <c r="BG277" s="236">
        <f t="shared" si="584"/>
        <v>0</v>
      </c>
      <c r="BH277" s="236">
        <f t="shared" si="584"/>
        <v>0</v>
      </c>
      <c r="BI277" s="236">
        <f t="shared" si="584"/>
        <v>0</v>
      </c>
      <c r="BJ277" s="236">
        <f t="shared" si="584"/>
        <v>0</v>
      </c>
      <c r="BK277" s="236">
        <f t="shared" si="584"/>
        <v>0</v>
      </c>
      <c r="BL277" s="236">
        <f t="shared" si="584"/>
        <v>0</v>
      </c>
      <c r="BM277" s="236">
        <f t="shared" si="584"/>
        <v>0</v>
      </c>
      <c r="BN277" s="237"/>
      <c r="BO277" s="238"/>
    </row>
    <row r="278" spans="1:67" s="196" customFormat="1" ht="27" customHeight="1" x14ac:dyDescent="0.2">
      <c r="A278" s="110"/>
      <c r="B278" s="347" t="s">
        <v>603</v>
      </c>
      <c r="C278" s="348"/>
      <c r="D278" s="81">
        <f t="shared" ref="D278:D279" si="588">F278+S278+AF278+AS278+BA278</f>
        <v>160586</v>
      </c>
      <c r="E278" s="297">
        <f t="shared" ref="E278:E279" si="589">G278+T278+AG278+AT278+BB278</f>
        <v>160586</v>
      </c>
      <c r="F278" s="82">
        <v>160586</v>
      </c>
      <c r="G278" s="82">
        <f t="shared" ref="G278:G279" si="590">F278+H278</f>
        <v>160586</v>
      </c>
      <c r="H278" s="82">
        <f t="shared" ref="H278:H279" si="591">SUM(I278:R278)</f>
        <v>0</v>
      </c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>
        <f t="shared" ref="T278:T279" si="592">S278+U278</f>
        <v>0</v>
      </c>
      <c r="U278" s="82">
        <f t="shared" ref="U278:U279" si="593">SUM(V278:AE278)</f>
        <v>0</v>
      </c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100">
        <f t="shared" ref="AG278:AG280" si="594">AF278+AH278</f>
        <v>0</v>
      </c>
      <c r="AH278" s="100">
        <f t="shared" ref="AH278:AH280" si="595">SUM(AI278:AR278)</f>
        <v>0</v>
      </c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82">
        <f t="shared" ref="AT278:AT280" si="596">AS278+AU278</f>
        <v>0</v>
      </c>
      <c r="AU278" s="100">
        <f t="shared" ref="AU278:AU280" si="597">SUM(AV278:AZ278)</f>
        <v>0</v>
      </c>
      <c r="AV278" s="100"/>
      <c r="AW278" s="100"/>
      <c r="AX278" s="100"/>
      <c r="AY278" s="100"/>
      <c r="AZ278" s="100"/>
      <c r="BA278" s="82"/>
      <c r="BB278" s="311">
        <f t="shared" ref="BB278:BB280" si="598">BA278+BC278</f>
        <v>0</v>
      </c>
      <c r="BC278" s="100">
        <f t="shared" ref="BC278:BC280" si="599">SUM(BD278:BM278)</f>
        <v>0</v>
      </c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83"/>
      <c r="BO278" s="87"/>
    </row>
    <row r="279" spans="1:67" s="196" customFormat="1" ht="24.75" customHeight="1" x14ac:dyDescent="0.2">
      <c r="A279" s="110"/>
      <c r="B279" s="347" t="s">
        <v>604</v>
      </c>
      <c r="C279" s="348"/>
      <c r="D279" s="81">
        <f t="shared" si="588"/>
        <v>6096</v>
      </c>
      <c r="E279" s="297">
        <f t="shared" si="589"/>
        <v>6096</v>
      </c>
      <c r="F279" s="82">
        <v>6096</v>
      </c>
      <c r="G279" s="82">
        <f t="shared" si="590"/>
        <v>6096</v>
      </c>
      <c r="H279" s="82">
        <f t="shared" si="591"/>
        <v>0</v>
      </c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>
        <f t="shared" si="592"/>
        <v>0</v>
      </c>
      <c r="U279" s="82">
        <f t="shared" si="593"/>
        <v>0</v>
      </c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100">
        <f t="shared" si="594"/>
        <v>0</v>
      </c>
      <c r="AH279" s="100">
        <f t="shared" si="595"/>
        <v>0</v>
      </c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82">
        <f t="shared" si="596"/>
        <v>0</v>
      </c>
      <c r="AU279" s="100">
        <f t="shared" si="597"/>
        <v>0</v>
      </c>
      <c r="AV279" s="100"/>
      <c r="AW279" s="100"/>
      <c r="AX279" s="100"/>
      <c r="AY279" s="100"/>
      <c r="AZ279" s="100"/>
      <c r="BA279" s="82"/>
      <c r="BB279" s="311">
        <f t="shared" si="598"/>
        <v>0</v>
      </c>
      <c r="BC279" s="100">
        <f t="shared" si="599"/>
        <v>0</v>
      </c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83"/>
      <c r="BO279" s="87"/>
    </row>
    <row r="280" spans="1:67" s="196" customFormat="1" ht="13.5" thickBot="1" x14ac:dyDescent="0.25">
      <c r="A280" s="104"/>
      <c r="B280" s="289"/>
      <c r="C280" s="329"/>
      <c r="D280" s="141"/>
      <c r="E280" s="301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205">
        <f t="shared" si="594"/>
        <v>0</v>
      </c>
      <c r="AH280" s="205">
        <f t="shared" si="595"/>
        <v>0</v>
      </c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82">
        <f t="shared" si="596"/>
        <v>0</v>
      </c>
      <c r="AU280" s="100">
        <f t="shared" si="597"/>
        <v>0</v>
      </c>
      <c r="AV280" s="205"/>
      <c r="AW280" s="205"/>
      <c r="AX280" s="205"/>
      <c r="AY280" s="205"/>
      <c r="AZ280" s="205"/>
      <c r="BA280" s="172"/>
      <c r="BB280" s="313">
        <f t="shared" si="598"/>
        <v>0</v>
      </c>
      <c r="BC280" s="205">
        <f t="shared" si="599"/>
        <v>0</v>
      </c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06"/>
      <c r="BO280" s="90"/>
    </row>
    <row r="281" spans="1:67" s="196" customFormat="1" ht="12.75" thickTop="1" x14ac:dyDescent="0.2">
      <c r="A281" s="131" t="s">
        <v>612</v>
      </c>
      <c r="B281" s="214" t="s">
        <v>459</v>
      </c>
      <c r="C281" s="326"/>
      <c r="D281" s="209">
        <f t="shared" ref="D281:BM281" si="600">SUM(D282)</f>
        <v>73605</v>
      </c>
      <c r="E281" s="303">
        <f t="shared" si="600"/>
        <v>73605</v>
      </c>
      <c r="F281" s="210">
        <f t="shared" si="600"/>
        <v>73605</v>
      </c>
      <c r="G281" s="210">
        <f t="shared" si="600"/>
        <v>73605</v>
      </c>
      <c r="H281" s="210">
        <f t="shared" si="600"/>
        <v>0</v>
      </c>
      <c r="I281" s="210">
        <f t="shared" si="600"/>
        <v>0</v>
      </c>
      <c r="J281" s="210">
        <f t="shared" si="600"/>
        <v>0</v>
      </c>
      <c r="K281" s="210">
        <f t="shared" si="600"/>
        <v>0</v>
      </c>
      <c r="L281" s="210">
        <f t="shared" si="600"/>
        <v>0</v>
      </c>
      <c r="M281" s="210">
        <f t="shared" si="600"/>
        <v>0</v>
      </c>
      <c r="N281" s="210">
        <f t="shared" si="600"/>
        <v>0</v>
      </c>
      <c r="O281" s="210">
        <f t="shared" si="600"/>
        <v>0</v>
      </c>
      <c r="P281" s="210">
        <f t="shared" si="600"/>
        <v>0</v>
      </c>
      <c r="Q281" s="210">
        <f t="shared" si="600"/>
        <v>0</v>
      </c>
      <c r="R281" s="210">
        <f t="shared" si="600"/>
        <v>0</v>
      </c>
      <c r="S281" s="210">
        <f t="shared" si="600"/>
        <v>0</v>
      </c>
      <c r="T281" s="210">
        <f t="shared" si="600"/>
        <v>0</v>
      </c>
      <c r="U281" s="210">
        <f t="shared" si="600"/>
        <v>0</v>
      </c>
      <c r="V281" s="210">
        <f t="shared" si="600"/>
        <v>0</v>
      </c>
      <c r="W281" s="210">
        <f t="shared" si="600"/>
        <v>0</v>
      </c>
      <c r="X281" s="210">
        <f t="shared" si="600"/>
        <v>0</v>
      </c>
      <c r="Y281" s="210">
        <f t="shared" si="600"/>
        <v>0</v>
      </c>
      <c r="Z281" s="210">
        <f t="shared" si="600"/>
        <v>0</v>
      </c>
      <c r="AA281" s="210">
        <f t="shared" si="600"/>
        <v>0</v>
      </c>
      <c r="AB281" s="210">
        <f t="shared" si="600"/>
        <v>0</v>
      </c>
      <c r="AC281" s="210">
        <f t="shared" si="600"/>
        <v>0</v>
      </c>
      <c r="AD281" s="210">
        <f t="shared" si="600"/>
        <v>0</v>
      </c>
      <c r="AE281" s="210">
        <f t="shared" si="600"/>
        <v>0</v>
      </c>
      <c r="AF281" s="210">
        <f t="shared" si="600"/>
        <v>0</v>
      </c>
      <c r="AG281" s="211">
        <f t="shared" si="600"/>
        <v>0</v>
      </c>
      <c r="AH281" s="211">
        <f t="shared" si="600"/>
        <v>0</v>
      </c>
      <c r="AI281" s="211">
        <f t="shared" si="600"/>
        <v>0</v>
      </c>
      <c r="AJ281" s="211">
        <f t="shared" si="600"/>
        <v>0</v>
      </c>
      <c r="AK281" s="211">
        <f t="shared" si="600"/>
        <v>0</v>
      </c>
      <c r="AL281" s="211">
        <f t="shared" si="600"/>
        <v>0</v>
      </c>
      <c r="AM281" s="211">
        <f t="shared" si="600"/>
        <v>0</v>
      </c>
      <c r="AN281" s="211">
        <f t="shared" si="600"/>
        <v>0</v>
      </c>
      <c r="AO281" s="211">
        <f t="shared" si="600"/>
        <v>0</v>
      </c>
      <c r="AP281" s="211">
        <f t="shared" si="600"/>
        <v>0</v>
      </c>
      <c r="AQ281" s="211">
        <f t="shared" si="600"/>
        <v>0</v>
      </c>
      <c r="AR281" s="211">
        <f t="shared" si="600"/>
        <v>0</v>
      </c>
      <c r="AS281" s="211">
        <f t="shared" si="600"/>
        <v>0</v>
      </c>
      <c r="AT281" s="210">
        <f t="shared" si="600"/>
        <v>0</v>
      </c>
      <c r="AU281" s="211">
        <f t="shared" si="600"/>
        <v>0</v>
      </c>
      <c r="AV281" s="211">
        <f t="shared" si="600"/>
        <v>0</v>
      </c>
      <c r="AW281" s="211">
        <f t="shared" si="600"/>
        <v>0</v>
      </c>
      <c r="AX281" s="211">
        <f t="shared" si="600"/>
        <v>0</v>
      </c>
      <c r="AY281" s="211">
        <f t="shared" si="600"/>
        <v>0</v>
      </c>
      <c r="AZ281" s="211">
        <f t="shared" si="600"/>
        <v>0</v>
      </c>
      <c r="BA281" s="210">
        <f t="shared" si="600"/>
        <v>0</v>
      </c>
      <c r="BB281" s="315">
        <f t="shared" si="600"/>
        <v>0</v>
      </c>
      <c r="BC281" s="211">
        <f t="shared" si="600"/>
        <v>0</v>
      </c>
      <c r="BD281" s="211">
        <f t="shared" si="600"/>
        <v>0</v>
      </c>
      <c r="BE281" s="211">
        <f t="shared" si="600"/>
        <v>0</v>
      </c>
      <c r="BF281" s="211">
        <f t="shared" si="600"/>
        <v>0</v>
      </c>
      <c r="BG281" s="211">
        <f t="shared" si="600"/>
        <v>0</v>
      </c>
      <c r="BH281" s="211">
        <f t="shared" si="600"/>
        <v>0</v>
      </c>
      <c r="BI281" s="211">
        <f t="shared" si="600"/>
        <v>0</v>
      </c>
      <c r="BJ281" s="211">
        <f t="shared" si="600"/>
        <v>0</v>
      </c>
      <c r="BK281" s="211">
        <f t="shared" si="600"/>
        <v>0</v>
      </c>
      <c r="BL281" s="211">
        <f t="shared" si="600"/>
        <v>0</v>
      </c>
      <c r="BM281" s="211">
        <f t="shared" si="600"/>
        <v>0</v>
      </c>
      <c r="BN281" s="207"/>
      <c r="BO281" s="208"/>
    </row>
    <row r="282" spans="1:67" s="196" customFormat="1" ht="24.75" customHeight="1" x14ac:dyDescent="0.2">
      <c r="A282" s="104">
        <v>50003220021</v>
      </c>
      <c r="B282" s="340" t="s">
        <v>509</v>
      </c>
      <c r="C282" s="341"/>
      <c r="D282" s="72">
        <f>F282+S282+AF282+AS282+BA282</f>
        <v>73605</v>
      </c>
      <c r="E282" s="298">
        <f>G282+T282+AG282+AT282+BB282</f>
        <v>73605</v>
      </c>
      <c r="F282" s="73">
        <v>73605</v>
      </c>
      <c r="G282" s="73">
        <f>F282+H282</f>
        <v>73605</v>
      </c>
      <c r="H282" s="73">
        <f>SUM(I282:R282)</f>
        <v>0</v>
      </c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>
        <f>S282+U282</f>
        <v>0</v>
      </c>
      <c r="U282" s="73">
        <f>SUM(V282:AE282)</f>
        <v>0</v>
      </c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99">
        <f>AF282+AH282</f>
        <v>0</v>
      </c>
      <c r="AH282" s="99">
        <f>SUM(AI282:AR282)</f>
        <v>0</v>
      </c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82">
        <f>AS282+AU282</f>
        <v>0</v>
      </c>
      <c r="AU282" s="100">
        <f>SUM(AV282:AZ282)</f>
        <v>0</v>
      </c>
      <c r="AV282" s="99"/>
      <c r="AW282" s="99"/>
      <c r="AX282" s="99"/>
      <c r="AY282" s="99"/>
      <c r="AZ282" s="99"/>
      <c r="BA282" s="73"/>
      <c r="BB282" s="266">
        <f>BA282+BC282</f>
        <v>0</v>
      </c>
      <c r="BC282" s="99">
        <f>SUM(BD282:BM282)</f>
        <v>0</v>
      </c>
      <c r="BD282" s="99"/>
      <c r="BE282" s="99"/>
      <c r="BF282" s="99"/>
      <c r="BG282" s="99"/>
      <c r="BH282" s="99"/>
      <c r="BI282" s="99"/>
      <c r="BJ282" s="99"/>
      <c r="BK282" s="99"/>
      <c r="BL282" s="99"/>
      <c r="BM282" s="99"/>
      <c r="BN282" s="83" t="s">
        <v>508</v>
      </c>
      <c r="BO282" s="202"/>
    </row>
    <row r="283" spans="1:67" s="200" customFormat="1" ht="12.75" x14ac:dyDescent="0.2">
      <c r="A283" s="110" t="s">
        <v>612</v>
      </c>
      <c r="B283" s="259" t="s">
        <v>653</v>
      </c>
      <c r="C283" s="332"/>
      <c r="D283" s="260">
        <f t="shared" ref="D283:BM283" si="601">SUM(D284)</f>
        <v>1</v>
      </c>
      <c r="E283" s="306">
        <f t="shared" si="601"/>
        <v>1</v>
      </c>
      <c r="F283" s="261">
        <f t="shared" ref="F283" si="602">SUM(F284)</f>
        <v>1</v>
      </c>
      <c r="G283" s="261">
        <f t="shared" si="601"/>
        <v>1</v>
      </c>
      <c r="H283" s="261">
        <f t="shared" si="601"/>
        <v>0</v>
      </c>
      <c r="I283" s="261">
        <f t="shared" si="601"/>
        <v>0</v>
      </c>
      <c r="J283" s="261">
        <f t="shared" si="601"/>
        <v>0</v>
      </c>
      <c r="K283" s="261">
        <f t="shared" si="601"/>
        <v>0</v>
      </c>
      <c r="L283" s="261">
        <f t="shared" si="601"/>
        <v>0</v>
      </c>
      <c r="M283" s="261">
        <f t="shared" si="601"/>
        <v>0</v>
      </c>
      <c r="N283" s="261">
        <f t="shared" si="601"/>
        <v>0</v>
      </c>
      <c r="O283" s="261">
        <f t="shared" si="601"/>
        <v>0</v>
      </c>
      <c r="P283" s="261">
        <f t="shared" si="601"/>
        <v>0</v>
      </c>
      <c r="Q283" s="261">
        <f t="shared" si="601"/>
        <v>0</v>
      </c>
      <c r="R283" s="261">
        <f t="shared" si="601"/>
        <v>0</v>
      </c>
      <c r="S283" s="261">
        <f t="shared" ref="S283" si="603">SUM(S284)</f>
        <v>0</v>
      </c>
      <c r="T283" s="261">
        <f t="shared" si="601"/>
        <v>0</v>
      </c>
      <c r="U283" s="261">
        <f t="shared" si="601"/>
        <v>0</v>
      </c>
      <c r="V283" s="261">
        <f t="shared" si="601"/>
        <v>0</v>
      </c>
      <c r="W283" s="261">
        <f t="shared" si="601"/>
        <v>0</v>
      </c>
      <c r="X283" s="261">
        <f t="shared" si="601"/>
        <v>0</v>
      </c>
      <c r="Y283" s="261">
        <f t="shared" si="601"/>
        <v>0</v>
      </c>
      <c r="Z283" s="261">
        <f t="shared" si="601"/>
        <v>0</v>
      </c>
      <c r="AA283" s="261">
        <f t="shared" si="601"/>
        <v>0</v>
      </c>
      <c r="AB283" s="261">
        <f t="shared" si="601"/>
        <v>0</v>
      </c>
      <c r="AC283" s="261">
        <f t="shared" si="601"/>
        <v>0</v>
      </c>
      <c r="AD283" s="261">
        <f t="shared" si="601"/>
        <v>0</v>
      </c>
      <c r="AE283" s="261">
        <f t="shared" si="601"/>
        <v>0</v>
      </c>
      <c r="AF283" s="261">
        <f t="shared" ref="AF283" si="604">SUM(AF284)</f>
        <v>0</v>
      </c>
      <c r="AG283" s="262">
        <f t="shared" si="601"/>
        <v>0</v>
      </c>
      <c r="AH283" s="262">
        <f t="shared" si="601"/>
        <v>0</v>
      </c>
      <c r="AI283" s="262">
        <f t="shared" si="601"/>
        <v>0</v>
      </c>
      <c r="AJ283" s="262">
        <f t="shared" si="601"/>
        <v>0</v>
      </c>
      <c r="AK283" s="262">
        <f t="shared" si="601"/>
        <v>0</v>
      </c>
      <c r="AL283" s="262">
        <f t="shared" si="601"/>
        <v>0</v>
      </c>
      <c r="AM283" s="262">
        <f t="shared" si="601"/>
        <v>0</v>
      </c>
      <c r="AN283" s="262">
        <f t="shared" si="601"/>
        <v>0</v>
      </c>
      <c r="AO283" s="262">
        <f t="shared" si="601"/>
        <v>0</v>
      </c>
      <c r="AP283" s="262">
        <f t="shared" si="601"/>
        <v>0</v>
      </c>
      <c r="AQ283" s="262">
        <f t="shared" si="601"/>
        <v>0</v>
      </c>
      <c r="AR283" s="262">
        <f t="shared" si="601"/>
        <v>0</v>
      </c>
      <c r="AS283" s="262">
        <f t="shared" ref="AS283" si="605">SUM(AS284)</f>
        <v>0</v>
      </c>
      <c r="AT283" s="261">
        <f t="shared" si="601"/>
        <v>0</v>
      </c>
      <c r="AU283" s="262">
        <f t="shared" si="601"/>
        <v>0</v>
      </c>
      <c r="AV283" s="262">
        <f t="shared" si="601"/>
        <v>0</v>
      </c>
      <c r="AW283" s="262">
        <f t="shared" si="601"/>
        <v>0</v>
      </c>
      <c r="AX283" s="262">
        <f t="shared" si="601"/>
        <v>0</v>
      </c>
      <c r="AY283" s="262">
        <f t="shared" si="601"/>
        <v>0</v>
      </c>
      <c r="AZ283" s="262">
        <f t="shared" si="601"/>
        <v>0</v>
      </c>
      <c r="BA283" s="261">
        <f t="shared" ref="BA283" si="606">SUM(BA284)</f>
        <v>0</v>
      </c>
      <c r="BB283" s="318">
        <f t="shared" si="601"/>
        <v>0</v>
      </c>
      <c r="BC283" s="262">
        <f t="shared" si="601"/>
        <v>0</v>
      </c>
      <c r="BD283" s="262">
        <f t="shared" si="601"/>
        <v>0</v>
      </c>
      <c r="BE283" s="262">
        <f t="shared" si="601"/>
        <v>0</v>
      </c>
      <c r="BF283" s="262">
        <f t="shared" si="601"/>
        <v>0</v>
      </c>
      <c r="BG283" s="262">
        <f t="shared" si="601"/>
        <v>0</v>
      </c>
      <c r="BH283" s="262">
        <f t="shared" si="601"/>
        <v>0</v>
      </c>
      <c r="BI283" s="262">
        <f t="shared" si="601"/>
        <v>0</v>
      </c>
      <c r="BJ283" s="262">
        <f t="shared" si="601"/>
        <v>0</v>
      </c>
      <c r="BK283" s="262">
        <f t="shared" si="601"/>
        <v>0</v>
      </c>
      <c r="BL283" s="262">
        <f t="shared" si="601"/>
        <v>0</v>
      </c>
      <c r="BM283" s="262">
        <f t="shared" si="601"/>
        <v>0</v>
      </c>
      <c r="BN283" s="206"/>
      <c r="BO283" s="88"/>
    </row>
    <row r="284" spans="1:67" s="200" customFormat="1" ht="24.75" customHeight="1" x14ac:dyDescent="0.2">
      <c r="A284" s="104">
        <v>50003220021</v>
      </c>
      <c r="B284" s="340" t="s">
        <v>509</v>
      </c>
      <c r="C284" s="341"/>
      <c r="D284" s="81">
        <f>F284+S284+AF284+AS284+BA284</f>
        <v>1</v>
      </c>
      <c r="E284" s="297">
        <f>G284+T284+AG284+AT284+BB284</f>
        <v>1</v>
      </c>
      <c r="F284" s="82">
        <v>1</v>
      </c>
      <c r="G284" s="82">
        <f>F284+H284</f>
        <v>1</v>
      </c>
      <c r="H284" s="82">
        <f>SUM(I284:R284)</f>
        <v>0</v>
      </c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>
        <f>S284+U284</f>
        <v>0</v>
      </c>
      <c r="U284" s="82">
        <f>SUM(V284:AE284)</f>
        <v>0</v>
      </c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100">
        <f>AF284+AH284</f>
        <v>0</v>
      </c>
      <c r="AH284" s="100">
        <f>SUM(AI284:AR284)</f>
        <v>0</v>
      </c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82">
        <f>AS284+AU284</f>
        <v>0</v>
      </c>
      <c r="AU284" s="100">
        <f>SUM(AV284:AZ284)</f>
        <v>0</v>
      </c>
      <c r="AV284" s="100"/>
      <c r="AW284" s="100"/>
      <c r="AX284" s="100"/>
      <c r="AY284" s="100"/>
      <c r="AZ284" s="100"/>
      <c r="BA284" s="82"/>
      <c r="BB284" s="311">
        <f>BA284+BC284</f>
        <v>0</v>
      </c>
      <c r="BC284" s="100">
        <f>SUM(BD284:BM284)</f>
        <v>0</v>
      </c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83" t="s">
        <v>700</v>
      </c>
      <c r="BO284" s="87"/>
    </row>
    <row r="285" spans="1:67" s="196" customFormat="1" ht="13.5" thickBot="1" x14ac:dyDescent="0.25">
      <c r="A285" s="110"/>
      <c r="B285" s="203"/>
      <c r="C285" s="329"/>
      <c r="D285" s="141"/>
      <c r="E285" s="301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172"/>
      <c r="AU285" s="205"/>
      <c r="AV285" s="205"/>
      <c r="AW285" s="205"/>
      <c r="AX285" s="205"/>
      <c r="AY285" s="205"/>
      <c r="AZ285" s="205"/>
      <c r="BA285" s="172"/>
      <c r="BB285" s="313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06"/>
      <c r="BO285" s="90"/>
    </row>
    <row r="286" spans="1:67" ht="13.5" thickTop="1" thickBot="1" x14ac:dyDescent="0.25">
      <c r="A286" s="221"/>
      <c r="B286" s="240" t="s">
        <v>611</v>
      </c>
      <c r="C286" s="333"/>
      <c r="D286" s="14">
        <f t="shared" ref="D286:AI286" si="607">D235+D236+D261+D281+D283</f>
        <v>108920690</v>
      </c>
      <c r="E286" s="302">
        <f t="shared" si="607"/>
        <v>109032477</v>
      </c>
      <c r="F286" s="241">
        <f t="shared" si="607"/>
        <v>97062923</v>
      </c>
      <c r="G286" s="241">
        <f t="shared" si="607"/>
        <v>97155487</v>
      </c>
      <c r="H286" s="241">
        <f t="shared" si="607"/>
        <v>92564</v>
      </c>
      <c r="I286" s="241">
        <f t="shared" si="607"/>
        <v>92564</v>
      </c>
      <c r="J286" s="241">
        <f t="shared" si="607"/>
        <v>0</v>
      </c>
      <c r="K286" s="241">
        <f t="shared" si="607"/>
        <v>0</v>
      </c>
      <c r="L286" s="241">
        <f t="shared" si="607"/>
        <v>0</v>
      </c>
      <c r="M286" s="241">
        <f t="shared" si="607"/>
        <v>0</v>
      </c>
      <c r="N286" s="241">
        <f t="shared" si="607"/>
        <v>0</v>
      </c>
      <c r="O286" s="241">
        <f t="shared" si="607"/>
        <v>0</v>
      </c>
      <c r="P286" s="241">
        <f t="shared" si="607"/>
        <v>0</v>
      </c>
      <c r="Q286" s="241">
        <f t="shared" si="607"/>
        <v>0</v>
      </c>
      <c r="R286" s="241">
        <f t="shared" si="607"/>
        <v>0</v>
      </c>
      <c r="S286" s="241">
        <f t="shared" si="607"/>
        <v>11157908</v>
      </c>
      <c r="T286" s="241">
        <f t="shared" si="607"/>
        <v>11188176</v>
      </c>
      <c r="U286" s="241">
        <f t="shared" si="607"/>
        <v>30268</v>
      </c>
      <c r="V286" s="241">
        <f t="shared" si="607"/>
        <v>30268</v>
      </c>
      <c r="W286" s="241">
        <f t="shared" si="607"/>
        <v>0</v>
      </c>
      <c r="X286" s="241">
        <f t="shared" si="607"/>
        <v>0</v>
      </c>
      <c r="Y286" s="241">
        <f t="shared" si="607"/>
        <v>0</v>
      </c>
      <c r="Z286" s="241">
        <f t="shared" si="607"/>
        <v>0</v>
      </c>
      <c r="AA286" s="241">
        <f t="shared" si="607"/>
        <v>0</v>
      </c>
      <c r="AB286" s="241">
        <f t="shared" si="607"/>
        <v>0</v>
      </c>
      <c r="AC286" s="241">
        <f t="shared" si="607"/>
        <v>0</v>
      </c>
      <c r="AD286" s="241">
        <f t="shared" si="607"/>
        <v>0</v>
      </c>
      <c r="AE286" s="241">
        <f t="shared" si="607"/>
        <v>0</v>
      </c>
      <c r="AF286" s="241">
        <f t="shared" si="607"/>
        <v>1746549</v>
      </c>
      <c r="AG286" s="242">
        <f t="shared" si="607"/>
        <v>1746549</v>
      </c>
      <c r="AH286" s="242">
        <f t="shared" si="607"/>
        <v>0</v>
      </c>
      <c r="AI286" s="242">
        <f t="shared" si="607"/>
        <v>0</v>
      </c>
      <c r="AJ286" s="242">
        <f t="shared" ref="AJ286:BM286" si="608">AJ235+AJ236+AJ261+AJ281+AJ283</f>
        <v>0</v>
      </c>
      <c r="AK286" s="242">
        <f t="shared" si="608"/>
        <v>0</v>
      </c>
      <c r="AL286" s="242">
        <f t="shared" si="608"/>
        <v>0</v>
      </c>
      <c r="AM286" s="242">
        <f t="shared" si="608"/>
        <v>0</v>
      </c>
      <c r="AN286" s="242">
        <f t="shared" si="608"/>
        <v>0</v>
      </c>
      <c r="AO286" s="242">
        <f t="shared" si="608"/>
        <v>0</v>
      </c>
      <c r="AP286" s="242">
        <f t="shared" si="608"/>
        <v>0</v>
      </c>
      <c r="AQ286" s="242">
        <f t="shared" si="608"/>
        <v>0</v>
      </c>
      <c r="AR286" s="242">
        <f t="shared" si="608"/>
        <v>0</v>
      </c>
      <c r="AS286" s="242">
        <f t="shared" si="608"/>
        <v>538</v>
      </c>
      <c r="AT286" s="241">
        <f t="shared" si="608"/>
        <v>538</v>
      </c>
      <c r="AU286" s="242">
        <f t="shared" si="608"/>
        <v>0</v>
      </c>
      <c r="AV286" s="242">
        <f t="shared" si="608"/>
        <v>0</v>
      </c>
      <c r="AW286" s="242">
        <f t="shared" si="608"/>
        <v>0</v>
      </c>
      <c r="AX286" s="242">
        <f t="shared" si="608"/>
        <v>0</v>
      </c>
      <c r="AY286" s="242">
        <f t="shared" si="608"/>
        <v>0</v>
      </c>
      <c r="AZ286" s="242">
        <f t="shared" si="608"/>
        <v>0</v>
      </c>
      <c r="BA286" s="241">
        <f t="shared" si="608"/>
        <v>-1047228</v>
      </c>
      <c r="BB286" s="319">
        <f t="shared" si="608"/>
        <v>-1058273</v>
      </c>
      <c r="BC286" s="242">
        <f t="shared" si="608"/>
        <v>-11045</v>
      </c>
      <c r="BD286" s="242">
        <f t="shared" si="608"/>
        <v>-11045</v>
      </c>
      <c r="BE286" s="242">
        <f t="shared" si="608"/>
        <v>0</v>
      </c>
      <c r="BF286" s="242">
        <f t="shared" si="608"/>
        <v>0</v>
      </c>
      <c r="BG286" s="242">
        <f t="shared" si="608"/>
        <v>0</v>
      </c>
      <c r="BH286" s="242">
        <f t="shared" si="608"/>
        <v>0</v>
      </c>
      <c r="BI286" s="242">
        <f t="shared" si="608"/>
        <v>0</v>
      </c>
      <c r="BJ286" s="242">
        <f t="shared" si="608"/>
        <v>0</v>
      </c>
      <c r="BK286" s="242">
        <f t="shared" si="608"/>
        <v>0</v>
      </c>
      <c r="BL286" s="242">
        <f t="shared" si="608"/>
        <v>0</v>
      </c>
      <c r="BM286" s="242">
        <f t="shared" si="608"/>
        <v>0</v>
      </c>
      <c r="BN286" s="15"/>
      <c r="BO286" s="91"/>
    </row>
    <row r="287" spans="1:67" ht="12.75" hidden="1" outlineLevel="1" thickTop="1" x14ac:dyDescent="0.2">
      <c r="B287" s="16" t="s">
        <v>22</v>
      </c>
      <c r="C287" s="16"/>
      <c r="D287" s="17">
        <f t="shared" ref="D287:AI287" si="609">SUM(D12:D25,D27:D32,D34:D56,D58:D65,D67:D77,D79:D84,D86:D117,D119:D212,D214:D234,D237:D260,D263:D263,D265:D268,D270:D272,D274:D276,D278:D279,D282,D284)</f>
        <v>108920690</v>
      </c>
      <c r="E287" s="17">
        <f t="shared" si="609"/>
        <v>109032477</v>
      </c>
      <c r="F287" s="17">
        <f t="shared" si="609"/>
        <v>97062923</v>
      </c>
      <c r="G287" s="17">
        <f t="shared" si="609"/>
        <v>97155487</v>
      </c>
      <c r="H287" s="17">
        <f t="shared" si="609"/>
        <v>92564</v>
      </c>
      <c r="I287" s="17">
        <f t="shared" si="609"/>
        <v>92564</v>
      </c>
      <c r="J287" s="17">
        <f t="shared" si="609"/>
        <v>0</v>
      </c>
      <c r="K287" s="17">
        <f t="shared" si="609"/>
        <v>0</v>
      </c>
      <c r="L287" s="17">
        <f t="shared" si="609"/>
        <v>0</v>
      </c>
      <c r="M287" s="17">
        <f t="shared" si="609"/>
        <v>0</v>
      </c>
      <c r="N287" s="17">
        <f t="shared" si="609"/>
        <v>0</v>
      </c>
      <c r="O287" s="17">
        <f t="shared" si="609"/>
        <v>0</v>
      </c>
      <c r="P287" s="17">
        <f t="shared" si="609"/>
        <v>0</v>
      </c>
      <c r="Q287" s="17">
        <f t="shared" si="609"/>
        <v>0</v>
      </c>
      <c r="R287" s="17">
        <f t="shared" si="609"/>
        <v>0</v>
      </c>
      <c r="S287" s="17">
        <f t="shared" si="609"/>
        <v>11157908</v>
      </c>
      <c r="T287" s="17">
        <f t="shared" si="609"/>
        <v>11188176</v>
      </c>
      <c r="U287" s="17">
        <f t="shared" si="609"/>
        <v>30268</v>
      </c>
      <c r="V287" s="17">
        <f t="shared" si="609"/>
        <v>30268</v>
      </c>
      <c r="W287" s="17">
        <f t="shared" si="609"/>
        <v>0</v>
      </c>
      <c r="X287" s="17">
        <f t="shared" si="609"/>
        <v>0</v>
      </c>
      <c r="Y287" s="17">
        <f t="shared" si="609"/>
        <v>0</v>
      </c>
      <c r="Z287" s="17">
        <f t="shared" si="609"/>
        <v>0</v>
      </c>
      <c r="AA287" s="17">
        <f t="shared" si="609"/>
        <v>0</v>
      </c>
      <c r="AB287" s="17">
        <f t="shared" si="609"/>
        <v>0</v>
      </c>
      <c r="AC287" s="17">
        <f t="shared" si="609"/>
        <v>0</v>
      </c>
      <c r="AD287" s="17">
        <f t="shared" si="609"/>
        <v>0</v>
      </c>
      <c r="AE287" s="17">
        <f t="shared" si="609"/>
        <v>0</v>
      </c>
      <c r="AF287" s="17">
        <f t="shared" si="609"/>
        <v>1746549</v>
      </c>
      <c r="AG287" s="17">
        <f t="shared" si="609"/>
        <v>1746549</v>
      </c>
      <c r="AH287" s="17">
        <f t="shared" si="609"/>
        <v>0</v>
      </c>
      <c r="AI287" s="17">
        <f t="shared" si="609"/>
        <v>0</v>
      </c>
      <c r="AJ287" s="17">
        <f t="shared" ref="AJ287:BM287" si="610">SUM(AJ12:AJ25,AJ27:AJ32,AJ34:AJ56,AJ58:AJ65,AJ67:AJ77,AJ79:AJ84,AJ86:AJ117,AJ119:AJ212,AJ214:AJ234,AJ237:AJ260,AJ263:AJ263,AJ265:AJ268,AJ270:AJ272,AJ274:AJ276,AJ278:AJ279,AJ282,AJ284)</f>
        <v>0</v>
      </c>
      <c r="AK287" s="17">
        <f t="shared" si="610"/>
        <v>0</v>
      </c>
      <c r="AL287" s="17">
        <f t="shared" si="610"/>
        <v>0</v>
      </c>
      <c r="AM287" s="17">
        <f t="shared" si="610"/>
        <v>0</v>
      </c>
      <c r="AN287" s="17">
        <f t="shared" si="610"/>
        <v>0</v>
      </c>
      <c r="AO287" s="17">
        <f t="shared" si="610"/>
        <v>0</v>
      </c>
      <c r="AP287" s="17">
        <f t="shared" si="610"/>
        <v>0</v>
      </c>
      <c r="AQ287" s="17">
        <f t="shared" si="610"/>
        <v>0</v>
      </c>
      <c r="AR287" s="17">
        <f t="shared" si="610"/>
        <v>0</v>
      </c>
      <c r="AS287" s="17">
        <f t="shared" si="610"/>
        <v>538</v>
      </c>
      <c r="AT287" s="17">
        <f t="shared" si="610"/>
        <v>538</v>
      </c>
      <c r="AU287" s="17">
        <f t="shared" si="610"/>
        <v>0</v>
      </c>
      <c r="AV287" s="17">
        <f t="shared" si="610"/>
        <v>0</v>
      </c>
      <c r="AW287" s="17">
        <f t="shared" si="610"/>
        <v>0</v>
      </c>
      <c r="AX287" s="17">
        <f t="shared" si="610"/>
        <v>0</v>
      </c>
      <c r="AY287" s="17">
        <f t="shared" si="610"/>
        <v>0</v>
      </c>
      <c r="AZ287" s="17">
        <f t="shared" si="610"/>
        <v>0</v>
      </c>
      <c r="BA287" s="17">
        <f t="shared" si="610"/>
        <v>-1047228</v>
      </c>
      <c r="BB287" s="17">
        <f t="shared" si="610"/>
        <v>-1058273</v>
      </c>
      <c r="BC287" s="17">
        <f t="shared" si="610"/>
        <v>-11045</v>
      </c>
      <c r="BD287" s="17">
        <f t="shared" si="610"/>
        <v>-11045</v>
      </c>
      <c r="BE287" s="17">
        <f t="shared" si="610"/>
        <v>0</v>
      </c>
      <c r="BF287" s="17">
        <f t="shared" si="610"/>
        <v>0</v>
      </c>
      <c r="BG287" s="17">
        <f t="shared" si="610"/>
        <v>0</v>
      </c>
      <c r="BH287" s="17">
        <f t="shared" si="610"/>
        <v>0</v>
      </c>
      <c r="BI287" s="17">
        <f t="shared" si="610"/>
        <v>0</v>
      </c>
      <c r="BJ287" s="17">
        <f t="shared" si="610"/>
        <v>0</v>
      </c>
      <c r="BK287" s="17">
        <f t="shared" si="610"/>
        <v>0</v>
      </c>
      <c r="BL287" s="17">
        <f t="shared" si="610"/>
        <v>0</v>
      </c>
      <c r="BM287" s="17">
        <f t="shared" si="610"/>
        <v>0</v>
      </c>
      <c r="BN287" s="18"/>
    </row>
    <row r="288" spans="1:67" hidden="1" outlineLevel="1" x14ac:dyDescent="0.2">
      <c r="B288" s="16" t="s">
        <v>23</v>
      </c>
      <c r="C288" s="16"/>
      <c r="D288" s="17">
        <f t="shared" ref="D288:AI288" si="611">D11+D26+D33+D57+D66+D78+D85+D118+D213+D236+D261+D281+D283</f>
        <v>108920690</v>
      </c>
      <c r="E288" s="17">
        <f t="shared" si="611"/>
        <v>109032477</v>
      </c>
      <c r="F288" s="17">
        <f t="shared" si="611"/>
        <v>97062923</v>
      </c>
      <c r="G288" s="17">
        <f t="shared" si="611"/>
        <v>97155487</v>
      </c>
      <c r="H288" s="17">
        <f t="shared" si="611"/>
        <v>92564</v>
      </c>
      <c r="I288" s="17">
        <f t="shared" si="611"/>
        <v>92564</v>
      </c>
      <c r="J288" s="17">
        <f t="shared" si="611"/>
        <v>0</v>
      </c>
      <c r="K288" s="17">
        <f t="shared" si="611"/>
        <v>0</v>
      </c>
      <c r="L288" s="17">
        <f t="shared" si="611"/>
        <v>0</v>
      </c>
      <c r="M288" s="17">
        <f t="shared" si="611"/>
        <v>0</v>
      </c>
      <c r="N288" s="17">
        <f t="shared" si="611"/>
        <v>0</v>
      </c>
      <c r="O288" s="17">
        <f t="shared" si="611"/>
        <v>0</v>
      </c>
      <c r="P288" s="17">
        <f t="shared" si="611"/>
        <v>0</v>
      </c>
      <c r="Q288" s="17">
        <f t="shared" si="611"/>
        <v>0</v>
      </c>
      <c r="R288" s="17">
        <f t="shared" si="611"/>
        <v>0</v>
      </c>
      <c r="S288" s="17">
        <f t="shared" si="611"/>
        <v>11157908</v>
      </c>
      <c r="T288" s="17">
        <f t="shared" si="611"/>
        <v>11188176</v>
      </c>
      <c r="U288" s="17">
        <f t="shared" si="611"/>
        <v>30268</v>
      </c>
      <c r="V288" s="17">
        <f t="shared" si="611"/>
        <v>30268</v>
      </c>
      <c r="W288" s="17">
        <f t="shared" si="611"/>
        <v>0</v>
      </c>
      <c r="X288" s="17">
        <f t="shared" si="611"/>
        <v>0</v>
      </c>
      <c r="Y288" s="17">
        <f t="shared" si="611"/>
        <v>0</v>
      </c>
      <c r="Z288" s="17">
        <f t="shared" si="611"/>
        <v>0</v>
      </c>
      <c r="AA288" s="17">
        <f t="shared" si="611"/>
        <v>0</v>
      </c>
      <c r="AB288" s="17">
        <f t="shared" si="611"/>
        <v>0</v>
      </c>
      <c r="AC288" s="17">
        <f t="shared" si="611"/>
        <v>0</v>
      </c>
      <c r="AD288" s="17">
        <f t="shared" si="611"/>
        <v>0</v>
      </c>
      <c r="AE288" s="17">
        <f t="shared" si="611"/>
        <v>0</v>
      </c>
      <c r="AF288" s="17">
        <f t="shared" si="611"/>
        <v>1746549</v>
      </c>
      <c r="AG288" s="17">
        <f t="shared" si="611"/>
        <v>1746549</v>
      </c>
      <c r="AH288" s="17">
        <f t="shared" si="611"/>
        <v>0</v>
      </c>
      <c r="AI288" s="17">
        <f t="shared" si="611"/>
        <v>0</v>
      </c>
      <c r="AJ288" s="17">
        <f t="shared" ref="AJ288:BM288" si="612">AJ11+AJ26+AJ33+AJ57+AJ66+AJ78+AJ85+AJ118+AJ213+AJ236+AJ261+AJ281+AJ283</f>
        <v>0</v>
      </c>
      <c r="AK288" s="17">
        <f t="shared" si="612"/>
        <v>0</v>
      </c>
      <c r="AL288" s="17">
        <f t="shared" si="612"/>
        <v>0</v>
      </c>
      <c r="AM288" s="17">
        <f t="shared" si="612"/>
        <v>0</v>
      </c>
      <c r="AN288" s="17">
        <f t="shared" si="612"/>
        <v>0</v>
      </c>
      <c r="AO288" s="17">
        <f t="shared" si="612"/>
        <v>0</v>
      </c>
      <c r="AP288" s="17">
        <f t="shared" si="612"/>
        <v>0</v>
      </c>
      <c r="AQ288" s="17">
        <f t="shared" si="612"/>
        <v>0</v>
      </c>
      <c r="AR288" s="17">
        <f t="shared" si="612"/>
        <v>0</v>
      </c>
      <c r="AS288" s="17">
        <f t="shared" si="612"/>
        <v>538</v>
      </c>
      <c r="AT288" s="17">
        <f t="shared" si="612"/>
        <v>538</v>
      </c>
      <c r="AU288" s="17">
        <f t="shared" si="612"/>
        <v>0</v>
      </c>
      <c r="AV288" s="17">
        <f t="shared" si="612"/>
        <v>0</v>
      </c>
      <c r="AW288" s="17">
        <f t="shared" si="612"/>
        <v>0</v>
      </c>
      <c r="AX288" s="17">
        <f t="shared" si="612"/>
        <v>0</v>
      </c>
      <c r="AY288" s="17">
        <f t="shared" si="612"/>
        <v>0</v>
      </c>
      <c r="AZ288" s="17">
        <f t="shared" si="612"/>
        <v>0</v>
      </c>
      <c r="BA288" s="17">
        <f t="shared" si="612"/>
        <v>-1047228</v>
      </c>
      <c r="BB288" s="17">
        <f t="shared" si="612"/>
        <v>-1058273</v>
      </c>
      <c r="BC288" s="17">
        <f t="shared" si="612"/>
        <v>-11045</v>
      </c>
      <c r="BD288" s="17">
        <f t="shared" si="612"/>
        <v>-11045</v>
      </c>
      <c r="BE288" s="17">
        <f t="shared" si="612"/>
        <v>0</v>
      </c>
      <c r="BF288" s="17">
        <f t="shared" si="612"/>
        <v>0</v>
      </c>
      <c r="BG288" s="17">
        <f t="shared" si="612"/>
        <v>0</v>
      </c>
      <c r="BH288" s="17">
        <f t="shared" si="612"/>
        <v>0</v>
      </c>
      <c r="BI288" s="17">
        <f t="shared" si="612"/>
        <v>0</v>
      </c>
      <c r="BJ288" s="17">
        <f t="shared" si="612"/>
        <v>0</v>
      </c>
      <c r="BK288" s="17">
        <f t="shared" si="612"/>
        <v>0</v>
      </c>
      <c r="BL288" s="17">
        <f t="shared" si="612"/>
        <v>0</v>
      </c>
      <c r="BM288" s="17">
        <f t="shared" si="612"/>
        <v>0</v>
      </c>
      <c r="BN288" s="18"/>
    </row>
    <row r="289" spans="2:66" hidden="1" outlineLevel="1" x14ac:dyDescent="0.2">
      <c r="B289" s="16" t="s">
        <v>24</v>
      </c>
      <c r="C289" s="16"/>
      <c r="D289" s="19" t="str">
        <f t="shared" ref="D289:BN289" si="613">IF(D286=D287=D288,"PROBLEM","")</f>
        <v/>
      </c>
      <c r="E289" s="19"/>
      <c r="F289" s="19" t="str">
        <f t="shared" si="613"/>
        <v/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 t="str">
        <f t="shared" si="613"/>
        <v/>
      </c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 t="str">
        <f t="shared" si="613"/>
        <v/>
      </c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 t="str">
        <f t="shared" si="613"/>
        <v/>
      </c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20" t="str">
        <f t="shared" si="613"/>
        <v/>
      </c>
    </row>
    <row r="290" spans="2:66" hidden="1" outlineLevel="1" x14ac:dyDescent="0.2">
      <c r="B290" s="13"/>
      <c r="C290" s="13"/>
    </row>
    <row r="291" spans="2:66" s="22" customFormat="1" hidden="1" outlineLevel="1" x14ac:dyDescent="0.2">
      <c r="B291" s="21"/>
      <c r="C291" s="21" t="s">
        <v>275</v>
      </c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4"/>
    </row>
    <row r="292" spans="2:66" hidden="1" outlineLevel="1" x14ac:dyDescent="0.2">
      <c r="B292" s="13"/>
      <c r="C292" s="13"/>
      <c r="D292" s="129">
        <f>Ienemumi!AF147-E286</f>
        <v>0</v>
      </c>
      <c r="E292" s="129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</row>
    <row r="293" spans="2:66" ht="12.75" collapsed="1" thickTop="1" x14ac:dyDescent="0.2">
      <c r="B293" s="13"/>
      <c r="C293" s="13"/>
      <c r="D293" s="129"/>
      <c r="E293" s="129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  <c r="AF293" s="265"/>
      <c r="AG293" s="265"/>
      <c r="AH293" s="265"/>
      <c r="AI293" s="265"/>
      <c r="AJ293" s="265"/>
      <c r="AK293" s="265"/>
      <c r="AL293" s="265"/>
      <c r="AM293" s="265"/>
      <c r="AN293" s="265"/>
      <c r="AO293" s="265"/>
      <c r="AP293" s="265"/>
      <c r="AQ293" s="265"/>
      <c r="AR293" s="265"/>
      <c r="AS293" s="265"/>
      <c r="AT293" s="265"/>
      <c r="AU293" s="265"/>
      <c r="AV293" s="265"/>
      <c r="AW293" s="265"/>
      <c r="AX293" s="265"/>
      <c r="AY293" s="265"/>
      <c r="AZ293" s="26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</row>
    <row r="294" spans="2:66" x14ac:dyDescent="0.2">
      <c r="B294" s="13"/>
      <c r="C294" s="13"/>
      <c r="D294" s="129"/>
      <c r="E294" s="129"/>
      <c r="F294" s="266"/>
      <c r="G294" s="266"/>
      <c r="H294" s="266"/>
      <c r="I294" s="266"/>
      <c r="J294" s="266"/>
      <c r="K294" s="266"/>
      <c r="L294" s="266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6"/>
      <c r="Z294" s="266"/>
      <c r="AA294" s="266"/>
      <c r="AB294" s="266"/>
      <c r="AC294" s="266"/>
      <c r="AD294" s="266"/>
      <c r="AE294" s="266"/>
      <c r="AF294" s="266"/>
      <c r="AG294" s="266"/>
      <c r="AH294" s="266"/>
      <c r="AI294" s="266"/>
      <c r="AJ294" s="266"/>
      <c r="AK294" s="266"/>
      <c r="AL294" s="266"/>
      <c r="AM294" s="266"/>
      <c r="AN294" s="266"/>
      <c r="AO294" s="266"/>
      <c r="AP294" s="266"/>
      <c r="AQ294" s="266"/>
      <c r="AR294" s="266"/>
      <c r="AS294" s="266"/>
      <c r="AT294" s="266"/>
      <c r="AU294" s="266"/>
      <c r="AV294" s="266"/>
      <c r="AW294" s="266"/>
      <c r="AX294" s="266"/>
      <c r="AY294" s="266"/>
      <c r="AZ294" s="266"/>
    </row>
    <row r="295" spans="2:66" x14ac:dyDescent="0.2">
      <c r="B295" s="13"/>
      <c r="C295" s="13"/>
      <c r="F295" s="266"/>
      <c r="G295" s="266"/>
      <c r="H295" s="266"/>
      <c r="I295" s="266"/>
      <c r="J295" s="266"/>
      <c r="K295" s="266"/>
      <c r="L295" s="266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6"/>
      <c r="Z295" s="266"/>
      <c r="AA295" s="266"/>
      <c r="AB295" s="266"/>
      <c r="AC295" s="266"/>
      <c r="AD295" s="266"/>
      <c r="AE295" s="266"/>
      <c r="AF295" s="266"/>
      <c r="AG295" s="266"/>
      <c r="AH295" s="266"/>
      <c r="AI295" s="266"/>
      <c r="AJ295" s="266"/>
      <c r="AK295" s="266"/>
      <c r="AL295" s="266"/>
      <c r="AM295" s="266"/>
      <c r="AN295" s="266"/>
      <c r="AO295" s="266"/>
      <c r="AP295" s="266"/>
      <c r="AQ295" s="266"/>
      <c r="AR295" s="266"/>
    </row>
    <row r="296" spans="2:66" x14ac:dyDescent="0.2">
      <c r="B296" s="13"/>
      <c r="C296" s="13"/>
    </row>
    <row r="297" spans="2:66" x14ac:dyDescent="0.2">
      <c r="B297" s="13"/>
      <c r="C297" s="13"/>
    </row>
    <row r="298" spans="2:66" x14ac:dyDescent="0.2">
      <c r="B298" s="13"/>
      <c r="C298" s="13"/>
    </row>
    <row r="299" spans="2:66" x14ac:dyDescent="0.2">
      <c r="B299" s="13"/>
      <c r="C299" s="13"/>
    </row>
    <row r="300" spans="2:66" x14ac:dyDescent="0.2">
      <c r="B300" s="13"/>
      <c r="C300" s="13"/>
    </row>
    <row r="301" spans="2:66" x14ac:dyDescent="0.2">
      <c r="B301" s="13"/>
      <c r="C301" s="13"/>
    </row>
    <row r="302" spans="2:66" x14ac:dyDescent="0.2">
      <c r="B302" s="13"/>
      <c r="C302" s="13"/>
    </row>
    <row r="303" spans="2:66" x14ac:dyDescent="0.2">
      <c r="B303" s="13"/>
      <c r="C303" s="13"/>
    </row>
    <row r="304" spans="2:66" x14ac:dyDescent="0.2">
      <c r="B304" s="13"/>
      <c r="C304" s="13"/>
    </row>
    <row r="305" spans="2:3" x14ac:dyDescent="0.2">
      <c r="B305" s="13"/>
      <c r="C305" s="13"/>
    </row>
    <row r="306" spans="2:3" x14ac:dyDescent="0.2">
      <c r="B306" s="13"/>
      <c r="C306" s="13"/>
    </row>
    <row r="307" spans="2:3" x14ac:dyDescent="0.2">
      <c r="B307" s="13"/>
      <c r="C307" s="13"/>
    </row>
    <row r="308" spans="2:3" x14ac:dyDescent="0.2">
      <c r="B308" s="13"/>
      <c r="C308" s="13"/>
    </row>
    <row r="309" spans="2:3" x14ac:dyDescent="0.2">
      <c r="B309" s="13"/>
      <c r="C309" s="13"/>
    </row>
    <row r="310" spans="2:3" x14ac:dyDescent="0.2">
      <c r="B310" s="13"/>
      <c r="C310" s="13"/>
    </row>
    <row r="311" spans="2:3" x14ac:dyDescent="0.2">
      <c r="B311" s="13"/>
      <c r="C311" s="13"/>
    </row>
    <row r="312" spans="2:3" x14ac:dyDescent="0.2">
      <c r="B312" s="13"/>
      <c r="C312" s="13"/>
    </row>
    <row r="313" spans="2:3" x14ac:dyDescent="0.2">
      <c r="B313" s="13"/>
      <c r="C313" s="13"/>
    </row>
    <row r="314" spans="2:3" x14ac:dyDescent="0.2">
      <c r="B314" s="13"/>
      <c r="C314" s="13"/>
    </row>
    <row r="315" spans="2:3" x14ac:dyDescent="0.2">
      <c r="B315" s="13"/>
      <c r="C315" s="13"/>
    </row>
    <row r="316" spans="2:3" x14ac:dyDescent="0.2">
      <c r="B316" s="13"/>
      <c r="C316" s="13"/>
    </row>
    <row r="317" spans="2:3" x14ac:dyDescent="0.2">
      <c r="B317" s="13"/>
      <c r="C317" s="13"/>
    </row>
    <row r="318" spans="2:3" x14ac:dyDescent="0.2">
      <c r="B318" s="13"/>
      <c r="C318" s="13"/>
    </row>
    <row r="319" spans="2:3" x14ac:dyDescent="0.2">
      <c r="B319" s="13"/>
      <c r="C319" s="13"/>
    </row>
    <row r="320" spans="2:3" x14ac:dyDescent="0.2">
      <c r="B320" s="13"/>
      <c r="C320" s="13"/>
    </row>
    <row r="321" spans="2:3" x14ac:dyDescent="0.2">
      <c r="B321" s="13"/>
      <c r="C321" s="13"/>
    </row>
    <row r="322" spans="2:3" x14ac:dyDescent="0.2">
      <c r="B322" s="13"/>
      <c r="C322" s="13"/>
    </row>
    <row r="323" spans="2:3" x14ac:dyDescent="0.2">
      <c r="B323" s="13"/>
      <c r="C323" s="13"/>
    </row>
    <row r="324" spans="2:3" x14ac:dyDescent="0.2">
      <c r="B324" s="13"/>
      <c r="C324" s="13"/>
    </row>
    <row r="325" spans="2:3" x14ac:dyDescent="0.2">
      <c r="B325" s="13"/>
      <c r="C325" s="13"/>
    </row>
    <row r="326" spans="2:3" x14ac:dyDescent="0.2">
      <c r="B326" s="13"/>
      <c r="C326" s="13"/>
    </row>
    <row r="327" spans="2:3" x14ac:dyDescent="0.2">
      <c r="B327" s="13"/>
      <c r="C327" s="13"/>
    </row>
    <row r="328" spans="2:3" x14ac:dyDescent="0.2">
      <c r="B328" s="13"/>
      <c r="C328" s="13"/>
    </row>
    <row r="329" spans="2:3" x14ac:dyDescent="0.2">
      <c r="B329" s="13"/>
      <c r="C329" s="13"/>
    </row>
    <row r="330" spans="2:3" x14ac:dyDescent="0.2">
      <c r="B330" s="13"/>
      <c r="C330" s="13"/>
    </row>
    <row r="331" spans="2:3" x14ac:dyDescent="0.2">
      <c r="B331" s="13"/>
      <c r="C331" s="13"/>
    </row>
    <row r="332" spans="2:3" x14ac:dyDescent="0.2">
      <c r="B332" s="13"/>
      <c r="C332" s="13"/>
    </row>
    <row r="333" spans="2:3" x14ac:dyDescent="0.2">
      <c r="B333" s="13"/>
      <c r="C333" s="13"/>
    </row>
    <row r="334" spans="2:3" x14ac:dyDescent="0.2">
      <c r="B334" s="13"/>
      <c r="C334" s="13"/>
    </row>
    <row r="335" spans="2:3" x14ac:dyDescent="0.2">
      <c r="B335" s="13"/>
      <c r="C335" s="13"/>
    </row>
    <row r="336" spans="2:3" x14ac:dyDescent="0.2">
      <c r="B336" s="13"/>
      <c r="C336" s="13"/>
    </row>
    <row r="337" spans="2:3" x14ac:dyDescent="0.2">
      <c r="B337" s="13"/>
      <c r="C337" s="13"/>
    </row>
    <row r="338" spans="2:3" x14ac:dyDescent="0.2">
      <c r="B338" s="13"/>
      <c r="C338" s="13"/>
    </row>
    <row r="339" spans="2:3" x14ac:dyDescent="0.2">
      <c r="B339" s="13"/>
      <c r="C339" s="13"/>
    </row>
    <row r="340" spans="2:3" x14ac:dyDescent="0.2">
      <c r="B340" s="13"/>
      <c r="C340" s="13"/>
    </row>
    <row r="341" spans="2:3" x14ac:dyDescent="0.2">
      <c r="B341" s="13"/>
      <c r="C341" s="13"/>
    </row>
    <row r="342" spans="2:3" x14ac:dyDescent="0.2">
      <c r="B342" s="13"/>
      <c r="C342" s="13"/>
    </row>
    <row r="343" spans="2:3" x14ac:dyDescent="0.2">
      <c r="B343" s="13"/>
      <c r="C343" s="13"/>
    </row>
    <row r="344" spans="2:3" x14ac:dyDescent="0.2">
      <c r="B344" s="13"/>
      <c r="C344" s="13"/>
    </row>
    <row r="345" spans="2:3" x14ac:dyDescent="0.2">
      <c r="B345" s="13"/>
      <c r="C345" s="13"/>
    </row>
    <row r="346" spans="2:3" x14ac:dyDescent="0.2">
      <c r="B346" s="13"/>
      <c r="C346" s="13"/>
    </row>
    <row r="347" spans="2:3" x14ac:dyDescent="0.2">
      <c r="B347" s="13"/>
      <c r="C347" s="13"/>
    </row>
    <row r="348" spans="2:3" x14ac:dyDescent="0.2">
      <c r="B348" s="13"/>
      <c r="C348" s="13"/>
    </row>
    <row r="349" spans="2:3" x14ac:dyDescent="0.2">
      <c r="B349" s="13"/>
      <c r="C349" s="13"/>
    </row>
    <row r="350" spans="2:3" x14ac:dyDescent="0.2">
      <c r="B350" s="13"/>
      <c r="C350" s="13"/>
    </row>
    <row r="351" spans="2:3" x14ac:dyDescent="0.2">
      <c r="B351" s="13"/>
      <c r="C351" s="13"/>
    </row>
    <row r="352" spans="2:3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</sheetData>
  <sheetProtection algorithmName="SHA-512" hashValue="1+DEEpt4c1iKm5Jo1deVfBQmp1I0lbWU90ZUA96g+sLzVz2BQyDO0Y0c4MSx+gBsCrBRmH62S9sF00+Jq/t08w==" saltValue="3moT6sDY+MqFyQor5+bg3A==" spinCount="100000" sheet="1" objects="1" scenarios="1" formatCells="0" formatColumns="0" formatRows="0" insertHyperlinks="0"/>
  <autoFilter ref="A9:BO289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69">
    <mergeCell ref="BB7:BB8"/>
    <mergeCell ref="BC7:BC8"/>
    <mergeCell ref="AV7:AZ7"/>
    <mergeCell ref="BD7:BM7"/>
    <mergeCell ref="B260:C260"/>
    <mergeCell ref="AG7:AG8"/>
    <mergeCell ref="AH7:AH8"/>
    <mergeCell ref="AI7:AR7"/>
    <mergeCell ref="AT7:AT8"/>
    <mergeCell ref="AU7:AU8"/>
    <mergeCell ref="B239:C239"/>
    <mergeCell ref="B251:C251"/>
    <mergeCell ref="B257:C257"/>
    <mergeCell ref="AF7:AF8"/>
    <mergeCell ref="D7:D8"/>
    <mergeCell ref="B6:B8"/>
    <mergeCell ref="U7:U8"/>
    <mergeCell ref="V7:AE7"/>
    <mergeCell ref="B270:C270"/>
    <mergeCell ref="B272:C272"/>
    <mergeCell ref="B258:C258"/>
    <mergeCell ref="B253:C253"/>
    <mergeCell ref="B254:C254"/>
    <mergeCell ref="B255:C255"/>
    <mergeCell ref="B256:C256"/>
    <mergeCell ref="B243:C243"/>
    <mergeCell ref="B247:C247"/>
    <mergeCell ref="E7:E8"/>
    <mergeCell ref="I7:R7"/>
    <mergeCell ref="T7:T8"/>
    <mergeCell ref="B278:C278"/>
    <mergeCell ref="B279:C279"/>
    <mergeCell ref="B274:C274"/>
    <mergeCell ref="B265:C265"/>
    <mergeCell ref="B266:C266"/>
    <mergeCell ref="B267:C267"/>
    <mergeCell ref="B268:C268"/>
    <mergeCell ref="A4:BO4"/>
    <mergeCell ref="B238:C238"/>
    <mergeCell ref="B240:C240"/>
    <mergeCell ref="B241:C241"/>
    <mergeCell ref="B242:C242"/>
    <mergeCell ref="A6:A8"/>
    <mergeCell ref="S7:S8"/>
    <mergeCell ref="F7:F8"/>
    <mergeCell ref="BO6:BO8"/>
    <mergeCell ref="BN6:BN8"/>
    <mergeCell ref="AS7:AS8"/>
    <mergeCell ref="BA7:BA8"/>
    <mergeCell ref="H7:H8"/>
    <mergeCell ref="G7:G8"/>
    <mergeCell ref="D6:BB6"/>
    <mergeCell ref="B235:C235"/>
    <mergeCell ref="B284:C284"/>
    <mergeCell ref="B237:C237"/>
    <mergeCell ref="C6:C8"/>
    <mergeCell ref="B275:C275"/>
    <mergeCell ref="B276:C276"/>
    <mergeCell ref="B271:C271"/>
    <mergeCell ref="B259:C259"/>
    <mergeCell ref="B244:C244"/>
    <mergeCell ref="B245:C245"/>
    <mergeCell ref="B246:C246"/>
    <mergeCell ref="B252:C252"/>
    <mergeCell ref="B248:C248"/>
    <mergeCell ref="B249:C249"/>
    <mergeCell ref="B250:C250"/>
    <mergeCell ref="B282:C282"/>
    <mergeCell ref="B263:C263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24.janvāra saistošajiem noteikumiem Nr.1
(protokols Nr.1, 11.punkts)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G154"/>
  <sheetViews>
    <sheetView view="pageLayout" zoomScaleNormal="100" workbookViewId="0">
      <selection activeCell="AI8" sqref="AI8"/>
    </sheetView>
  </sheetViews>
  <sheetFormatPr defaultColWidth="9.140625" defaultRowHeight="12" outlineLevelRow="1" outlineLevelCol="1" x14ac:dyDescent="0.2"/>
  <cols>
    <col min="1" max="1" width="1.42578125" style="71" customWidth="1"/>
    <col min="2" max="2" width="3" style="71" customWidth="1"/>
    <col min="3" max="3" width="9.140625" style="71" customWidth="1"/>
    <col min="4" max="4" width="40.7109375" style="71" customWidth="1"/>
    <col min="5" max="5" width="11.42578125" style="71" hidden="1" customWidth="1" outlineLevel="1"/>
    <col min="6" max="6" width="9.5703125" style="71" customWidth="1" collapsed="1"/>
    <col min="7" max="17" width="9" style="71" hidden="1" customWidth="1" outlineLevel="1"/>
    <col min="18" max="18" width="10" style="71" hidden="1" customWidth="1" outlineLevel="1"/>
    <col min="19" max="19" width="10" style="71" customWidth="1" collapsed="1"/>
    <col min="20" max="20" width="10" style="71" hidden="1" customWidth="1" outlineLevel="1"/>
    <col min="21" max="30" width="8.42578125" style="71" hidden="1" customWidth="1" outlineLevel="1"/>
    <col min="31" max="31" width="11.5703125" style="71" hidden="1" customWidth="1" outlineLevel="1"/>
    <col min="32" max="32" width="12" style="26" customWidth="1" collapsed="1"/>
    <col min="33" max="16384" width="9.140625" style="26"/>
  </cols>
  <sheetData>
    <row r="1" spans="1:32" x14ac:dyDescent="0.2">
      <c r="AF1" s="338" t="s">
        <v>746</v>
      </c>
    </row>
    <row r="2" spans="1:32" x14ac:dyDescent="0.2">
      <c r="AF2" s="338" t="s">
        <v>744</v>
      </c>
    </row>
    <row r="3" spans="1:32" x14ac:dyDescent="0.2">
      <c r="AF3" s="338" t="s">
        <v>745</v>
      </c>
    </row>
    <row r="4" spans="1:32" ht="18" customHeight="1" x14ac:dyDescent="0.35">
      <c r="A4" s="418" t="s">
        <v>577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</row>
    <row r="5" spans="1:32" ht="12.7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2" ht="39.75" customHeight="1" x14ac:dyDescent="0.2">
      <c r="A6" s="432" t="s">
        <v>25</v>
      </c>
      <c r="B6" s="433"/>
      <c r="C6" s="433"/>
      <c r="D6" s="114" t="s">
        <v>26</v>
      </c>
      <c r="E6" s="122" t="s">
        <v>716</v>
      </c>
      <c r="F6" s="144" t="s">
        <v>715</v>
      </c>
      <c r="G6" s="144" t="s">
        <v>717</v>
      </c>
      <c r="H6" s="335" t="s">
        <v>736</v>
      </c>
      <c r="I6" s="144"/>
      <c r="J6" s="144"/>
      <c r="K6" s="144"/>
      <c r="L6" s="144"/>
      <c r="M6" s="144"/>
      <c r="N6" s="144"/>
      <c r="O6" s="144"/>
      <c r="P6" s="144"/>
      <c r="Q6" s="144"/>
      <c r="R6" s="144" t="s">
        <v>718</v>
      </c>
      <c r="S6" s="144" t="s">
        <v>463</v>
      </c>
      <c r="T6" s="144" t="s">
        <v>719</v>
      </c>
      <c r="U6" s="335" t="s">
        <v>736</v>
      </c>
      <c r="V6" s="144"/>
      <c r="W6" s="144"/>
      <c r="X6" s="144"/>
      <c r="Y6" s="144"/>
      <c r="Z6" s="144"/>
      <c r="AA6" s="144"/>
      <c r="AB6" s="144"/>
      <c r="AC6" s="144"/>
      <c r="AD6" s="144"/>
      <c r="AE6" s="292" t="s">
        <v>720</v>
      </c>
      <c r="AF6" s="292" t="s">
        <v>747</v>
      </c>
    </row>
    <row r="7" spans="1:32" ht="10.5" customHeight="1" thickBot="1" x14ac:dyDescent="0.25">
      <c r="A7" s="434">
        <v>1</v>
      </c>
      <c r="B7" s="435"/>
      <c r="C7" s="436"/>
      <c r="D7" s="76">
        <v>2</v>
      </c>
      <c r="E7" s="121">
        <v>7</v>
      </c>
      <c r="F7" s="121">
        <v>3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>
        <v>8</v>
      </c>
      <c r="S7" s="121">
        <v>4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77">
        <v>9</v>
      </c>
      <c r="AF7" s="77">
        <v>5</v>
      </c>
    </row>
    <row r="8" spans="1:32" s="115" customFormat="1" ht="12.75" customHeight="1" thickTop="1" x14ac:dyDescent="0.2">
      <c r="A8" s="437" t="s">
        <v>114</v>
      </c>
      <c r="B8" s="438"/>
      <c r="C8" s="438"/>
      <c r="D8" s="439"/>
      <c r="E8" s="27">
        <f>SUM(E92,E120,E94)</f>
        <v>109743432</v>
      </c>
      <c r="F8" s="27">
        <f>SUM(F92,F120,F94)</f>
        <v>109866264</v>
      </c>
      <c r="G8" s="27">
        <f t="shared" ref="G8:Q8" si="0">SUM(G92,G120,G94)</f>
        <v>122832</v>
      </c>
      <c r="H8" s="27">
        <f t="shared" si="0"/>
        <v>122832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>SUM(R92,R120,R94)</f>
        <v>-1047228</v>
      </c>
      <c r="S8" s="27">
        <f>SUM(S92,S120,S94)</f>
        <v>-1058273</v>
      </c>
      <c r="T8" s="27">
        <f t="shared" ref="T8:AD8" si="1">SUM(T92,T120,T94)</f>
        <v>-11045</v>
      </c>
      <c r="U8" s="27">
        <f t="shared" si="1"/>
        <v>-11045</v>
      </c>
      <c r="V8" s="27">
        <f t="shared" si="1"/>
        <v>0</v>
      </c>
      <c r="W8" s="27">
        <f t="shared" si="1"/>
        <v>0</v>
      </c>
      <c r="X8" s="27">
        <f t="shared" si="1"/>
        <v>0</v>
      </c>
      <c r="Y8" s="27">
        <f t="shared" si="1"/>
        <v>0</v>
      </c>
      <c r="Z8" s="27">
        <f t="shared" si="1"/>
        <v>0</v>
      </c>
      <c r="AA8" s="27">
        <f t="shared" si="1"/>
        <v>0</v>
      </c>
      <c r="AB8" s="27">
        <f t="shared" si="1"/>
        <v>0</v>
      </c>
      <c r="AC8" s="27">
        <f t="shared" si="1"/>
        <v>0</v>
      </c>
      <c r="AD8" s="27">
        <f t="shared" si="1"/>
        <v>0</v>
      </c>
      <c r="AE8" s="27">
        <f>SUM(AE92,AE120,AE94)</f>
        <v>108920152</v>
      </c>
      <c r="AF8" s="27">
        <f t="shared" ref="AF8" si="2">SUM(AF92,AF120,AF94)</f>
        <v>109031939</v>
      </c>
    </row>
    <row r="9" spans="1:32" s="115" customFormat="1" x14ac:dyDescent="0.2">
      <c r="A9" s="28"/>
      <c r="B9" s="29"/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116" customFormat="1" x14ac:dyDescent="0.2">
      <c r="A10" s="419" t="s">
        <v>27</v>
      </c>
      <c r="B10" s="420"/>
      <c r="C10" s="420"/>
      <c r="D10" s="33" t="s">
        <v>28</v>
      </c>
      <c r="E10" s="34">
        <f t="shared" ref="E10:AE11" si="3">E11</f>
        <v>50828804</v>
      </c>
      <c r="F10" s="34">
        <f t="shared" si="3"/>
        <v>50828804</v>
      </c>
      <c r="G10" s="34">
        <f t="shared" si="3"/>
        <v>0</v>
      </c>
      <c r="H10" s="34">
        <f t="shared" si="3"/>
        <v>0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 t="shared" si="3"/>
        <v>0</v>
      </c>
      <c r="N10" s="34">
        <f t="shared" si="3"/>
        <v>0</v>
      </c>
      <c r="O10" s="34">
        <f t="shared" si="3"/>
        <v>0</v>
      </c>
      <c r="P10" s="34">
        <f t="shared" si="3"/>
        <v>0</v>
      </c>
      <c r="Q10" s="34">
        <f t="shared" si="3"/>
        <v>0</v>
      </c>
      <c r="R10" s="34">
        <f t="shared" si="3"/>
        <v>0</v>
      </c>
      <c r="S10" s="34">
        <f>S11</f>
        <v>0</v>
      </c>
      <c r="T10" s="34">
        <f t="shared" ref="S10:AF11" si="4">T11</f>
        <v>0</v>
      </c>
      <c r="U10" s="34">
        <f t="shared" si="4"/>
        <v>0</v>
      </c>
      <c r="V10" s="34">
        <f t="shared" si="4"/>
        <v>0</v>
      </c>
      <c r="W10" s="34">
        <f t="shared" si="4"/>
        <v>0</v>
      </c>
      <c r="X10" s="34">
        <f t="shared" si="4"/>
        <v>0</v>
      </c>
      <c r="Y10" s="34">
        <f t="shared" si="4"/>
        <v>0</v>
      </c>
      <c r="Z10" s="34">
        <f t="shared" si="4"/>
        <v>0</v>
      </c>
      <c r="AA10" s="34">
        <f t="shared" si="4"/>
        <v>0</v>
      </c>
      <c r="AB10" s="34">
        <f t="shared" si="4"/>
        <v>0</v>
      </c>
      <c r="AC10" s="34">
        <f t="shared" si="4"/>
        <v>0</v>
      </c>
      <c r="AD10" s="34">
        <f t="shared" si="4"/>
        <v>0</v>
      </c>
      <c r="AE10" s="34">
        <f t="shared" si="3"/>
        <v>50828804</v>
      </c>
      <c r="AF10" s="34">
        <f t="shared" si="4"/>
        <v>50828804</v>
      </c>
    </row>
    <row r="11" spans="1:32" s="115" customFormat="1" x14ac:dyDescent="0.2">
      <c r="A11" s="35"/>
      <c r="B11" s="386" t="s">
        <v>29</v>
      </c>
      <c r="C11" s="386"/>
      <c r="D11" s="36" t="s">
        <v>30</v>
      </c>
      <c r="E11" s="182">
        <f t="shared" si="3"/>
        <v>50828804</v>
      </c>
      <c r="F11" s="182">
        <f t="shared" si="3"/>
        <v>50828804</v>
      </c>
      <c r="G11" s="182">
        <f t="shared" si="3"/>
        <v>0</v>
      </c>
      <c r="H11" s="182">
        <f t="shared" si="3"/>
        <v>0</v>
      </c>
      <c r="I11" s="182">
        <f t="shared" si="3"/>
        <v>0</v>
      </c>
      <c r="J11" s="182">
        <f t="shared" si="3"/>
        <v>0</v>
      </c>
      <c r="K11" s="182">
        <f t="shared" si="3"/>
        <v>0</v>
      </c>
      <c r="L11" s="182">
        <f t="shared" si="3"/>
        <v>0</v>
      </c>
      <c r="M11" s="182">
        <f t="shared" si="3"/>
        <v>0</v>
      </c>
      <c r="N11" s="182">
        <f t="shared" si="3"/>
        <v>0</v>
      </c>
      <c r="O11" s="182">
        <f t="shared" si="3"/>
        <v>0</v>
      </c>
      <c r="P11" s="182">
        <f t="shared" si="3"/>
        <v>0</v>
      </c>
      <c r="Q11" s="182">
        <f t="shared" si="3"/>
        <v>0</v>
      </c>
      <c r="R11" s="182">
        <f t="shared" si="3"/>
        <v>0</v>
      </c>
      <c r="S11" s="182">
        <f t="shared" si="4"/>
        <v>0</v>
      </c>
      <c r="T11" s="182">
        <f t="shared" si="4"/>
        <v>0</v>
      </c>
      <c r="U11" s="182">
        <f t="shared" si="4"/>
        <v>0</v>
      </c>
      <c r="V11" s="182">
        <f t="shared" si="4"/>
        <v>0</v>
      </c>
      <c r="W11" s="182">
        <f t="shared" si="4"/>
        <v>0</v>
      </c>
      <c r="X11" s="182">
        <f t="shared" si="4"/>
        <v>0</v>
      </c>
      <c r="Y11" s="182">
        <f t="shared" si="4"/>
        <v>0</v>
      </c>
      <c r="Z11" s="182">
        <f t="shared" si="4"/>
        <v>0</v>
      </c>
      <c r="AA11" s="182">
        <f t="shared" si="4"/>
        <v>0</v>
      </c>
      <c r="AB11" s="182">
        <f t="shared" si="4"/>
        <v>0</v>
      </c>
      <c r="AC11" s="182">
        <f t="shared" si="4"/>
        <v>0</v>
      </c>
      <c r="AD11" s="182">
        <f t="shared" si="4"/>
        <v>0</v>
      </c>
      <c r="AE11" s="182">
        <f t="shared" si="3"/>
        <v>50828804</v>
      </c>
      <c r="AF11" s="182">
        <f t="shared" si="4"/>
        <v>50828804</v>
      </c>
    </row>
    <row r="12" spans="1:32" x14ac:dyDescent="0.2">
      <c r="A12" s="37"/>
      <c r="B12" s="421" t="s">
        <v>31</v>
      </c>
      <c r="C12" s="421"/>
      <c r="D12" s="38" t="s">
        <v>32</v>
      </c>
      <c r="E12" s="183">
        <f>SUM(E13:E13)</f>
        <v>50828804</v>
      </c>
      <c r="F12" s="183">
        <f>SUM(F13:F13)</f>
        <v>50828804</v>
      </c>
      <c r="G12" s="183">
        <f t="shared" ref="G12:Q12" si="5">SUM(G13:G13)</f>
        <v>0</v>
      </c>
      <c r="H12" s="183">
        <f t="shared" si="5"/>
        <v>0</v>
      </c>
      <c r="I12" s="183">
        <f t="shared" si="5"/>
        <v>0</v>
      </c>
      <c r="J12" s="183">
        <f t="shared" si="5"/>
        <v>0</v>
      </c>
      <c r="K12" s="183">
        <f t="shared" si="5"/>
        <v>0</v>
      </c>
      <c r="L12" s="183">
        <f t="shared" si="5"/>
        <v>0</v>
      </c>
      <c r="M12" s="183">
        <f t="shared" si="5"/>
        <v>0</v>
      </c>
      <c r="N12" s="183">
        <f t="shared" si="5"/>
        <v>0</v>
      </c>
      <c r="O12" s="183">
        <f t="shared" si="5"/>
        <v>0</v>
      </c>
      <c r="P12" s="183">
        <f t="shared" si="5"/>
        <v>0</v>
      </c>
      <c r="Q12" s="183">
        <f t="shared" si="5"/>
        <v>0</v>
      </c>
      <c r="R12" s="183">
        <f>SUM(R13:R13)</f>
        <v>0</v>
      </c>
      <c r="S12" s="183">
        <f>SUM(S13:S13)</f>
        <v>0</v>
      </c>
      <c r="T12" s="183">
        <f t="shared" ref="T12" si="6">SUM(T13:T13)</f>
        <v>0</v>
      </c>
      <c r="U12" s="183">
        <f t="shared" ref="U12" si="7">SUM(U13:U13)</f>
        <v>0</v>
      </c>
      <c r="V12" s="183">
        <f t="shared" ref="V12" si="8">SUM(V13:V13)</f>
        <v>0</v>
      </c>
      <c r="W12" s="183">
        <f t="shared" ref="W12" si="9">SUM(W13:W13)</f>
        <v>0</v>
      </c>
      <c r="X12" s="183">
        <f t="shared" ref="X12" si="10">SUM(X13:X13)</f>
        <v>0</v>
      </c>
      <c r="Y12" s="183">
        <f t="shared" ref="Y12" si="11">SUM(Y13:Y13)</f>
        <v>0</v>
      </c>
      <c r="Z12" s="183">
        <f t="shared" ref="Z12" si="12">SUM(Z13:Z13)</f>
        <v>0</v>
      </c>
      <c r="AA12" s="183">
        <f t="shared" ref="AA12" si="13">SUM(AA13:AA13)</f>
        <v>0</v>
      </c>
      <c r="AB12" s="183">
        <f t="shared" ref="AB12" si="14">SUM(AB13:AB13)</f>
        <v>0</v>
      </c>
      <c r="AC12" s="183">
        <f t="shared" ref="AC12" si="15">SUM(AC13:AC13)</f>
        <v>0</v>
      </c>
      <c r="AD12" s="183">
        <f t="shared" ref="AD12:AF12" si="16">SUM(AD13:AD13)</f>
        <v>0</v>
      </c>
      <c r="AE12" s="183">
        <f>SUM(AE13:AE13)</f>
        <v>50828804</v>
      </c>
      <c r="AF12" s="183">
        <f t="shared" si="16"/>
        <v>50828804</v>
      </c>
    </row>
    <row r="13" spans="1:32" ht="24" x14ac:dyDescent="0.2">
      <c r="A13" s="39"/>
      <c r="B13" s="440" t="s">
        <v>33</v>
      </c>
      <c r="C13" s="440"/>
      <c r="D13" s="274" t="s">
        <v>138</v>
      </c>
      <c r="E13" s="184">
        <v>50828804</v>
      </c>
      <c r="F13" s="184">
        <f>E13+G13</f>
        <v>50828804</v>
      </c>
      <c r="G13" s="184">
        <f>SUBTOTAL(9,H13:Q13)</f>
        <v>0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>
        <f>R13+T13</f>
        <v>0</v>
      </c>
      <c r="T13" s="184">
        <f>SUBTOTAL(9,U13:AD13)</f>
        <v>0</v>
      </c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>
        <f>E13+R13</f>
        <v>50828804</v>
      </c>
      <c r="AF13" s="184">
        <f>S13+F13</f>
        <v>50828804</v>
      </c>
    </row>
    <row r="14" spans="1:32" s="116" customFormat="1" x14ac:dyDescent="0.2">
      <c r="A14" s="419" t="s">
        <v>34</v>
      </c>
      <c r="B14" s="420"/>
      <c r="C14" s="420"/>
      <c r="D14" s="33" t="s">
        <v>35</v>
      </c>
      <c r="E14" s="42">
        <f t="shared" ref="E14:R14" si="17">SUM(E15)</f>
        <v>8782613</v>
      </c>
      <c r="F14" s="42">
        <f t="shared" si="17"/>
        <v>8782613</v>
      </c>
      <c r="G14" s="42">
        <f t="shared" si="17"/>
        <v>0</v>
      </c>
      <c r="H14" s="42">
        <f t="shared" si="17"/>
        <v>0</v>
      </c>
      <c r="I14" s="42">
        <f t="shared" si="17"/>
        <v>0</v>
      </c>
      <c r="J14" s="42">
        <f t="shared" si="17"/>
        <v>0</v>
      </c>
      <c r="K14" s="42">
        <f t="shared" si="17"/>
        <v>0</v>
      </c>
      <c r="L14" s="42">
        <f t="shared" si="17"/>
        <v>0</v>
      </c>
      <c r="M14" s="42">
        <f t="shared" si="17"/>
        <v>0</v>
      </c>
      <c r="N14" s="42">
        <f t="shared" si="17"/>
        <v>0</v>
      </c>
      <c r="O14" s="42">
        <f t="shared" si="17"/>
        <v>0</v>
      </c>
      <c r="P14" s="42">
        <f t="shared" si="17"/>
        <v>0</v>
      </c>
      <c r="Q14" s="42">
        <f t="shared" si="17"/>
        <v>0</v>
      </c>
      <c r="R14" s="42">
        <f t="shared" si="17"/>
        <v>0</v>
      </c>
      <c r="S14" s="42">
        <f t="shared" ref="S14:AF14" si="18">SUM(S15)</f>
        <v>0</v>
      </c>
      <c r="T14" s="42">
        <f t="shared" si="18"/>
        <v>0</v>
      </c>
      <c r="U14" s="42">
        <f t="shared" si="18"/>
        <v>0</v>
      </c>
      <c r="V14" s="42">
        <f t="shared" si="18"/>
        <v>0</v>
      </c>
      <c r="W14" s="42">
        <f t="shared" si="18"/>
        <v>0</v>
      </c>
      <c r="X14" s="42">
        <f t="shared" si="18"/>
        <v>0</v>
      </c>
      <c r="Y14" s="42">
        <f t="shared" si="18"/>
        <v>0</v>
      </c>
      <c r="Z14" s="42">
        <f t="shared" si="18"/>
        <v>0</v>
      </c>
      <c r="AA14" s="42">
        <f t="shared" si="18"/>
        <v>0</v>
      </c>
      <c r="AB14" s="42">
        <f t="shared" si="18"/>
        <v>0</v>
      </c>
      <c r="AC14" s="42">
        <f t="shared" si="18"/>
        <v>0</v>
      </c>
      <c r="AD14" s="42">
        <f t="shared" si="18"/>
        <v>0</v>
      </c>
      <c r="AE14" s="42">
        <f t="shared" si="18"/>
        <v>8782613</v>
      </c>
      <c r="AF14" s="42">
        <f t="shared" si="18"/>
        <v>8782613</v>
      </c>
    </row>
    <row r="15" spans="1:32" s="115" customFormat="1" x14ac:dyDescent="0.2">
      <c r="A15" s="35"/>
      <c r="B15" s="386" t="s">
        <v>36</v>
      </c>
      <c r="C15" s="386"/>
      <c r="D15" s="36" t="s">
        <v>37</v>
      </c>
      <c r="E15" s="187">
        <f t="shared" ref="E15:R15" si="19">SUM(E16,E19,E22)</f>
        <v>8782613</v>
      </c>
      <c r="F15" s="187">
        <f t="shared" ref="F15:Q15" si="20">SUM(F16,F19,F22)</f>
        <v>8782613</v>
      </c>
      <c r="G15" s="187">
        <f t="shared" si="20"/>
        <v>0</v>
      </c>
      <c r="H15" s="187">
        <f t="shared" si="20"/>
        <v>0</v>
      </c>
      <c r="I15" s="187">
        <f t="shared" si="20"/>
        <v>0</v>
      </c>
      <c r="J15" s="187">
        <f t="shared" si="20"/>
        <v>0</v>
      </c>
      <c r="K15" s="187">
        <f t="shared" si="20"/>
        <v>0</v>
      </c>
      <c r="L15" s="187">
        <f t="shared" si="20"/>
        <v>0</v>
      </c>
      <c r="M15" s="187">
        <f t="shared" si="20"/>
        <v>0</v>
      </c>
      <c r="N15" s="187">
        <f t="shared" si="20"/>
        <v>0</v>
      </c>
      <c r="O15" s="187">
        <f t="shared" si="20"/>
        <v>0</v>
      </c>
      <c r="P15" s="187">
        <f t="shared" si="20"/>
        <v>0</v>
      </c>
      <c r="Q15" s="187">
        <f t="shared" si="20"/>
        <v>0</v>
      </c>
      <c r="R15" s="187">
        <f t="shared" si="19"/>
        <v>0</v>
      </c>
      <c r="S15" s="187">
        <f t="shared" ref="S15:AD15" si="21">SUM(S16,S19,S22)</f>
        <v>0</v>
      </c>
      <c r="T15" s="187">
        <f t="shared" si="21"/>
        <v>0</v>
      </c>
      <c r="U15" s="187">
        <f t="shared" si="21"/>
        <v>0</v>
      </c>
      <c r="V15" s="187">
        <f t="shared" si="21"/>
        <v>0</v>
      </c>
      <c r="W15" s="187">
        <f t="shared" si="21"/>
        <v>0</v>
      </c>
      <c r="X15" s="187">
        <f t="shared" si="21"/>
        <v>0</v>
      </c>
      <c r="Y15" s="187">
        <f t="shared" si="21"/>
        <v>0</v>
      </c>
      <c r="Z15" s="187">
        <f t="shared" si="21"/>
        <v>0</v>
      </c>
      <c r="AA15" s="187">
        <f t="shared" si="21"/>
        <v>0</v>
      </c>
      <c r="AB15" s="187">
        <f t="shared" si="21"/>
        <v>0</v>
      </c>
      <c r="AC15" s="187">
        <f t="shared" si="21"/>
        <v>0</v>
      </c>
      <c r="AD15" s="187">
        <f t="shared" si="21"/>
        <v>0</v>
      </c>
      <c r="AE15" s="187">
        <f>SUM(AE16,AE19,AE22)</f>
        <v>8782613</v>
      </c>
      <c r="AF15" s="187">
        <f t="shared" ref="AF15" si="22">SUM(AF16,AF19,AF22)</f>
        <v>8782613</v>
      </c>
    </row>
    <row r="16" spans="1:32" x14ac:dyDescent="0.2">
      <c r="A16" s="43"/>
      <c r="B16" s="388" t="s">
        <v>171</v>
      </c>
      <c r="C16" s="388"/>
      <c r="D16" s="44" t="s">
        <v>170</v>
      </c>
      <c r="E16" s="45">
        <f>SUM(E17:E18)</f>
        <v>3921267</v>
      </c>
      <c r="F16" s="45">
        <f>SUM(F17:F18)</f>
        <v>3921267</v>
      </c>
      <c r="G16" s="45">
        <f t="shared" ref="G16:Q16" si="23">SUM(G17:G18)</f>
        <v>0</v>
      </c>
      <c r="H16" s="45">
        <f t="shared" si="23"/>
        <v>0</v>
      </c>
      <c r="I16" s="45">
        <f t="shared" si="23"/>
        <v>0</v>
      </c>
      <c r="J16" s="45">
        <f t="shared" si="23"/>
        <v>0</v>
      </c>
      <c r="K16" s="45">
        <f t="shared" si="23"/>
        <v>0</v>
      </c>
      <c r="L16" s="45">
        <f t="shared" si="23"/>
        <v>0</v>
      </c>
      <c r="M16" s="45">
        <f t="shared" si="23"/>
        <v>0</v>
      </c>
      <c r="N16" s="45">
        <f t="shared" si="23"/>
        <v>0</v>
      </c>
      <c r="O16" s="45">
        <f t="shared" si="23"/>
        <v>0</v>
      </c>
      <c r="P16" s="45">
        <f t="shared" si="23"/>
        <v>0</v>
      </c>
      <c r="Q16" s="45">
        <f t="shared" si="23"/>
        <v>0</v>
      </c>
      <c r="R16" s="45">
        <f>SUM(R17:R18)</f>
        <v>0</v>
      </c>
      <c r="S16" s="45">
        <f>SUM(S17:S18)</f>
        <v>0</v>
      </c>
      <c r="T16" s="45">
        <f t="shared" ref="T16" si="24">SUM(T17:T18)</f>
        <v>0</v>
      </c>
      <c r="U16" s="45">
        <f t="shared" ref="U16" si="25">SUM(U17:U18)</f>
        <v>0</v>
      </c>
      <c r="V16" s="45">
        <f t="shared" ref="V16" si="26">SUM(V17:V18)</f>
        <v>0</v>
      </c>
      <c r="W16" s="45">
        <f t="shared" ref="W16" si="27">SUM(W17:W18)</f>
        <v>0</v>
      </c>
      <c r="X16" s="45">
        <f t="shared" ref="X16" si="28">SUM(X17:X18)</f>
        <v>0</v>
      </c>
      <c r="Y16" s="45">
        <f t="shared" ref="Y16" si="29">SUM(Y17:Y18)</f>
        <v>0</v>
      </c>
      <c r="Z16" s="45">
        <f t="shared" ref="Z16" si="30">SUM(Z17:Z18)</f>
        <v>0</v>
      </c>
      <c r="AA16" s="45">
        <f t="shared" ref="AA16" si="31">SUM(AA17:AA18)</f>
        <v>0</v>
      </c>
      <c r="AB16" s="45">
        <f t="shared" ref="AB16" si="32">SUM(AB17:AB18)</f>
        <v>0</v>
      </c>
      <c r="AC16" s="45">
        <f t="shared" ref="AC16" si="33">SUM(AC17:AC18)</f>
        <v>0</v>
      </c>
      <c r="AD16" s="45">
        <f t="shared" ref="AD16:AF16" si="34">SUM(AD17:AD18)</f>
        <v>0</v>
      </c>
      <c r="AE16" s="45">
        <f>SUM(AE17:AE18)</f>
        <v>3921267</v>
      </c>
      <c r="AF16" s="45">
        <f t="shared" si="34"/>
        <v>3921267</v>
      </c>
    </row>
    <row r="17" spans="1:32" ht="24" x14ac:dyDescent="0.2">
      <c r="A17" s="39"/>
      <c r="B17" s="440" t="s">
        <v>38</v>
      </c>
      <c r="C17" s="440"/>
      <c r="D17" s="274" t="s">
        <v>39</v>
      </c>
      <c r="E17" s="184">
        <v>3445367</v>
      </c>
      <c r="F17" s="184">
        <f t="shared" ref="F17:F18" si="35">E17+G17</f>
        <v>3445367</v>
      </c>
      <c r="G17" s="184">
        <f t="shared" ref="G17:G18" si="36">SUBTOTAL(9,H17:Q17)</f>
        <v>0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>
        <f t="shared" ref="S17:S18" si="37">R17+T17</f>
        <v>0</v>
      </c>
      <c r="T17" s="184">
        <f t="shared" ref="T17:T18" si="38">SUBTOTAL(9,U17:AD17)</f>
        <v>0</v>
      </c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>
        <f t="shared" ref="AE17:AE18" si="39">E17+R17</f>
        <v>3445367</v>
      </c>
      <c r="AF17" s="184">
        <f t="shared" ref="AF17:AF18" si="40">S17+F17</f>
        <v>3445367</v>
      </c>
    </row>
    <row r="18" spans="1:32" ht="24" x14ac:dyDescent="0.2">
      <c r="A18" s="40"/>
      <c r="B18" s="390" t="s">
        <v>40</v>
      </c>
      <c r="C18" s="390"/>
      <c r="D18" s="41" t="s">
        <v>41</v>
      </c>
      <c r="E18" s="185">
        <v>475900</v>
      </c>
      <c r="F18" s="186">
        <f t="shared" si="35"/>
        <v>475900</v>
      </c>
      <c r="G18" s="186">
        <f t="shared" si="36"/>
        <v>0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>
        <f t="shared" si="37"/>
        <v>0</v>
      </c>
      <c r="T18" s="186">
        <f t="shared" si="38"/>
        <v>0</v>
      </c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>
        <f t="shared" si="39"/>
        <v>475900</v>
      </c>
      <c r="AF18" s="186">
        <f t="shared" si="40"/>
        <v>475900</v>
      </c>
    </row>
    <row r="19" spans="1:32" x14ac:dyDescent="0.2">
      <c r="A19" s="43"/>
      <c r="B19" s="388" t="s">
        <v>42</v>
      </c>
      <c r="C19" s="388"/>
      <c r="D19" s="44" t="s">
        <v>139</v>
      </c>
      <c r="E19" s="45">
        <f>SUM(E20:E21)</f>
        <v>3161300</v>
      </c>
      <c r="F19" s="45">
        <f>SUM(F20:F21)</f>
        <v>3161300</v>
      </c>
      <c r="G19" s="45">
        <f t="shared" ref="G19:Q19" si="41">SUM(G20:G21)</f>
        <v>0</v>
      </c>
      <c r="H19" s="45">
        <f t="shared" si="41"/>
        <v>0</v>
      </c>
      <c r="I19" s="45">
        <f t="shared" si="41"/>
        <v>0</v>
      </c>
      <c r="J19" s="45">
        <f t="shared" si="41"/>
        <v>0</v>
      </c>
      <c r="K19" s="45">
        <f t="shared" si="41"/>
        <v>0</v>
      </c>
      <c r="L19" s="45">
        <f t="shared" si="41"/>
        <v>0</v>
      </c>
      <c r="M19" s="45">
        <f t="shared" si="41"/>
        <v>0</v>
      </c>
      <c r="N19" s="45">
        <f t="shared" si="41"/>
        <v>0</v>
      </c>
      <c r="O19" s="45">
        <f t="shared" si="41"/>
        <v>0</v>
      </c>
      <c r="P19" s="45">
        <f t="shared" si="41"/>
        <v>0</v>
      </c>
      <c r="Q19" s="45">
        <f t="shared" si="41"/>
        <v>0</v>
      </c>
      <c r="R19" s="45">
        <f>SUM(R20:R21)</f>
        <v>0</v>
      </c>
      <c r="S19" s="45">
        <f>SUM(S20:S21)</f>
        <v>0</v>
      </c>
      <c r="T19" s="45">
        <f t="shared" ref="T19" si="42">SUM(T20:T21)</f>
        <v>0</v>
      </c>
      <c r="U19" s="45">
        <f t="shared" ref="U19" si="43">SUM(U20:U21)</f>
        <v>0</v>
      </c>
      <c r="V19" s="45">
        <f t="shared" ref="V19" si="44">SUM(V20:V21)</f>
        <v>0</v>
      </c>
      <c r="W19" s="45">
        <f t="shared" ref="W19" si="45">SUM(W20:W21)</f>
        <v>0</v>
      </c>
      <c r="X19" s="45">
        <f t="shared" ref="X19" si="46">SUM(X20:X21)</f>
        <v>0</v>
      </c>
      <c r="Y19" s="45">
        <f t="shared" ref="Y19" si="47">SUM(Y20:Y21)</f>
        <v>0</v>
      </c>
      <c r="Z19" s="45">
        <f t="shared" ref="Z19" si="48">SUM(Z20:Z21)</f>
        <v>0</v>
      </c>
      <c r="AA19" s="45">
        <f t="shared" ref="AA19" si="49">SUM(AA20:AA21)</f>
        <v>0</v>
      </c>
      <c r="AB19" s="45">
        <f t="shared" ref="AB19" si="50">SUM(AB20:AB21)</f>
        <v>0</v>
      </c>
      <c r="AC19" s="45">
        <f t="shared" ref="AC19" si="51">SUM(AC20:AC21)</f>
        <v>0</v>
      </c>
      <c r="AD19" s="45">
        <f t="shared" ref="AD19:AF19" si="52">SUM(AD20:AD21)</f>
        <v>0</v>
      </c>
      <c r="AE19" s="45">
        <f>SUM(AE20:AE21)</f>
        <v>3161300</v>
      </c>
      <c r="AF19" s="45">
        <f t="shared" si="52"/>
        <v>3161300</v>
      </c>
    </row>
    <row r="20" spans="1:32" ht="24" x14ac:dyDescent="0.2">
      <c r="A20" s="39"/>
      <c r="B20" s="428" t="s">
        <v>43</v>
      </c>
      <c r="C20" s="428"/>
      <c r="D20" s="274" t="s">
        <v>148</v>
      </c>
      <c r="E20" s="184">
        <v>2731300</v>
      </c>
      <c r="F20" s="184">
        <f t="shared" ref="F20:F21" si="53">E20+G20</f>
        <v>2731300</v>
      </c>
      <c r="G20" s="184">
        <f t="shared" ref="G20:G21" si="54">SUBTOTAL(9,H20:Q20)</f>
        <v>0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>
        <f t="shared" ref="S20:S21" si="55">R20+T20</f>
        <v>0</v>
      </c>
      <c r="T20" s="184">
        <f t="shared" ref="T20:T21" si="56">SUBTOTAL(9,U20:AD20)</f>
        <v>0</v>
      </c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>
        <f t="shared" ref="AE20:AE21" si="57">E20+R20</f>
        <v>2731300</v>
      </c>
      <c r="AF20" s="184">
        <f t="shared" ref="AF20:AF21" si="58">S20+F20</f>
        <v>2731300</v>
      </c>
    </row>
    <row r="21" spans="1:32" ht="24" x14ac:dyDescent="0.2">
      <c r="A21" s="40"/>
      <c r="B21" s="390" t="s">
        <v>44</v>
      </c>
      <c r="C21" s="390"/>
      <c r="D21" s="41" t="s">
        <v>149</v>
      </c>
      <c r="E21" s="185">
        <v>430000</v>
      </c>
      <c r="F21" s="186">
        <f t="shared" si="53"/>
        <v>430000</v>
      </c>
      <c r="G21" s="186">
        <f t="shared" si="54"/>
        <v>0</v>
      </c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>
        <f t="shared" si="55"/>
        <v>0</v>
      </c>
      <c r="T21" s="186">
        <f t="shared" si="56"/>
        <v>0</v>
      </c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275">
        <f t="shared" si="57"/>
        <v>430000</v>
      </c>
      <c r="AF21" s="186">
        <f t="shared" si="58"/>
        <v>430000</v>
      </c>
    </row>
    <row r="22" spans="1:32" x14ac:dyDescent="0.2">
      <c r="A22" s="47"/>
      <c r="B22" s="388" t="s">
        <v>293</v>
      </c>
      <c r="C22" s="388"/>
      <c r="D22" s="44" t="s">
        <v>296</v>
      </c>
      <c r="E22" s="45">
        <f>SUM(E23:E24)</f>
        <v>1700046</v>
      </c>
      <c r="F22" s="45">
        <f>SUM(F23:F24)</f>
        <v>1700046</v>
      </c>
      <c r="G22" s="45">
        <f t="shared" ref="G22:Q22" si="59">SUM(G23:G24)</f>
        <v>0</v>
      </c>
      <c r="H22" s="45">
        <f t="shared" si="59"/>
        <v>0</v>
      </c>
      <c r="I22" s="45">
        <f t="shared" si="59"/>
        <v>0</v>
      </c>
      <c r="J22" s="45">
        <f t="shared" si="59"/>
        <v>0</v>
      </c>
      <c r="K22" s="45">
        <f t="shared" si="59"/>
        <v>0</v>
      </c>
      <c r="L22" s="45">
        <f t="shared" si="59"/>
        <v>0</v>
      </c>
      <c r="M22" s="45">
        <f t="shared" si="59"/>
        <v>0</v>
      </c>
      <c r="N22" s="45">
        <f t="shared" si="59"/>
        <v>0</v>
      </c>
      <c r="O22" s="45">
        <f t="shared" si="59"/>
        <v>0</v>
      </c>
      <c r="P22" s="45">
        <f t="shared" si="59"/>
        <v>0</v>
      </c>
      <c r="Q22" s="45">
        <f t="shared" si="59"/>
        <v>0</v>
      </c>
      <c r="R22" s="45">
        <f>SUM(R23:R24)</f>
        <v>0</v>
      </c>
      <c r="S22" s="45">
        <f>SUM(S23:S24)</f>
        <v>0</v>
      </c>
      <c r="T22" s="45">
        <f t="shared" ref="T22" si="60">SUM(T23:T24)</f>
        <v>0</v>
      </c>
      <c r="U22" s="45">
        <f t="shared" ref="U22" si="61">SUM(U23:U24)</f>
        <v>0</v>
      </c>
      <c r="V22" s="45">
        <f t="shared" ref="V22" si="62">SUM(V23:V24)</f>
        <v>0</v>
      </c>
      <c r="W22" s="45">
        <f t="shared" ref="W22" si="63">SUM(W23:W24)</f>
        <v>0</v>
      </c>
      <c r="X22" s="45">
        <f t="shared" ref="X22" si="64">SUM(X23:X24)</f>
        <v>0</v>
      </c>
      <c r="Y22" s="45">
        <f t="shared" ref="Y22" si="65">SUM(Y23:Y24)</f>
        <v>0</v>
      </c>
      <c r="Z22" s="45">
        <f t="shared" ref="Z22" si="66">SUM(Z23:Z24)</f>
        <v>0</v>
      </c>
      <c r="AA22" s="45">
        <f t="shared" ref="AA22" si="67">SUM(AA23:AA24)</f>
        <v>0</v>
      </c>
      <c r="AB22" s="45">
        <f t="shared" ref="AB22" si="68">SUM(AB23:AB24)</f>
        <v>0</v>
      </c>
      <c r="AC22" s="45">
        <f t="shared" ref="AC22" si="69">SUM(AC23:AC24)</f>
        <v>0</v>
      </c>
      <c r="AD22" s="45">
        <f t="shared" ref="AD22:AF22" si="70">SUM(AD23:AD24)</f>
        <v>0</v>
      </c>
      <c r="AE22" s="183">
        <f>SUM(AE23:AE24)</f>
        <v>1700046</v>
      </c>
      <c r="AF22" s="45">
        <f t="shared" si="70"/>
        <v>1700046</v>
      </c>
    </row>
    <row r="23" spans="1:32" ht="24" x14ac:dyDescent="0.2">
      <c r="A23" s="47"/>
      <c r="B23" s="428" t="s">
        <v>294</v>
      </c>
      <c r="C23" s="428"/>
      <c r="D23" s="274" t="s">
        <v>297</v>
      </c>
      <c r="E23" s="276">
        <v>1552346</v>
      </c>
      <c r="F23" s="276">
        <f t="shared" ref="F23:F24" si="71">E23+G23</f>
        <v>1552346</v>
      </c>
      <c r="G23" s="276">
        <f t="shared" ref="G23:G24" si="72">SUBTOTAL(9,H23:Q23)</f>
        <v>0</v>
      </c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>
        <f t="shared" ref="S23:S24" si="73">R23+T23</f>
        <v>0</v>
      </c>
      <c r="T23" s="276">
        <f t="shared" ref="T23:T24" si="74">SUBTOTAL(9,U23:AD23)</f>
        <v>0</v>
      </c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>
        <f t="shared" ref="AE23:AE24" si="75">E23+R23</f>
        <v>1552346</v>
      </c>
      <c r="AF23" s="276">
        <f t="shared" ref="AF23:AF24" si="76">S23+F23</f>
        <v>1552346</v>
      </c>
    </row>
    <row r="24" spans="1:32" ht="24" x14ac:dyDescent="0.2">
      <c r="A24" s="47"/>
      <c r="B24" s="390" t="s">
        <v>295</v>
      </c>
      <c r="C24" s="390"/>
      <c r="D24" s="41" t="s">
        <v>298</v>
      </c>
      <c r="E24" s="186">
        <v>147700</v>
      </c>
      <c r="F24" s="186">
        <f t="shared" si="71"/>
        <v>147700</v>
      </c>
      <c r="G24" s="186">
        <f t="shared" si="72"/>
        <v>0</v>
      </c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>
        <f t="shared" si="73"/>
        <v>0</v>
      </c>
      <c r="T24" s="186">
        <f t="shared" si="74"/>
        <v>0</v>
      </c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>
        <f t="shared" si="75"/>
        <v>147700</v>
      </c>
      <c r="AF24" s="186">
        <f t="shared" si="76"/>
        <v>147700</v>
      </c>
    </row>
    <row r="25" spans="1:32" s="116" customFormat="1" x14ac:dyDescent="0.2">
      <c r="A25" s="419" t="s">
        <v>45</v>
      </c>
      <c r="B25" s="420"/>
      <c r="C25" s="420"/>
      <c r="D25" s="33" t="s">
        <v>46</v>
      </c>
      <c r="E25" s="42">
        <f t="shared" ref="E25:F25" si="77">SUM(E26,E28)</f>
        <v>340476</v>
      </c>
      <c r="F25" s="42">
        <f t="shared" si="77"/>
        <v>340476</v>
      </c>
      <c r="G25" s="42">
        <f t="shared" ref="G25:Q25" si="78">SUM(G26,G28)</f>
        <v>0</v>
      </c>
      <c r="H25" s="42">
        <f t="shared" si="78"/>
        <v>0</v>
      </c>
      <c r="I25" s="42">
        <f t="shared" si="78"/>
        <v>0</v>
      </c>
      <c r="J25" s="42">
        <f t="shared" si="78"/>
        <v>0</v>
      </c>
      <c r="K25" s="42">
        <f t="shared" si="78"/>
        <v>0</v>
      </c>
      <c r="L25" s="42">
        <f t="shared" si="78"/>
        <v>0</v>
      </c>
      <c r="M25" s="42">
        <f t="shared" si="78"/>
        <v>0</v>
      </c>
      <c r="N25" s="42">
        <f t="shared" si="78"/>
        <v>0</v>
      </c>
      <c r="O25" s="42">
        <f t="shared" si="78"/>
        <v>0</v>
      </c>
      <c r="P25" s="42">
        <f t="shared" si="78"/>
        <v>0</v>
      </c>
      <c r="Q25" s="42">
        <f t="shared" si="78"/>
        <v>0</v>
      </c>
      <c r="R25" s="42">
        <f t="shared" ref="R25" si="79">SUM(R26,R28)</f>
        <v>0</v>
      </c>
      <c r="S25" s="42">
        <f t="shared" ref="S25:AD25" si="80">SUM(S26,S28)</f>
        <v>0</v>
      </c>
      <c r="T25" s="42">
        <f t="shared" si="80"/>
        <v>0</v>
      </c>
      <c r="U25" s="42">
        <f t="shared" si="80"/>
        <v>0</v>
      </c>
      <c r="V25" s="42">
        <f t="shared" si="80"/>
        <v>0</v>
      </c>
      <c r="W25" s="42">
        <f t="shared" si="80"/>
        <v>0</v>
      </c>
      <c r="X25" s="42">
        <f t="shared" si="80"/>
        <v>0</v>
      </c>
      <c r="Y25" s="42">
        <f t="shared" si="80"/>
        <v>0</v>
      </c>
      <c r="Z25" s="42">
        <f t="shared" si="80"/>
        <v>0</v>
      </c>
      <c r="AA25" s="42">
        <f t="shared" si="80"/>
        <v>0</v>
      </c>
      <c r="AB25" s="42">
        <f t="shared" si="80"/>
        <v>0</v>
      </c>
      <c r="AC25" s="42">
        <f t="shared" si="80"/>
        <v>0</v>
      </c>
      <c r="AD25" s="42">
        <f t="shared" si="80"/>
        <v>0</v>
      </c>
      <c r="AE25" s="42">
        <f t="shared" ref="AE25" si="81">SUM(AE26,AE28)</f>
        <v>328000</v>
      </c>
      <c r="AF25" s="42">
        <f>SUM(AF26,AF28)</f>
        <v>328000</v>
      </c>
    </row>
    <row r="26" spans="1:32" s="115" customFormat="1" ht="24" x14ac:dyDescent="0.2">
      <c r="A26" s="35"/>
      <c r="B26" s="386" t="s">
        <v>47</v>
      </c>
      <c r="C26" s="386"/>
      <c r="D26" s="46" t="s">
        <v>48</v>
      </c>
      <c r="E26" s="187">
        <f t="shared" ref="E26:AE26" si="82">E27</f>
        <v>220000</v>
      </c>
      <c r="F26" s="187">
        <f t="shared" si="82"/>
        <v>220000</v>
      </c>
      <c r="G26" s="187">
        <f t="shared" si="82"/>
        <v>0</v>
      </c>
      <c r="H26" s="187">
        <f t="shared" si="82"/>
        <v>0</v>
      </c>
      <c r="I26" s="187">
        <f t="shared" si="82"/>
        <v>0</v>
      </c>
      <c r="J26" s="187">
        <f t="shared" si="82"/>
        <v>0</v>
      </c>
      <c r="K26" s="187">
        <f t="shared" si="82"/>
        <v>0</v>
      </c>
      <c r="L26" s="187">
        <f t="shared" si="82"/>
        <v>0</v>
      </c>
      <c r="M26" s="187">
        <f t="shared" si="82"/>
        <v>0</v>
      </c>
      <c r="N26" s="187">
        <f t="shared" si="82"/>
        <v>0</v>
      </c>
      <c r="O26" s="187">
        <f t="shared" si="82"/>
        <v>0</v>
      </c>
      <c r="P26" s="187">
        <f t="shared" si="82"/>
        <v>0</v>
      </c>
      <c r="Q26" s="187">
        <f t="shared" si="82"/>
        <v>0</v>
      </c>
      <c r="R26" s="187">
        <f t="shared" si="82"/>
        <v>0</v>
      </c>
      <c r="S26" s="187">
        <f t="shared" ref="S26:AD26" si="83">S27</f>
        <v>0</v>
      </c>
      <c r="T26" s="187">
        <f t="shared" si="83"/>
        <v>0</v>
      </c>
      <c r="U26" s="187">
        <f t="shared" si="83"/>
        <v>0</v>
      </c>
      <c r="V26" s="187">
        <f t="shared" si="83"/>
        <v>0</v>
      </c>
      <c r="W26" s="187">
        <f t="shared" si="83"/>
        <v>0</v>
      </c>
      <c r="X26" s="187">
        <f t="shared" si="83"/>
        <v>0</v>
      </c>
      <c r="Y26" s="187">
        <f t="shared" si="83"/>
        <v>0</v>
      </c>
      <c r="Z26" s="187">
        <f t="shared" si="83"/>
        <v>0</v>
      </c>
      <c r="AA26" s="187">
        <f t="shared" si="83"/>
        <v>0</v>
      </c>
      <c r="AB26" s="187">
        <f t="shared" si="83"/>
        <v>0</v>
      </c>
      <c r="AC26" s="187">
        <f t="shared" si="83"/>
        <v>0</v>
      </c>
      <c r="AD26" s="187">
        <f t="shared" si="83"/>
        <v>0</v>
      </c>
      <c r="AE26" s="187">
        <f t="shared" si="82"/>
        <v>220000</v>
      </c>
      <c r="AF26" s="187">
        <f>AF27</f>
        <v>220000</v>
      </c>
    </row>
    <row r="27" spans="1:32" x14ac:dyDescent="0.2">
      <c r="A27" s="47"/>
      <c r="B27" s="429" t="s">
        <v>49</v>
      </c>
      <c r="C27" s="429"/>
      <c r="D27" s="48" t="s">
        <v>50</v>
      </c>
      <c r="E27" s="186">
        <v>220000</v>
      </c>
      <c r="F27" s="186">
        <f>E27+G27</f>
        <v>220000</v>
      </c>
      <c r="G27" s="186">
        <f>SUBTOTAL(9,H27:Q27)</f>
        <v>0</v>
      </c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>
        <f>R27+T27</f>
        <v>0</v>
      </c>
      <c r="T27" s="186">
        <f>SUBTOTAL(9,U27:AD27)</f>
        <v>0</v>
      </c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>
        <f>E27+R27</f>
        <v>220000</v>
      </c>
      <c r="AF27" s="186">
        <f>S27+F27</f>
        <v>220000</v>
      </c>
    </row>
    <row r="28" spans="1:32" s="115" customFormat="1" ht="24" x14ac:dyDescent="0.2">
      <c r="A28" s="35"/>
      <c r="B28" s="430" t="s">
        <v>51</v>
      </c>
      <c r="C28" s="431"/>
      <c r="D28" s="49" t="s">
        <v>52</v>
      </c>
      <c r="E28" s="187">
        <f t="shared" ref="E28:AE29" si="84">SUM(E29)</f>
        <v>120476</v>
      </c>
      <c r="F28" s="187">
        <f t="shared" si="84"/>
        <v>120476</v>
      </c>
      <c r="G28" s="187">
        <f t="shared" si="84"/>
        <v>0</v>
      </c>
      <c r="H28" s="187">
        <f t="shared" si="84"/>
        <v>0</v>
      </c>
      <c r="I28" s="187">
        <f t="shared" si="84"/>
        <v>0</v>
      </c>
      <c r="J28" s="187">
        <f t="shared" si="84"/>
        <v>0</v>
      </c>
      <c r="K28" s="187">
        <f t="shared" si="84"/>
        <v>0</v>
      </c>
      <c r="L28" s="187">
        <f t="shared" si="84"/>
        <v>0</v>
      </c>
      <c r="M28" s="187">
        <f t="shared" si="84"/>
        <v>0</v>
      </c>
      <c r="N28" s="187">
        <f t="shared" si="84"/>
        <v>0</v>
      </c>
      <c r="O28" s="187">
        <f t="shared" si="84"/>
        <v>0</v>
      </c>
      <c r="P28" s="187">
        <f t="shared" si="84"/>
        <v>0</v>
      </c>
      <c r="Q28" s="187">
        <f t="shared" si="84"/>
        <v>0</v>
      </c>
      <c r="R28" s="187">
        <f t="shared" si="84"/>
        <v>0</v>
      </c>
      <c r="S28" s="187">
        <f>SUM(S29)</f>
        <v>0</v>
      </c>
      <c r="T28" s="187">
        <f t="shared" ref="S28:AF29" si="85">SUM(T29)</f>
        <v>0</v>
      </c>
      <c r="U28" s="187">
        <f t="shared" si="85"/>
        <v>0</v>
      </c>
      <c r="V28" s="187">
        <f t="shared" si="85"/>
        <v>0</v>
      </c>
      <c r="W28" s="187">
        <f t="shared" si="85"/>
        <v>0</v>
      </c>
      <c r="X28" s="187">
        <f t="shared" si="85"/>
        <v>0</v>
      </c>
      <c r="Y28" s="187">
        <f t="shared" si="85"/>
        <v>0</v>
      </c>
      <c r="Z28" s="187">
        <f t="shared" si="85"/>
        <v>0</v>
      </c>
      <c r="AA28" s="187">
        <f t="shared" si="85"/>
        <v>0</v>
      </c>
      <c r="AB28" s="187">
        <f t="shared" si="85"/>
        <v>0</v>
      </c>
      <c r="AC28" s="187">
        <f t="shared" si="85"/>
        <v>0</v>
      </c>
      <c r="AD28" s="187">
        <f t="shared" si="85"/>
        <v>0</v>
      </c>
      <c r="AE28" s="187">
        <f t="shared" si="84"/>
        <v>108000</v>
      </c>
      <c r="AF28" s="187">
        <f t="shared" si="85"/>
        <v>108000</v>
      </c>
    </row>
    <row r="29" spans="1:32" x14ac:dyDescent="0.2">
      <c r="A29" s="47"/>
      <c r="B29" s="397" t="s">
        <v>53</v>
      </c>
      <c r="C29" s="398"/>
      <c r="D29" s="51" t="s">
        <v>54</v>
      </c>
      <c r="E29" s="45">
        <v>120476</v>
      </c>
      <c r="F29" s="45">
        <v>120476</v>
      </c>
      <c r="G29" s="45">
        <f t="shared" si="84"/>
        <v>0</v>
      </c>
      <c r="H29" s="45">
        <f t="shared" si="84"/>
        <v>0</v>
      </c>
      <c r="I29" s="45">
        <f t="shared" si="84"/>
        <v>0</v>
      </c>
      <c r="J29" s="45">
        <f t="shared" si="84"/>
        <v>0</v>
      </c>
      <c r="K29" s="45">
        <f t="shared" si="84"/>
        <v>0</v>
      </c>
      <c r="L29" s="45">
        <f t="shared" si="84"/>
        <v>0</v>
      </c>
      <c r="M29" s="45">
        <f t="shared" si="84"/>
        <v>0</v>
      </c>
      <c r="N29" s="45">
        <f t="shared" si="84"/>
        <v>0</v>
      </c>
      <c r="O29" s="45">
        <f t="shared" si="84"/>
        <v>0</v>
      </c>
      <c r="P29" s="45">
        <f t="shared" si="84"/>
        <v>0</v>
      </c>
      <c r="Q29" s="45">
        <f t="shared" si="84"/>
        <v>0</v>
      </c>
      <c r="R29" s="45">
        <f t="shared" si="84"/>
        <v>0</v>
      </c>
      <c r="S29" s="45">
        <f t="shared" si="85"/>
        <v>0</v>
      </c>
      <c r="T29" s="45">
        <f t="shared" si="85"/>
        <v>0</v>
      </c>
      <c r="U29" s="45">
        <f t="shared" si="85"/>
        <v>0</v>
      </c>
      <c r="V29" s="45">
        <f t="shared" si="85"/>
        <v>0</v>
      </c>
      <c r="W29" s="45">
        <f t="shared" si="85"/>
        <v>0</v>
      </c>
      <c r="X29" s="45">
        <f t="shared" si="85"/>
        <v>0</v>
      </c>
      <c r="Y29" s="45">
        <f t="shared" si="85"/>
        <v>0</v>
      </c>
      <c r="Z29" s="45">
        <f t="shared" si="85"/>
        <v>0</v>
      </c>
      <c r="AA29" s="45">
        <f t="shared" si="85"/>
        <v>0</v>
      </c>
      <c r="AB29" s="45">
        <f t="shared" si="85"/>
        <v>0</v>
      </c>
      <c r="AC29" s="45">
        <f t="shared" si="85"/>
        <v>0</v>
      </c>
      <c r="AD29" s="45">
        <f t="shared" si="85"/>
        <v>0</v>
      </c>
      <c r="AE29" s="45">
        <f t="shared" si="84"/>
        <v>108000</v>
      </c>
      <c r="AF29" s="45">
        <f>SUM(AF30)</f>
        <v>108000</v>
      </c>
    </row>
    <row r="30" spans="1:32" ht="24" x14ac:dyDescent="0.2">
      <c r="A30" s="47"/>
      <c r="B30" s="269"/>
      <c r="C30" s="277" t="s">
        <v>250</v>
      </c>
      <c r="D30" s="101" t="s">
        <v>251</v>
      </c>
      <c r="E30" s="186">
        <v>108000</v>
      </c>
      <c r="F30" s="186">
        <f>E30+G30</f>
        <v>108000</v>
      </c>
      <c r="G30" s="186">
        <f>SUBTOTAL(9,H30:Q30)</f>
        <v>0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>
        <f>R30+T30</f>
        <v>0</v>
      </c>
      <c r="T30" s="186">
        <f>SUBTOTAL(9,U30:AD30)</f>
        <v>0</v>
      </c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>
        <f>E30+R30</f>
        <v>108000</v>
      </c>
      <c r="AF30" s="186">
        <f>S30+F30</f>
        <v>108000</v>
      </c>
    </row>
    <row r="31" spans="1:32" s="116" customFormat="1" ht="24" x14ac:dyDescent="0.2">
      <c r="A31" s="419" t="s">
        <v>55</v>
      </c>
      <c r="B31" s="420"/>
      <c r="C31" s="420"/>
      <c r="D31" s="52" t="s">
        <v>123</v>
      </c>
      <c r="E31" s="42">
        <f>SUM(E32)</f>
        <v>2000</v>
      </c>
      <c r="F31" s="42">
        <f>SUM(F32)</f>
        <v>2000</v>
      </c>
      <c r="G31" s="42">
        <f t="shared" ref="G31" si="86">SUM(G32)</f>
        <v>0</v>
      </c>
      <c r="H31" s="42">
        <f t="shared" ref="H31" si="87">SUM(H32)</f>
        <v>0</v>
      </c>
      <c r="I31" s="42">
        <f t="shared" ref="I31" si="88">SUM(I32)</f>
        <v>0</v>
      </c>
      <c r="J31" s="42">
        <f t="shared" ref="J31" si="89">SUM(J32)</f>
        <v>0</v>
      </c>
      <c r="K31" s="42">
        <f t="shared" ref="K31" si="90">SUM(K32)</f>
        <v>0</v>
      </c>
      <c r="L31" s="42">
        <f t="shared" ref="L31" si="91">SUM(L32)</f>
        <v>0</v>
      </c>
      <c r="M31" s="42">
        <f t="shared" ref="M31" si="92">SUM(M32)</f>
        <v>0</v>
      </c>
      <c r="N31" s="42">
        <f t="shared" ref="N31" si="93">SUM(N32)</f>
        <v>0</v>
      </c>
      <c r="O31" s="42">
        <f t="shared" ref="O31" si="94">SUM(O32)</f>
        <v>0</v>
      </c>
      <c r="P31" s="42">
        <f t="shared" ref="P31" si="95">SUM(P32)</f>
        <v>0</v>
      </c>
      <c r="Q31" s="42">
        <f t="shared" ref="Q31" si="96">SUM(Q32)</f>
        <v>0</v>
      </c>
      <c r="R31" s="42">
        <f t="shared" ref="R31:AE31" si="97">SUM(R32)</f>
        <v>0</v>
      </c>
      <c r="S31" s="42">
        <f t="shared" ref="S31" si="98">SUM(S32)</f>
        <v>0</v>
      </c>
      <c r="T31" s="42">
        <f t="shared" ref="T31" si="99">SUM(T32)</f>
        <v>0</v>
      </c>
      <c r="U31" s="42">
        <f t="shared" ref="U31" si="100">SUM(U32)</f>
        <v>0</v>
      </c>
      <c r="V31" s="42">
        <f t="shared" ref="V31" si="101">SUM(V32)</f>
        <v>0</v>
      </c>
      <c r="W31" s="42">
        <f t="shared" ref="W31" si="102">SUM(W32)</f>
        <v>0</v>
      </c>
      <c r="X31" s="42">
        <f t="shared" ref="X31" si="103">SUM(X32)</f>
        <v>0</v>
      </c>
      <c r="Y31" s="42">
        <f t="shared" ref="Y31" si="104">SUM(Y32)</f>
        <v>0</v>
      </c>
      <c r="Z31" s="42">
        <f t="shared" ref="Z31" si="105">SUM(Z32)</f>
        <v>0</v>
      </c>
      <c r="AA31" s="42">
        <f t="shared" ref="AA31" si="106">SUM(AA32)</f>
        <v>0</v>
      </c>
      <c r="AB31" s="42">
        <f t="shared" ref="AB31" si="107">SUM(AB32)</f>
        <v>0</v>
      </c>
      <c r="AC31" s="42">
        <f t="shared" ref="AC31" si="108">SUM(AC32)</f>
        <v>0</v>
      </c>
      <c r="AD31" s="42">
        <f t="shared" ref="AD31:AF31" si="109">SUM(AD32)</f>
        <v>0</v>
      </c>
      <c r="AE31" s="42">
        <f t="shared" si="97"/>
        <v>2000</v>
      </c>
      <c r="AF31" s="42">
        <f t="shared" si="109"/>
        <v>2000</v>
      </c>
    </row>
    <row r="32" spans="1:32" s="115" customFormat="1" ht="36" x14ac:dyDescent="0.2">
      <c r="A32" s="35"/>
      <c r="B32" s="386" t="s">
        <v>56</v>
      </c>
      <c r="C32" s="386"/>
      <c r="D32" s="36" t="s">
        <v>288</v>
      </c>
      <c r="E32" s="187">
        <f>SUM(E33)</f>
        <v>2000</v>
      </c>
      <c r="F32" s="187">
        <f t="shared" ref="F32:AE32" si="110">SUM(F33)</f>
        <v>2000</v>
      </c>
      <c r="G32" s="187">
        <f t="shared" si="110"/>
        <v>0</v>
      </c>
      <c r="H32" s="187">
        <f>SUM(H33)</f>
        <v>0</v>
      </c>
      <c r="I32" s="187">
        <f t="shared" si="110"/>
        <v>0</v>
      </c>
      <c r="J32" s="187">
        <f t="shared" si="110"/>
        <v>0</v>
      </c>
      <c r="K32" s="187">
        <f t="shared" si="110"/>
        <v>0</v>
      </c>
      <c r="L32" s="187">
        <f t="shared" si="110"/>
        <v>0</v>
      </c>
      <c r="M32" s="187">
        <f t="shared" si="110"/>
        <v>0</v>
      </c>
      <c r="N32" s="187">
        <f t="shared" si="110"/>
        <v>0</v>
      </c>
      <c r="O32" s="187">
        <f t="shared" si="110"/>
        <v>0</v>
      </c>
      <c r="P32" s="187">
        <f t="shared" si="110"/>
        <v>0</v>
      </c>
      <c r="Q32" s="187">
        <f t="shared" si="110"/>
        <v>0</v>
      </c>
      <c r="R32" s="187">
        <f t="shared" si="110"/>
        <v>0</v>
      </c>
      <c r="S32" s="187">
        <f t="shared" ref="S32:AD32" si="111">SUM(S33)</f>
        <v>0</v>
      </c>
      <c r="T32" s="187">
        <f t="shared" si="111"/>
        <v>0</v>
      </c>
      <c r="U32" s="187">
        <f t="shared" si="111"/>
        <v>0</v>
      </c>
      <c r="V32" s="187">
        <f t="shared" si="111"/>
        <v>0</v>
      </c>
      <c r="W32" s="187">
        <f t="shared" si="111"/>
        <v>0</v>
      </c>
      <c r="X32" s="187">
        <f t="shared" si="111"/>
        <v>0</v>
      </c>
      <c r="Y32" s="187">
        <f t="shared" si="111"/>
        <v>0</v>
      </c>
      <c r="Z32" s="187">
        <f t="shared" si="111"/>
        <v>0</v>
      </c>
      <c r="AA32" s="187">
        <f t="shared" si="111"/>
        <v>0</v>
      </c>
      <c r="AB32" s="187">
        <f t="shared" si="111"/>
        <v>0</v>
      </c>
      <c r="AC32" s="187">
        <f t="shared" si="111"/>
        <v>0</v>
      </c>
      <c r="AD32" s="187">
        <f t="shared" si="111"/>
        <v>0</v>
      </c>
      <c r="AE32" s="187">
        <f t="shared" si="110"/>
        <v>2000</v>
      </c>
      <c r="AF32" s="187">
        <f>SUM(AF33)</f>
        <v>2000</v>
      </c>
    </row>
    <row r="33" spans="1:32" ht="29.25" customHeight="1" x14ac:dyDescent="0.2">
      <c r="A33" s="43"/>
      <c r="B33" s="388" t="s">
        <v>490</v>
      </c>
      <c r="C33" s="388"/>
      <c r="D33" s="44" t="s">
        <v>527</v>
      </c>
      <c r="E33" s="45">
        <v>2000</v>
      </c>
      <c r="F33" s="45">
        <f>E33+G33</f>
        <v>2000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>
        <f>R33+T33</f>
        <v>0</v>
      </c>
      <c r="T33" s="45">
        <f>SUBTOTAL(9,U33:AD33)</f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>
        <f>E33+R33</f>
        <v>2000</v>
      </c>
      <c r="AF33" s="45">
        <f>S33+F33</f>
        <v>2000</v>
      </c>
    </row>
    <row r="34" spans="1:32" s="116" customFormat="1" ht="24" x14ac:dyDescent="0.2">
      <c r="A34" s="419" t="s">
        <v>57</v>
      </c>
      <c r="B34" s="420"/>
      <c r="C34" s="420"/>
      <c r="D34" s="52" t="s">
        <v>58</v>
      </c>
      <c r="E34" s="42">
        <f>SUM(E35,E38)</f>
        <v>3084715</v>
      </c>
      <c r="F34" s="42">
        <f>SUM(F35,F38)</f>
        <v>3084715</v>
      </c>
      <c r="G34" s="42">
        <f t="shared" ref="G34:Q34" si="112">SUM(G35,G38)</f>
        <v>0</v>
      </c>
      <c r="H34" s="42">
        <f t="shared" si="112"/>
        <v>0</v>
      </c>
      <c r="I34" s="42">
        <f t="shared" si="112"/>
        <v>0</v>
      </c>
      <c r="J34" s="42">
        <f t="shared" si="112"/>
        <v>0</v>
      </c>
      <c r="K34" s="42">
        <f t="shared" si="112"/>
        <v>0</v>
      </c>
      <c r="L34" s="42">
        <f t="shared" si="112"/>
        <v>0</v>
      </c>
      <c r="M34" s="42">
        <f t="shared" si="112"/>
        <v>0</v>
      </c>
      <c r="N34" s="42">
        <f t="shared" si="112"/>
        <v>0</v>
      </c>
      <c r="O34" s="42">
        <f t="shared" si="112"/>
        <v>0</v>
      </c>
      <c r="P34" s="42">
        <f t="shared" si="112"/>
        <v>0</v>
      </c>
      <c r="Q34" s="42">
        <f t="shared" si="112"/>
        <v>0</v>
      </c>
      <c r="R34" s="42">
        <f>SUM(R35,R38)</f>
        <v>0</v>
      </c>
      <c r="S34" s="42">
        <f>SUM(S35,S38)</f>
        <v>0</v>
      </c>
      <c r="T34" s="42">
        <f t="shared" ref="T34" si="113">SUM(T35,T38)</f>
        <v>0</v>
      </c>
      <c r="U34" s="42">
        <f t="shared" ref="U34" si="114">SUM(U35,U38)</f>
        <v>0</v>
      </c>
      <c r="V34" s="42">
        <f t="shared" ref="V34" si="115">SUM(V35,V38)</f>
        <v>0</v>
      </c>
      <c r="W34" s="42">
        <f t="shared" ref="W34" si="116">SUM(W35,W38)</f>
        <v>0</v>
      </c>
      <c r="X34" s="42">
        <f t="shared" ref="X34" si="117">SUM(X35,X38)</f>
        <v>0</v>
      </c>
      <c r="Y34" s="42">
        <f t="shared" ref="Y34" si="118">SUM(Y35,Y38)</f>
        <v>0</v>
      </c>
      <c r="Z34" s="42">
        <f t="shared" ref="Z34" si="119">SUM(Z35,Z38)</f>
        <v>0</v>
      </c>
      <c r="AA34" s="42">
        <f t="shared" ref="AA34" si="120">SUM(AA35,AA38)</f>
        <v>0</v>
      </c>
      <c r="AB34" s="42">
        <f t="shared" ref="AB34" si="121">SUM(AB35,AB38)</f>
        <v>0</v>
      </c>
      <c r="AC34" s="42">
        <f t="shared" ref="AC34" si="122">SUM(AC35,AC38)</f>
        <v>0</v>
      </c>
      <c r="AD34" s="42">
        <f t="shared" ref="AD34:AF34" si="123">SUM(AD35,AD38)</f>
        <v>0</v>
      </c>
      <c r="AE34" s="42">
        <f>SUM(AE35,AE38)</f>
        <v>3084715</v>
      </c>
      <c r="AF34" s="42">
        <f t="shared" si="123"/>
        <v>3084715</v>
      </c>
    </row>
    <row r="35" spans="1:32" s="115" customFormat="1" x14ac:dyDescent="0.2">
      <c r="A35" s="35"/>
      <c r="B35" s="386" t="s">
        <v>59</v>
      </c>
      <c r="C35" s="386"/>
      <c r="D35" s="36" t="s">
        <v>60</v>
      </c>
      <c r="E35" s="187">
        <f>SUM(E36:E37)</f>
        <v>11715</v>
      </c>
      <c r="F35" s="187">
        <f>SUM(F36:F37)</f>
        <v>11715</v>
      </c>
      <c r="G35" s="187">
        <f t="shared" ref="G35:Q35" si="124">SUM(G36:G37)</f>
        <v>0</v>
      </c>
      <c r="H35" s="187">
        <f t="shared" si="124"/>
        <v>0</v>
      </c>
      <c r="I35" s="187">
        <f t="shared" si="124"/>
        <v>0</v>
      </c>
      <c r="J35" s="187">
        <f t="shared" si="124"/>
        <v>0</v>
      </c>
      <c r="K35" s="187">
        <f t="shared" si="124"/>
        <v>0</v>
      </c>
      <c r="L35" s="187">
        <f t="shared" si="124"/>
        <v>0</v>
      </c>
      <c r="M35" s="187">
        <f t="shared" si="124"/>
        <v>0</v>
      </c>
      <c r="N35" s="187">
        <f t="shared" si="124"/>
        <v>0</v>
      </c>
      <c r="O35" s="187">
        <f t="shared" si="124"/>
        <v>0</v>
      </c>
      <c r="P35" s="187">
        <f t="shared" si="124"/>
        <v>0</v>
      </c>
      <c r="Q35" s="187">
        <f t="shared" si="124"/>
        <v>0</v>
      </c>
      <c r="R35" s="187">
        <f>SUM(R36:R37)</f>
        <v>0</v>
      </c>
      <c r="S35" s="187">
        <f>SUM(S36:S37)</f>
        <v>0</v>
      </c>
      <c r="T35" s="187">
        <f t="shared" ref="T35" si="125">SUM(T36:T37)</f>
        <v>0</v>
      </c>
      <c r="U35" s="187">
        <f t="shared" ref="U35" si="126">SUM(U36:U37)</f>
        <v>0</v>
      </c>
      <c r="V35" s="187">
        <f t="shared" ref="V35" si="127">SUM(V36:V37)</f>
        <v>0</v>
      </c>
      <c r="W35" s="187">
        <f t="shared" ref="W35" si="128">SUM(W36:W37)</f>
        <v>0</v>
      </c>
      <c r="X35" s="187">
        <f t="shared" ref="X35" si="129">SUM(X36:X37)</f>
        <v>0</v>
      </c>
      <c r="Y35" s="187">
        <f t="shared" ref="Y35" si="130">SUM(Y36:Y37)</f>
        <v>0</v>
      </c>
      <c r="Z35" s="187">
        <f t="shared" ref="Z35" si="131">SUM(Z36:Z37)</f>
        <v>0</v>
      </c>
      <c r="AA35" s="187">
        <f t="shared" ref="AA35" si="132">SUM(AA36:AA37)</f>
        <v>0</v>
      </c>
      <c r="AB35" s="187">
        <f t="shared" ref="AB35" si="133">SUM(AB36:AB37)</f>
        <v>0</v>
      </c>
      <c r="AC35" s="187">
        <f t="shared" ref="AC35" si="134">SUM(AC36:AC37)</f>
        <v>0</v>
      </c>
      <c r="AD35" s="187">
        <f t="shared" ref="AD35:AF35" si="135">SUM(AD36:AD37)</f>
        <v>0</v>
      </c>
      <c r="AE35" s="187">
        <f>SUM(AE36:AE37)</f>
        <v>11715</v>
      </c>
      <c r="AF35" s="187">
        <f t="shared" si="135"/>
        <v>11715</v>
      </c>
    </row>
    <row r="36" spans="1:32" ht="48" x14ac:dyDescent="0.2">
      <c r="A36" s="43"/>
      <c r="B36" s="388" t="s">
        <v>61</v>
      </c>
      <c r="C36" s="388"/>
      <c r="D36" s="44" t="s">
        <v>528</v>
      </c>
      <c r="E36" s="45">
        <v>7815</v>
      </c>
      <c r="F36" s="183">
        <f t="shared" ref="F36:F37" si="136">E36+G36</f>
        <v>7815</v>
      </c>
      <c r="G36" s="183">
        <f t="shared" ref="G36:G37" si="137">SUBTOTAL(9,H36:Q36)</f>
        <v>0</v>
      </c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>
        <f t="shared" ref="S36:S37" si="138">R36+T36</f>
        <v>0</v>
      </c>
      <c r="T36" s="183">
        <f t="shared" ref="T36:T37" si="139">SUBTOTAL(9,U36:AD36)</f>
        <v>0</v>
      </c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>
        <f>E36+R36</f>
        <v>7815</v>
      </c>
      <c r="AF36" s="183">
        <f t="shared" ref="AF36:AF37" si="140">S36+F36</f>
        <v>7815</v>
      </c>
    </row>
    <row r="37" spans="1:32" ht="24" x14ac:dyDescent="0.2">
      <c r="A37" s="53"/>
      <c r="B37" s="426" t="s">
        <v>62</v>
      </c>
      <c r="C37" s="426"/>
      <c r="D37" s="54" t="s">
        <v>193</v>
      </c>
      <c r="E37" s="55">
        <v>3900</v>
      </c>
      <c r="F37" s="55">
        <f t="shared" si="136"/>
        <v>3900</v>
      </c>
      <c r="G37" s="55">
        <f t="shared" si="137"/>
        <v>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45"/>
      <c r="S37" s="55">
        <f t="shared" si="138"/>
        <v>0</v>
      </c>
      <c r="T37" s="55">
        <f t="shared" si="139"/>
        <v>0</v>
      </c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45">
        <f>E37+R37</f>
        <v>3900</v>
      </c>
      <c r="AF37" s="55">
        <f t="shared" si="140"/>
        <v>3900</v>
      </c>
    </row>
    <row r="38" spans="1:32" s="115" customFormat="1" x14ac:dyDescent="0.2">
      <c r="A38" s="35"/>
      <c r="B38" s="386" t="s">
        <v>63</v>
      </c>
      <c r="C38" s="386"/>
      <c r="D38" s="36" t="s">
        <v>64</v>
      </c>
      <c r="E38" s="187">
        <f>SUM(E39:E42)</f>
        <v>3073000</v>
      </c>
      <c r="F38" s="187">
        <f>SUM(F39:F42)</f>
        <v>3073000</v>
      </c>
      <c r="G38" s="187">
        <f t="shared" ref="G38:Q38" si="141">SUM(G39:G42)</f>
        <v>0</v>
      </c>
      <c r="H38" s="187">
        <f t="shared" si="141"/>
        <v>0</v>
      </c>
      <c r="I38" s="187">
        <f t="shared" si="141"/>
        <v>0</v>
      </c>
      <c r="J38" s="187">
        <f t="shared" si="141"/>
        <v>0</v>
      </c>
      <c r="K38" s="187">
        <f t="shared" si="141"/>
        <v>0</v>
      </c>
      <c r="L38" s="187">
        <f t="shared" si="141"/>
        <v>0</v>
      </c>
      <c r="M38" s="187">
        <f t="shared" si="141"/>
        <v>0</v>
      </c>
      <c r="N38" s="187">
        <f t="shared" si="141"/>
        <v>0</v>
      </c>
      <c r="O38" s="187">
        <f t="shared" si="141"/>
        <v>0</v>
      </c>
      <c r="P38" s="187">
        <f t="shared" si="141"/>
        <v>0</v>
      </c>
      <c r="Q38" s="187">
        <f t="shared" si="141"/>
        <v>0</v>
      </c>
      <c r="R38" s="187">
        <f>SUM(R39:R42)</f>
        <v>0</v>
      </c>
      <c r="S38" s="187">
        <f>SUM(S39:S42)</f>
        <v>0</v>
      </c>
      <c r="T38" s="187">
        <f t="shared" ref="T38" si="142">SUM(T39:T42)</f>
        <v>0</v>
      </c>
      <c r="U38" s="187">
        <f t="shared" ref="U38" si="143">SUM(U39:U42)</f>
        <v>0</v>
      </c>
      <c r="V38" s="187">
        <f t="shared" ref="V38" si="144">SUM(V39:V42)</f>
        <v>0</v>
      </c>
      <c r="W38" s="187">
        <f t="shared" ref="W38" si="145">SUM(W39:W42)</f>
        <v>0</v>
      </c>
      <c r="X38" s="187">
        <f t="shared" ref="X38" si="146">SUM(X39:X42)</f>
        <v>0</v>
      </c>
      <c r="Y38" s="187">
        <f t="shared" ref="Y38" si="147">SUM(Y39:Y42)</f>
        <v>0</v>
      </c>
      <c r="Z38" s="187">
        <f t="shared" ref="Z38" si="148">SUM(Z39:Z42)</f>
        <v>0</v>
      </c>
      <c r="AA38" s="187">
        <f t="shared" ref="AA38" si="149">SUM(AA39:AA42)</f>
        <v>0</v>
      </c>
      <c r="AB38" s="187">
        <f t="shared" ref="AB38" si="150">SUM(AB39:AB42)</f>
        <v>0</v>
      </c>
      <c r="AC38" s="187">
        <f t="shared" ref="AC38" si="151">SUM(AC39:AC42)</f>
        <v>0</v>
      </c>
      <c r="AD38" s="187">
        <f t="shared" ref="AD38:AF38" si="152">SUM(AD39:AD42)</f>
        <v>0</v>
      </c>
      <c r="AE38" s="191">
        <f>SUM(AE39:AE42)</f>
        <v>3073000</v>
      </c>
      <c r="AF38" s="187">
        <f t="shared" si="152"/>
        <v>3073000</v>
      </c>
    </row>
    <row r="39" spans="1:32" x14ac:dyDescent="0.2">
      <c r="A39" s="56"/>
      <c r="B39" s="384" t="s">
        <v>65</v>
      </c>
      <c r="C39" s="384"/>
      <c r="D39" s="57" t="s">
        <v>140</v>
      </c>
      <c r="E39" s="188">
        <v>41000</v>
      </c>
      <c r="F39" s="188">
        <f t="shared" ref="F39:F42" si="153">E39+G39</f>
        <v>41000</v>
      </c>
      <c r="G39" s="188">
        <f t="shared" ref="G39:G42" si="154">SUBTOTAL(9,H39:Q39)</f>
        <v>0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>
        <f t="shared" ref="S39:S42" si="155">R39+T39</f>
        <v>0</v>
      </c>
      <c r="T39" s="188">
        <f t="shared" ref="T39:T42" si="156">SUBTOTAL(9,U39:AD39)</f>
        <v>0</v>
      </c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>
        <f>E39+R39</f>
        <v>41000</v>
      </c>
      <c r="AF39" s="188">
        <f t="shared" ref="AF39:AF42" si="157">S39+F39</f>
        <v>41000</v>
      </c>
    </row>
    <row r="40" spans="1:32" ht="24" x14ac:dyDescent="0.2">
      <c r="A40" s="56"/>
      <c r="B40" s="384" t="s">
        <v>66</v>
      </c>
      <c r="C40" s="384"/>
      <c r="D40" s="57" t="s">
        <v>141</v>
      </c>
      <c r="E40" s="188">
        <v>2900000</v>
      </c>
      <c r="F40" s="188">
        <f t="shared" si="153"/>
        <v>2900000</v>
      </c>
      <c r="G40" s="188">
        <f t="shared" si="154"/>
        <v>0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>
        <f t="shared" si="155"/>
        <v>0</v>
      </c>
      <c r="T40" s="188">
        <f t="shared" si="156"/>
        <v>0</v>
      </c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>
        <f>E40+R40</f>
        <v>2900000</v>
      </c>
      <c r="AF40" s="188">
        <f t="shared" si="157"/>
        <v>2900000</v>
      </c>
    </row>
    <row r="41" spans="1:32" ht="24" x14ac:dyDescent="0.2">
      <c r="A41" s="56"/>
      <c r="B41" s="384" t="s">
        <v>67</v>
      </c>
      <c r="C41" s="384"/>
      <c r="D41" s="57" t="s">
        <v>142</v>
      </c>
      <c r="E41" s="188">
        <v>52000</v>
      </c>
      <c r="F41" s="188">
        <f t="shared" si="153"/>
        <v>52000</v>
      </c>
      <c r="G41" s="188">
        <f t="shared" si="154"/>
        <v>0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>
        <f t="shared" si="155"/>
        <v>0</v>
      </c>
      <c r="T41" s="188">
        <f t="shared" si="156"/>
        <v>0</v>
      </c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>
        <f>E41+R41</f>
        <v>52000</v>
      </c>
      <c r="AF41" s="188">
        <f t="shared" si="157"/>
        <v>52000</v>
      </c>
    </row>
    <row r="42" spans="1:32" ht="24" x14ac:dyDescent="0.2">
      <c r="A42" s="40"/>
      <c r="B42" s="390" t="s">
        <v>130</v>
      </c>
      <c r="C42" s="390"/>
      <c r="D42" s="41" t="s">
        <v>529</v>
      </c>
      <c r="E42" s="185">
        <v>80000</v>
      </c>
      <c r="F42" s="186">
        <f t="shared" si="153"/>
        <v>80000</v>
      </c>
      <c r="G42" s="186">
        <f t="shared" si="154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f t="shared" si="155"/>
        <v>0</v>
      </c>
      <c r="T42" s="186">
        <f t="shared" si="156"/>
        <v>0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>
        <f>E42+R42</f>
        <v>80000</v>
      </c>
      <c r="AF42" s="186">
        <f t="shared" si="157"/>
        <v>80000</v>
      </c>
    </row>
    <row r="43" spans="1:32" s="116" customFormat="1" x14ac:dyDescent="0.2">
      <c r="A43" s="419" t="s">
        <v>68</v>
      </c>
      <c r="B43" s="420"/>
      <c r="C43" s="420"/>
      <c r="D43" s="52" t="s">
        <v>69</v>
      </c>
      <c r="E43" s="42">
        <f t="shared" ref="E43:AE43" si="158">SUM(E44)</f>
        <v>821100</v>
      </c>
      <c r="F43" s="42">
        <f t="shared" si="158"/>
        <v>821100</v>
      </c>
      <c r="G43" s="42">
        <f t="shared" si="158"/>
        <v>0</v>
      </c>
      <c r="H43" s="42">
        <f t="shared" si="158"/>
        <v>0</v>
      </c>
      <c r="I43" s="42">
        <f t="shared" si="158"/>
        <v>0</v>
      </c>
      <c r="J43" s="42">
        <f t="shared" si="158"/>
        <v>0</v>
      </c>
      <c r="K43" s="42">
        <f t="shared" si="158"/>
        <v>0</v>
      </c>
      <c r="L43" s="42">
        <f t="shared" si="158"/>
        <v>0</v>
      </c>
      <c r="M43" s="42">
        <f t="shared" si="158"/>
        <v>0</v>
      </c>
      <c r="N43" s="42">
        <f t="shared" si="158"/>
        <v>0</v>
      </c>
      <c r="O43" s="42">
        <f t="shared" si="158"/>
        <v>0</v>
      </c>
      <c r="P43" s="42">
        <f t="shared" si="158"/>
        <v>0</v>
      </c>
      <c r="Q43" s="42">
        <f t="shared" si="158"/>
        <v>0</v>
      </c>
      <c r="R43" s="42">
        <f t="shared" si="158"/>
        <v>0</v>
      </c>
      <c r="S43" s="42">
        <f t="shared" ref="S43:AD43" si="159">SUM(S44)</f>
        <v>0</v>
      </c>
      <c r="T43" s="42">
        <f t="shared" si="159"/>
        <v>0</v>
      </c>
      <c r="U43" s="42">
        <f t="shared" si="159"/>
        <v>0</v>
      </c>
      <c r="V43" s="42">
        <f t="shared" si="159"/>
        <v>0</v>
      </c>
      <c r="W43" s="42">
        <f t="shared" si="159"/>
        <v>0</v>
      </c>
      <c r="X43" s="42">
        <f t="shared" si="159"/>
        <v>0</v>
      </c>
      <c r="Y43" s="42">
        <f t="shared" si="159"/>
        <v>0</v>
      </c>
      <c r="Z43" s="42">
        <f t="shared" si="159"/>
        <v>0</v>
      </c>
      <c r="AA43" s="42">
        <f t="shared" si="159"/>
        <v>0</v>
      </c>
      <c r="AB43" s="42">
        <f t="shared" si="159"/>
        <v>0</v>
      </c>
      <c r="AC43" s="42">
        <f t="shared" si="159"/>
        <v>0</v>
      </c>
      <c r="AD43" s="42">
        <f t="shared" si="159"/>
        <v>0</v>
      </c>
      <c r="AE43" s="42">
        <f t="shared" si="158"/>
        <v>821100</v>
      </c>
      <c r="AF43" s="42">
        <f>SUM(AF44)</f>
        <v>821100</v>
      </c>
    </row>
    <row r="44" spans="1:32" s="115" customFormat="1" x14ac:dyDescent="0.2">
      <c r="A44" s="35"/>
      <c r="B44" s="386" t="s">
        <v>70</v>
      </c>
      <c r="C44" s="386"/>
      <c r="D44" s="36" t="s">
        <v>71</v>
      </c>
      <c r="E44" s="187">
        <f t="shared" ref="E44:AE44" si="160">E45</f>
        <v>821100</v>
      </c>
      <c r="F44" s="187">
        <f t="shared" si="160"/>
        <v>821100</v>
      </c>
      <c r="G44" s="187">
        <f t="shared" si="160"/>
        <v>0</v>
      </c>
      <c r="H44" s="187">
        <f t="shared" si="160"/>
        <v>0</v>
      </c>
      <c r="I44" s="187">
        <f t="shared" si="160"/>
        <v>0</v>
      </c>
      <c r="J44" s="187">
        <f t="shared" si="160"/>
        <v>0</v>
      </c>
      <c r="K44" s="187">
        <f t="shared" si="160"/>
        <v>0</v>
      </c>
      <c r="L44" s="187">
        <f t="shared" si="160"/>
        <v>0</v>
      </c>
      <c r="M44" s="187">
        <f t="shared" si="160"/>
        <v>0</v>
      </c>
      <c r="N44" s="187">
        <f t="shared" si="160"/>
        <v>0</v>
      </c>
      <c r="O44" s="187">
        <f t="shared" si="160"/>
        <v>0</v>
      </c>
      <c r="P44" s="187">
        <f t="shared" si="160"/>
        <v>0</v>
      </c>
      <c r="Q44" s="187">
        <f t="shared" si="160"/>
        <v>0</v>
      </c>
      <c r="R44" s="187">
        <f t="shared" si="160"/>
        <v>0</v>
      </c>
      <c r="S44" s="187">
        <f t="shared" ref="S44:AD44" si="161">S45</f>
        <v>0</v>
      </c>
      <c r="T44" s="187">
        <f t="shared" si="161"/>
        <v>0</v>
      </c>
      <c r="U44" s="187">
        <f t="shared" si="161"/>
        <v>0</v>
      </c>
      <c r="V44" s="187">
        <f t="shared" si="161"/>
        <v>0</v>
      </c>
      <c r="W44" s="187">
        <f t="shared" si="161"/>
        <v>0</v>
      </c>
      <c r="X44" s="187">
        <f t="shared" si="161"/>
        <v>0</v>
      </c>
      <c r="Y44" s="187">
        <f t="shared" si="161"/>
        <v>0</v>
      </c>
      <c r="Z44" s="187">
        <f t="shared" si="161"/>
        <v>0</v>
      </c>
      <c r="AA44" s="187">
        <f t="shared" si="161"/>
        <v>0</v>
      </c>
      <c r="AB44" s="187">
        <f t="shared" si="161"/>
        <v>0</v>
      </c>
      <c r="AC44" s="187">
        <f t="shared" si="161"/>
        <v>0</v>
      </c>
      <c r="AD44" s="187">
        <f t="shared" si="161"/>
        <v>0</v>
      </c>
      <c r="AE44" s="187">
        <f t="shared" si="160"/>
        <v>821100</v>
      </c>
      <c r="AF44" s="187">
        <f>AF45</f>
        <v>821100</v>
      </c>
    </row>
    <row r="45" spans="1:32" x14ac:dyDescent="0.2">
      <c r="A45" s="118"/>
      <c r="B45" s="441" t="s">
        <v>72</v>
      </c>
      <c r="C45" s="441"/>
      <c r="D45" s="278" t="s">
        <v>73</v>
      </c>
      <c r="E45" s="276">
        <f>48000+100000+673100</f>
        <v>821100</v>
      </c>
      <c r="F45" s="55">
        <f>E45+G45</f>
        <v>821100</v>
      </c>
      <c r="G45" s="55">
        <f>SUBTOTAL(9,H45:Q45)</f>
        <v>0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45"/>
      <c r="S45" s="55">
        <f>R45+T45</f>
        <v>0</v>
      </c>
      <c r="T45" s="55">
        <f>SUBTOTAL(9,U45:AD45)</f>
        <v>0</v>
      </c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45">
        <f>E45+R45</f>
        <v>821100</v>
      </c>
      <c r="AF45" s="55">
        <f>S45+F45</f>
        <v>821100</v>
      </c>
    </row>
    <row r="46" spans="1:32" s="116" customFormat="1" x14ac:dyDescent="0.2">
      <c r="A46" s="419" t="s">
        <v>74</v>
      </c>
      <c r="B46" s="420"/>
      <c r="C46" s="420"/>
      <c r="D46" s="52" t="s">
        <v>75</v>
      </c>
      <c r="E46" s="42">
        <f t="shared" ref="E46:F46" si="162">SUM(E47,E49)</f>
        <v>288124</v>
      </c>
      <c r="F46" s="42">
        <f t="shared" si="162"/>
        <v>288124</v>
      </c>
      <c r="G46" s="42">
        <f t="shared" ref="G46:Q46" si="163">SUM(G47,G49)</f>
        <v>0</v>
      </c>
      <c r="H46" s="42">
        <f t="shared" si="163"/>
        <v>0</v>
      </c>
      <c r="I46" s="42">
        <f t="shared" si="163"/>
        <v>0</v>
      </c>
      <c r="J46" s="42">
        <f t="shared" si="163"/>
        <v>0</v>
      </c>
      <c r="K46" s="42">
        <f t="shared" si="163"/>
        <v>0</v>
      </c>
      <c r="L46" s="42">
        <f t="shared" si="163"/>
        <v>0</v>
      </c>
      <c r="M46" s="42">
        <f t="shared" si="163"/>
        <v>0</v>
      </c>
      <c r="N46" s="42">
        <f t="shared" si="163"/>
        <v>0</v>
      </c>
      <c r="O46" s="42">
        <f t="shared" si="163"/>
        <v>0</v>
      </c>
      <c r="P46" s="42">
        <f t="shared" si="163"/>
        <v>0</v>
      </c>
      <c r="Q46" s="42">
        <f t="shared" si="163"/>
        <v>0</v>
      </c>
      <c r="R46" s="42">
        <f t="shared" ref="R46" si="164">SUM(R47,R49)</f>
        <v>0</v>
      </c>
      <c r="S46" s="42">
        <f t="shared" ref="S46:AD46" si="165">SUM(S47,S49)</f>
        <v>0</v>
      </c>
      <c r="T46" s="42">
        <f t="shared" si="165"/>
        <v>0</v>
      </c>
      <c r="U46" s="42">
        <f t="shared" si="165"/>
        <v>0</v>
      </c>
      <c r="V46" s="42">
        <f t="shared" si="165"/>
        <v>0</v>
      </c>
      <c r="W46" s="42">
        <f t="shared" si="165"/>
        <v>0</v>
      </c>
      <c r="X46" s="42">
        <f t="shared" si="165"/>
        <v>0</v>
      </c>
      <c r="Y46" s="42">
        <f t="shared" si="165"/>
        <v>0</v>
      </c>
      <c r="Z46" s="42">
        <f t="shared" si="165"/>
        <v>0</v>
      </c>
      <c r="AA46" s="42">
        <f t="shared" si="165"/>
        <v>0</v>
      </c>
      <c r="AB46" s="42">
        <f t="shared" si="165"/>
        <v>0</v>
      </c>
      <c r="AC46" s="42">
        <f t="shared" si="165"/>
        <v>0</v>
      </c>
      <c r="AD46" s="42">
        <f t="shared" si="165"/>
        <v>0</v>
      </c>
      <c r="AE46" s="42">
        <f t="shared" ref="AE46" si="166">SUM(AE47,AE49)</f>
        <v>524548</v>
      </c>
      <c r="AF46" s="42">
        <f>SUM(AF47,AF49)</f>
        <v>524548</v>
      </c>
    </row>
    <row r="47" spans="1:32" s="115" customFormat="1" ht="24" x14ac:dyDescent="0.2">
      <c r="A47" s="35"/>
      <c r="B47" s="422" t="s">
        <v>76</v>
      </c>
      <c r="C47" s="423"/>
      <c r="D47" s="58" t="s">
        <v>77</v>
      </c>
      <c r="E47" s="187">
        <f t="shared" ref="E47:AE47" si="167">SUM(E48)</f>
        <v>51700</v>
      </c>
      <c r="F47" s="187">
        <f t="shared" si="167"/>
        <v>51700</v>
      </c>
      <c r="G47" s="187">
        <f t="shared" si="167"/>
        <v>0</v>
      </c>
      <c r="H47" s="187">
        <f t="shared" si="167"/>
        <v>0</v>
      </c>
      <c r="I47" s="187">
        <f t="shared" si="167"/>
        <v>0</v>
      </c>
      <c r="J47" s="187">
        <f t="shared" si="167"/>
        <v>0</v>
      </c>
      <c r="K47" s="187">
        <f t="shared" si="167"/>
        <v>0</v>
      </c>
      <c r="L47" s="187">
        <f t="shared" si="167"/>
        <v>0</v>
      </c>
      <c r="M47" s="187">
        <f t="shared" si="167"/>
        <v>0</v>
      </c>
      <c r="N47" s="187">
        <f t="shared" si="167"/>
        <v>0</v>
      </c>
      <c r="O47" s="187">
        <f t="shared" si="167"/>
        <v>0</v>
      </c>
      <c r="P47" s="187">
        <f t="shared" si="167"/>
        <v>0</v>
      </c>
      <c r="Q47" s="187">
        <f t="shared" si="167"/>
        <v>0</v>
      </c>
      <c r="R47" s="187">
        <f t="shared" si="167"/>
        <v>0</v>
      </c>
      <c r="S47" s="187">
        <f t="shared" ref="S47:AD47" si="168">SUM(S48)</f>
        <v>0</v>
      </c>
      <c r="T47" s="187">
        <f t="shared" si="168"/>
        <v>0</v>
      </c>
      <c r="U47" s="187">
        <f t="shared" si="168"/>
        <v>0</v>
      </c>
      <c r="V47" s="187">
        <f t="shared" si="168"/>
        <v>0</v>
      </c>
      <c r="W47" s="187">
        <f t="shared" si="168"/>
        <v>0</v>
      </c>
      <c r="X47" s="187">
        <f t="shared" si="168"/>
        <v>0</v>
      </c>
      <c r="Y47" s="187">
        <f t="shared" si="168"/>
        <v>0</v>
      </c>
      <c r="Z47" s="187">
        <f t="shared" si="168"/>
        <v>0</v>
      </c>
      <c r="AA47" s="187">
        <f t="shared" si="168"/>
        <v>0</v>
      </c>
      <c r="AB47" s="187">
        <f t="shared" si="168"/>
        <v>0</v>
      </c>
      <c r="AC47" s="187">
        <f t="shared" si="168"/>
        <v>0</v>
      </c>
      <c r="AD47" s="187">
        <f t="shared" si="168"/>
        <v>0</v>
      </c>
      <c r="AE47" s="191">
        <f t="shared" si="167"/>
        <v>51700</v>
      </c>
      <c r="AF47" s="187">
        <f>SUM(AF48)</f>
        <v>51700</v>
      </c>
    </row>
    <row r="48" spans="1:32" ht="24" x14ac:dyDescent="0.2">
      <c r="A48" s="37"/>
      <c r="B48" s="424" t="s">
        <v>78</v>
      </c>
      <c r="C48" s="425"/>
      <c r="D48" s="279" t="s">
        <v>79</v>
      </c>
      <c r="E48" s="183">
        <v>51700</v>
      </c>
      <c r="F48" s="183">
        <f>E48+G48</f>
        <v>51700</v>
      </c>
      <c r="G48" s="183">
        <f>SUBTOTAL(9,H48:Q48)</f>
        <v>0</v>
      </c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>
        <f>R48+T48</f>
        <v>0</v>
      </c>
      <c r="T48" s="183">
        <f>SUBTOTAL(9,U48:AD48)</f>
        <v>0</v>
      </c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>
        <f>E48+R48</f>
        <v>51700</v>
      </c>
      <c r="AF48" s="183">
        <f>S48+F48</f>
        <v>51700</v>
      </c>
    </row>
    <row r="49" spans="1:32" s="115" customFormat="1" x14ac:dyDescent="0.2">
      <c r="A49" s="35"/>
      <c r="B49" s="386" t="s">
        <v>80</v>
      </c>
      <c r="C49" s="386"/>
      <c r="D49" s="36" t="s">
        <v>116</v>
      </c>
      <c r="E49" s="187">
        <f>SUM(E50+E52)</f>
        <v>236424</v>
      </c>
      <c r="F49" s="187">
        <f>SUM(F50+F52)</f>
        <v>236424</v>
      </c>
      <c r="G49" s="187">
        <f t="shared" ref="G49:Q49" si="169">SUM(G50+G52)</f>
        <v>0</v>
      </c>
      <c r="H49" s="187">
        <f t="shared" si="169"/>
        <v>0</v>
      </c>
      <c r="I49" s="187">
        <f t="shared" si="169"/>
        <v>0</v>
      </c>
      <c r="J49" s="187">
        <f t="shared" si="169"/>
        <v>0</v>
      </c>
      <c r="K49" s="187">
        <f t="shared" si="169"/>
        <v>0</v>
      </c>
      <c r="L49" s="187">
        <f t="shared" si="169"/>
        <v>0</v>
      </c>
      <c r="M49" s="187">
        <f t="shared" si="169"/>
        <v>0</v>
      </c>
      <c r="N49" s="187">
        <f t="shared" si="169"/>
        <v>0</v>
      </c>
      <c r="O49" s="187">
        <f t="shared" si="169"/>
        <v>0</v>
      </c>
      <c r="P49" s="187">
        <f t="shared" si="169"/>
        <v>0</v>
      </c>
      <c r="Q49" s="187">
        <f t="shared" si="169"/>
        <v>0</v>
      </c>
      <c r="R49" s="187">
        <f>SUM(R50+R52)</f>
        <v>0</v>
      </c>
      <c r="S49" s="187">
        <f>SUM(S50+S52)</f>
        <v>0</v>
      </c>
      <c r="T49" s="187">
        <f t="shared" ref="T49" si="170">SUM(T50+T52)</f>
        <v>0</v>
      </c>
      <c r="U49" s="187">
        <f t="shared" ref="U49" si="171">SUM(U50+U52)</f>
        <v>0</v>
      </c>
      <c r="V49" s="187">
        <f t="shared" ref="V49" si="172">SUM(V50+V52)</f>
        <v>0</v>
      </c>
      <c r="W49" s="187">
        <f t="shared" ref="W49" si="173">SUM(W50+W52)</f>
        <v>0</v>
      </c>
      <c r="X49" s="187">
        <f t="shared" ref="X49" si="174">SUM(X50+X52)</f>
        <v>0</v>
      </c>
      <c r="Y49" s="187">
        <f t="shared" ref="Y49" si="175">SUM(Y50+Y52)</f>
        <v>0</v>
      </c>
      <c r="Z49" s="187">
        <f t="shared" ref="Z49" si="176">SUM(Z50+Z52)</f>
        <v>0</v>
      </c>
      <c r="AA49" s="187">
        <f t="shared" ref="AA49" si="177">SUM(AA50+AA52)</f>
        <v>0</v>
      </c>
      <c r="AB49" s="187">
        <f t="shared" ref="AB49" si="178">SUM(AB50+AB52)</f>
        <v>0</v>
      </c>
      <c r="AC49" s="187">
        <f t="shared" ref="AC49" si="179">SUM(AC50+AC52)</f>
        <v>0</v>
      </c>
      <c r="AD49" s="187">
        <f t="shared" ref="AD49:AF49" si="180">SUM(AD50+AD52)</f>
        <v>0</v>
      </c>
      <c r="AE49" s="187">
        <f>SUM(AE50+AE52)</f>
        <v>472848</v>
      </c>
      <c r="AF49" s="187">
        <f t="shared" si="180"/>
        <v>472848</v>
      </c>
    </row>
    <row r="50" spans="1:32" s="115" customFormat="1" x14ac:dyDescent="0.2">
      <c r="A50" s="130"/>
      <c r="B50" s="388" t="s">
        <v>276</v>
      </c>
      <c r="C50" s="389"/>
      <c r="D50" s="38" t="s">
        <v>624</v>
      </c>
      <c r="E50" s="183">
        <f>SUM(E51:E51)</f>
        <v>0</v>
      </c>
      <c r="F50" s="183">
        <f>SUM(F51:F51)</f>
        <v>0</v>
      </c>
      <c r="G50" s="183">
        <f t="shared" ref="G50:Q50" si="181">SUM(G51:G51)</f>
        <v>0</v>
      </c>
      <c r="H50" s="183">
        <f t="shared" si="181"/>
        <v>0</v>
      </c>
      <c r="I50" s="183">
        <f t="shared" si="181"/>
        <v>0</v>
      </c>
      <c r="J50" s="183">
        <f t="shared" si="181"/>
        <v>0</v>
      </c>
      <c r="K50" s="183">
        <f t="shared" si="181"/>
        <v>0</v>
      </c>
      <c r="L50" s="183">
        <f t="shared" si="181"/>
        <v>0</v>
      </c>
      <c r="M50" s="183">
        <f t="shared" si="181"/>
        <v>0</v>
      </c>
      <c r="N50" s="183">
        <f t="shared" si="181"/>
        <v>0</v>
      </c>
      <c r="O50" s="183">
        <f t="shared" si="181"/>
        <v>0</v>
      </c>
      <c r="P50" s="183">
        <f t="shared" si="181"/>
        <v>0</v>
      </c>
      <c r="Q50" s="183">
        <f t="shared" si="181"/>
        <v>0</v>
      </c>
      <c r="R50" s="183">
        <f>SUM(R51:R51)</f>
        <v>0</v>
      </c>
      <c r="S50" s="183">
        <f>SUM(S51:S51)</f>
        <v>0</v>
      </c>
      <c r="T50" s="183">
        <f t="shared" ref="T50" si="182">SUM(T51:T51)</f>
        <v>0</v>
      </c>
      <c r="U50" s="183">
        <f t="shared" ref="U50" si="183">SUM(U51:U51)</f>
        <v>0</v>
      </c>
      <c r="V50" s="183">
        <f t="shared" ref="V50" si="184">SUM(V51:V51)</f>
        <v>0</v>
      </c>
      <c r="W50" s="183">
        <f t="shared" ref="W50" si="185">SUM(W51:W51)</f>
        <v>0</v>
      </c>
      <c r="X50" s="183">
        <f t="shared" ref="X50" si="186">SUM(X51:X51)</f>
        <v>0</v>
      </c>
      <c r="Y50" s="183">
        <f t="shared" ref="Y50" si="187">SUM(Y51:Y51)</f>
        <v>0</v>
      </c>
      <c r="Z50" s="183">
        <f t="shared" ref="Z50" si="188">SUM(Z51:Z51)</f>
        <v>0</v>
      </c>
      <c r="AA50" s="183">
        <f t="shared" ref="AA50" si="189">SUM(AA51:AA51)</f>
        <v>0</v>
      </c>
      <c r="AB50" s="183">
        <f t="shared" ref="AB50" si="190">SUM(AB51:AB51)</f>
        <v>0</v>
      </c>
      <c r="AC50" s="183">
        <f t="shared" ref="AC50" si="191">SUM(AC51:AC51)</f>
        <v>0</v>
      </c>
      <c r="AD50" s="183">
        <f t="shared" ref="AD50:AF50" si="192">SUM(AD51:AD51)</f>
        <v>0</v>
      </c>
      <c r="AE50" s="183">
        <f>SUM(AE51:AE51)</f>
        <v>236424</v>
      </c>
      <c r="AF50" s="183">
        <f t="shared" si="192"/>
        <v>236424</v>
      </c>
    </row>
    <row r="51" spans="1:32" s="115" customFormat="1" x14ac:dyDescent="0.2">
      <c r="A51" s="130"/>
      <c r="B51" s="277"/>
      <c r="C51" s="337" t="s">
        <v>622</v>
      </c>
      <c r="D51" s="38" t="s">
        <v>623</v>
      </c>
      <c r="E51" s="183"/>
      <c r="F51" s="183">
        <f>E51+G51</f>
        <v>0</v>
      </c>
      <c r="G51" s="183">
        <f>SUBTOTAL(9,H51:Q51)</f>
        <v>0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>
        <f>R51+T51</f>
        <v>0</v>
      </c>
      <c r="T51" s="183">
        <f>SUBTOTAL(9,U51:AD51)</f>
        <v>0</v>
      </c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>
        <f>SUM(AE52:AE52)</f>
        <v>236424</v>
      </c>
      <c r="AF51" s="275">
        <f>AF53</f>
        <v>236424</v>
      </c>
    </row>
    <row r="52" spans="1:32" x14ac:dyDescent="0.2">
      <c r="A52" s="37"/>
      <c r="B52" s="421" t="s">
        <v>117</v>
      </c>
      <c r="C52" s="421"/>
      <c r="D52" s="38" t="s">
        <v>81</v>
      </c>
      <c r="E52" s="183">
        <f>SUM(E53:E53)</f>
        <v>236424</v>
      </c>
      <c r="F52" s="183">
        <f>SUM(F53:F53)</f>
        <v>236424</v>
      </c>
      <c r="G52" s="183">
        <f t="shared" ref="G52:Q52" si="193">SUM(G53:G53)</f>
        <v>0</v>
      </c>
      <c r="H52" s="183">
        <f t="shared" si="193"/>
        <v>0</v>
      </c>
      <c r="I52" s="183">
        <f t="shared" si="193"/>
        <v>0</v>
      </c>
      <c r="J52" s="183">
        <f t="shared" si="193"/>
        <v>0</v>
      </c>
      <c r="K52" s="183">
        <f t="shared" si="193"/>
        <v>0</v>
      </c>
      <c r="L52" s="183">
        <f t="shared" si="193"/>
        <v>0</v>
      </c>
      <c r="M52" s="183">
        <f t="shared" si="193"/>
        <v>0</v>
      </c>
      <c r="N52" s="183">
        <f t="shared" si="193"/>
        <v>0</v>
      </c>
      <c r="O52" s="183">
        <f t="shared" si="193"/>
        <v>0</v>
      </c>
      <c r="P52" s="183">
        <f t="shared" si="193"/>
        <v>0</v>
      </c>
      <c r="Q52" s="183">
        <f t="shared" si="193"/>
        <v>0</v>
      </c>
      <c r="R52" s="183">
        <f>SUM(R53:R53)</f>
        <v>0</v>
      </c>
      <c r="S52" s="183">
        <f>SUM(S53:S53)</f>
        <v>0</v>
      </c>
      <c r="T52" s="183">
        <f t="shared" ref="T52" si="194">SUM(T53:T53)</f>
        <v>0</v>
      </c>
      <c r="U52" s="183">
        <f t="shared" ref="U52" si="195">SUM(U53:U53)</f>
        <v>0</v>
      </c>
      <c r="V52" s="183">
        <f t="shared" ref="V52" si="196">SUM(V53:V53)</f>
        <v>0</v>
      </c>
      <c r="W52" s="183">
        <f t="shared" ref="W52" si="197">SUM(W53:W53)</f>
        <v>0</v>
      </c>
      <c r="X52" s="183">
        <f t="shared" ref="X52" si="198">SUM(X53:X53)</f>
        <v>0</v>
      </c>
      <c r="Y52" s="183">
        <f t="shared" ref="Y52" si="199">SUM(Y53:Y53)</f>
        <v>0</v>
      </c>
      <c r="Z52" s="183">
        <f t="shared" ref="Z52" si="200">SUM(Z53:Z53)</f>
        <v>0</v>
      </c>
      <c r="AA52" s="183">
        <f t="shared" ref="AA52" si="201">SUM(AA53:AA53)</f>
        <v>0</v>
      </c>
      <c r="AB52" s="183">
        <f t="shared" ref="AB52" si="202">SUM(AB53:AB53)</f>
        <v>0</v>
      </c>
      <c r="AC52" s="183">
        <f t="shared" ref="AC52" si="203">SUM(AC53:AC53)</f>
        <v>0</v>
      </c>
      <c r="AD52" s="183">
        <f t="shared" ref="AD52:AF52" si="204">SUM(AD53:AD53)</f>
        <v>0</v>
      </c>
      <c r="AE52" s="183">
        <f>SUM(AE53:AE53)</f>
        <v>236424</v>
      </c>
      <c r="AF52" s="183">
        <f t="shared" si="204"/>
        <v>236424</v>
      </c>
    </row>
    <row r="53" spans="1:32" ht="24" x14ac:dyDescent="0.2">
      <c r="A53" s="117"/>
      <c r="B53" s="382" t="s">
        <v>118</v>
      </c>
      <c r="C53" s="383"/>
      <c r="D53" s="280" t="s">
        <v>119</v>
      </c>
      <c r="E53" s="275">
        <f>500+10000+33000+1400+121524+70000</f>
        <v>236424</v>
      </c>
      <c r="F53" s="275">
        <f>E53+G53</f>
        <v>236424</v>
      </c>
      <c r="G53" s="275">
        <f>SUBTOTAL(9,H53:Q53)</f>
        <v>0</v>
      </c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>
        <f>R53+T53</f>
        <v>0</v>
      </c>
      <c r="T53" s="275">
        <f>SUBTOTAL(9,U53:AD53)</f>
        <v>0</v>
      </c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>
        <f>E53+R53</f>
        <v>236424</v>
      </c>
      <c r="AF53" s="275">
        <f>S53+F53</f>
        <v>236424</v>
      </c>
    </row>
    <row r="54" spans="1:32" s="116" customFormat="1" ht="36.75" customHeight="1" x14ac:dyDescent="0.2">
      <c r="A54" s="419" t="s">
        <v>82</v>
      </c>
      <c r="B54" s="420"/>
      <c r="C54" s="420"/>
      <c r="D54" s="52" t="s">
        <v>150</v>
      </c>
      <c r="E54" s="42">
        <f>SUM(E57,E55,)</f>
        <v>2380304</v>
      </c>
      <c r="F54" s="42">
        <f t="shared" ref="F54" si="205">SUM(F57,F55,)</f>
        <v>2380304</v>
      </c>
      <c r="G54" s="42">
        <f t="shared" ref="G54" si="206">SUM(G57,G55,)</f>
        <v>0</v>
      </c>
      <c r="H54" s="42">
        <f t="shared" ref="H54" si="207">SUM(H57,H55,)</f>
        <v>0</v>
      </c>
      <c r="I54" s="42">
        <f t="shared" ref="I54" si="208">SUM(I57,I55,)</f>
        <v>0</v>
      </c>
      <c r="J54" s="42">
        <f t="shared" ref="J54" si="209">SUM(J57,J55,)</f>
        <v>0</v>
      </c>
      <c r="K54" s="42">
        <f t="shared" ref="K54" si="210">SUM(K57,K55,)</f>
        <v>0</v>
      </c>
      <c r="L54" s="42">
        <f t="shared" ref="L54" si="211">SUM(L57,L55,)</f>
        <v>0</v>
      </c>
      <c r="M54" s="42">
        <f t="shared" ref="M54" si="212">SUM(M57,M55,)</f>
        <v>0</v>
      </c>
      <c r="N54" s="42">
        <f t="shared" ref="N54" si="213">SUM(N57,N55,)</f>
        <v>0</v>
      </c>
      <c r="O54" s="42">
        <f t="shared" ref="O54" si="214">SUM(O57,O55,)</f>
        <v>0</v>
      </c>
      <c r="P54" s="42">
        <f t="shared" ref="P54" si="215">SUM(P57,P55,)</f>
        <v>0</v>
      </c>
      <c r="Q54" s="42">
        <f t="shared" ref="Q54" si="216">SUM(Q57,Q55,)</f>
        <v>0</v>
      </c>
      <c r="R54" s="42">
        <f t="shared" ref="R54:AE54" si="217">SUM(R57,R55,)</f>
        <v>0</v>
      </c>
      <c r="S54" s="42">
        <f t="shared" ref="S54" si="218">SUM(S57,S55,)</f>
        <v>0</v>
      </c>
      <c r="T54" s="42">
        <f t="shared" ref="T54" si="219">SUM(T57,T55,)</f>
        <v>0</v>
      </c>
      <c r="U54" s="42">
        <f t="shared" ref="U54" si="220">SUM(U57,U55,)</f>
        <v>0</v>
      </c>
      <c r="V54" s="42">
        <f t="shared" ref="V54" si="221">SUM(V57,V55,)</f>
        <v>0</v>
      </c>
      <c r="W54" s="42">
        <f t="shared" ref="W54" si="222">SUM(W57,W55,)</f>
        <v>0</v>
      </c>
      <c r="X54" s="42">
        <f t="shared" ref="X54" si="223">SUM(X57,X55,)</f>
        <v>0</v>
      </c>
      <c r="Y54" s="42">
        <f t="shared" ref="Y54" si="224">SUM(Y57,Y55,)</f>
        <v>0</v>
      </c>
      <c r="Z54" s="42">
        <f t="shared" ref="Z54" si="225">SUM(Z57,Z55,)</f>
        <v>0</v>
      </c>
      <c r="AA54" s="42">
        <f t="shared" ref="AA54" si="226">SUM(AA57,AA55,)</f>
        <v>0</v>
      </c>
      <c r="AB54" s="42">
        <f t="shared" ref="AB54" si="227">SUM(AB57,AB55,)</f>
        <v>0</v>
      </c>
      <c r="AC54" s="42">
        <f t="shared" ref="AC54" si="228">SUM(AC57,AC55,)</f>
        <v>0</v>
      </c>
      <c r="AD54" s="42">
        <f t="shared" ref="AD54:AF54" si="229">SUM(AD57,AD55,)</f>
        <v>0</v>
      </c>
      <c r="AE54" s="42">
        <f t="shared" si="217"/>
        <v>2380304</v>
      </c>
      <c r="AF54" s="42">
        <f t="shared" si="229"/>
        <v>2380304</v>
      </c>
    </row>
    <row r="55" spans="1:32" s="115" customFormat="1" x14ac:dyDescent="0.2">
      <c r="A55" s="35"/>
      <c r="B55" s="386" t="s">
        <v>213</v>
      </c>
      <c r="C55" s="386"/>
      <c r="D55" s="36" t="s">
        <v>214</v>
      </c>
      <c r="E55" s="187">
        <f t="shared" ref="E55:AE55" si="230">SUM(E56:E56)</f>
        <v>2000000</v>
      </c>
      <c r="F55" s="187">
        <f t="shared" si="230"/>
        <v>2000000</v>
      </c>
      <c r="G55" s="187">
        <f t="shared" si="230"/>
        <v>0</v>
      </c>
      <c r="H55" s="187">
        <f t="shared" si="230"/>
        <v>0</v>
      </c>
      <c r="I55" s="187">
        <f t="shared" si="230"/>
        <v>0</v>
      </c>
      <c r="J55" s="187">
        <f t="shared" si="230"/>
        <v>0</v>
      </c>
      <c r="K55" s="187">
        <f t="shared" si="230"/>
        <v>0</v>
      </c>
      <c r="L55" s="187">
        <f t="shared" si="230"/>
        <v>0</v>
      </c>
      <c r="M55" s="187">
        <f t="shared" si="230"/>
        <v>0</v>
      </c>
      <c r="N55" s="187">
        <f t="shared" si="230"/>
        <v>0</v>
      </c>
      <c r="O55" s="187">
        <f t="shared" si="230"/>
        <v>0</v>
      </c>
      <c r="P55" s="187">
        <f t="shared" si="230"/>
        <v>0</v>
      </c>
      <c r="Q55" s="187">
        <f t="shared" si="230"/>
        <v>0</v>
      </c>
      <c r="R55" s="187">
        <f t="shared" si="230"/>
        <v>0</v>
      </c>
      <c r="S55" s="187">
        <f t="shared" ref="S55:AD55" si="231">SUM(S56:S56)</f>
        <v>0</v>
      </c>
      <c r="T55" s="187">
        <f t="shared" si="231"/>
        <v>0</v>
      </c>
      <c r="U55" s="187">
        <f t="shared" si="231"/>
        <v>0</v>
      </c>
      <c r="V55" s="187">
        <f t="shared" si="231"/>
        <v>0</v>
      </c>
      <c r="W55" s="187">
        <f t="shared" si="231"/>
        <v>0</v>
      </c>
      <c r="X55" s="187">
        <f t="shared" si="231"/>
        <v>0</v>
      </c>
      <c r="Y55" s="187">
        <f t="shared" si="231"/>
        <v>0</v>
      </c>
      <c r="Z55" s="187">
        <f t="shared" si="231"/>
        <v>0</v>
      </c>
      <c r="AA55" s="187">
        <f t="shared" si="231"/>
        <v>0</v>
      </c>
      <c r="AB55" s="187">
        <f t="shared" si="231"/>
        <v>0</v>
      </c>
      <c r="AC55" s="187">
        <f t="shared" si="231"/>
        <v>0</v>
      </c>
      <c r="AD55" s="187">
        <f t="shared" si="231"/>
        <v>0</v>
      </c>
      <c r="AE55" s="187">
        <f t="shared" si="230"/>
        <v>2000000</v>
      </c>
      <c r="AF55" s="187">
        <f>SUM(AF56:AF56)</f>
        <v>2000000</v>
      </c>
    </row>
    <row r="56" spans="1:32" s="115" customFormat="1" x14ac:dyDescent="0.2">
      <c r="A56" s="35"/>
      <c r="B56" s="421" t="s">
        <v>131</v>
      </c>
      <c r="C56" s="421"/>
      <c r="D56" s="44" t="s">
        <v>132</v>
      </c>
      <c r="E56" s="45">
        <v>2000000</v>
      </c>
      <c r="F56" s="45">
        <f>E56+G56</f>
        <v>2000000</v>
      </c>
      <c r="G56" s="45">
        <f>SUBTOTAL(9,H56:Q56)</f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>
        <f>R56+T56</f>
        <v>0</v>
      </c>
      <c r="T56" s="45">
        <f>SUBTOTAL(9,U56:AD56)</f>
        <v>0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>
        <f>E56+R56</f>
        <v>2000000</v>
      </c>
      <c r="AF56" s="45">
        <f>S56+F56</f>
        <v>2000000</v>
      </c>
    </row>
    <row r="57" spans="1:32" s="115" customFormat="1" ht="24" x14ac:dyDescent="0.2">
      <c r="A57" s="35"/>
      <c r="B57" s="386" t="s">
        <v>133</v>
      </c>
      <c r="C57" s="386"/>
      <c r="D57" s="36" t="s">
        <v>110</v>
      </c>
      <c r="E57" s="187">
        <f t="shared" ref="E57:R57" si="232">SUM(E58:E60)</f>
        <v>380304</v>
      </c>
      <c r="F57" s="187">
        <f t="shared" ref="F57:Q57" si="233">SUM(F58:F60)</f>
        <v>380304</v>
      </c>
      <c r="G57" s="187">
        <f t="shared" si="233"/>
        <v>0</v>
      </c>
      <c r="H57" s="187">
        <f t="shared" si="233"/>
        <v>0</v>
      </c>
      <c r="I57" s="187">
        <f t="shared" si="233"/>
        <v>0</v>
      </c>
      <c r="J57" s="187">
        <f t="shared" si="233"/>
        <v>0</v>
      </c>
      <c r="K57" s="187">
        <f t="shared" si="233"/>
        <v>0</v>
      </c>
      <c r="L57" s="187">
        <f t="shared" si="233"/>
        <v>0</v>
      </c>
      <c r="M57" s="187">
        <f t="shared" si="233"/>
        <v>0</v>
      </c>
      <c r="N57" s="187">
        <f t="shared" si="233"/>
        <v>0</v>
      </c>
      <c r="O57" s="187">
        <f t="shared" si="233"/>
        <v>0</v>
      </c>
      <c r="P57" s="187">
        <f t="shared" si="233"/>
        <v>0</v>
      </c>
      <c r="Q57" s="187">
        <f t="shared" si="233"/>
        <v>0</v>
      </c>
      <c r="R57" s="187">
        <f t="shared" si="232"/>
        <v>0</v>
      </c>
      <c r="S57" s="187">
        <f t="shared" ref="S57:AD57" si="234">SUM(S58:S60)</f>
        <v>0</v>
      </c>
      <c r="T57" s="187">
        <f t="shared" si="234"/>
        <v>0</v>
      </c>
      <c r="U57" s="187">
        <f t="shared" si="234"/>
        <v>0</v>
      </c>
      <c r="V57" s="187">
        <f t="shared" si="234"/>
        <v>0</v>
      </c>
      <c r="W57" s="187">
        <f t="shared" si="234"/>
        <v>0</v>
      </c>
      <c r="X57" s="187">
        <f t="shared" si="234"/>
        <v>0</v>
      </c>
      <c r="Y57" s="187">
        <f t="shared" si="234"/>
        <v>0</v>
      </c>
      <c r="Z57" s="187">
        <f t="shared" si="234"/>
        <v>0</v>
      </c>
      <c r="AA57" s="187">
        <f t="shared" si="234"/>
        <v>0</v>
      </c>
      <c r="AB57" s="187">
        <f t="shared" si="234"/>
        <v>0</v>
      </c>
      <c r="AC57" s="187">
        <f t="shared" si="234"/>
        <v>0</v>
      </c>
      <c r="AD57" s="187">
        <f t="shared" si="234"/>
        <v>0</v>
      </c>
      <c r="AE57" s="187">
        <f t="shared" ref="AE57" si="235">SUM(AE58:AE60)</f>
        <v>380304</v>
      </c>
      <c r="AF57" s="187">
        <f>SUM(AF58:AF60)</f>
        <v>380304</v>
      </c>
    </row>
    <row r="58" spans="1:32" x14ac:dyDescent="0.2">
      <c r="A58" s="37"/>
      <c r="B58" s="421" t="s">
        <v>134</v>
      </c>
      <c r="C58" s="421"/>
      <c r="D58" s="38" t="s">
        <v>111</v>
      </c>
      <c r="E58" s="183">
        <f>176717-16751</f>
        <v>159966</v>
      </c>
      <c r="F58" s="183">
        <f t="shared" ref="F58:F60" si="236">E58+G58</f>
        <v>159966</v>
      </c>
      <c r="G58" s="183">
        <f t="shared" ref="G58:G60" si="237">SUBTOTAL(9,H58:Q58)</f>
        <v>0</v>
      </c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>
        <f t="shared" ref="S58:S60" si="238">R58+T58</f>
        <v>0</v>
      </c>
      <c r="T58" s="183">
        <f t="shared" ref="T58:T60" si="239">SUBTOTAL(9,U58:AD58)</f>
        <v>0</v>
      </c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>
        <f t="shared" ref="AE58:AE60" si="240">E58+R58</f>
        <v>159966</v>
      </c>
      <c r="AF58" s="183">
        <f t="shared" ref="AF58:AF60" si="241">S58+F58</f>
        <v>159966</v>
      </c>
    </row>
    <row r="59" spans="1:32" x14ac:dyDescent="0.2">
      <c r="A59" s="43"/>
      <c r="B59" s="388" t="s">
        <v>135</v>
      </c>
      <c r="C59" s="388"/>
      <c r="D59" s="44" t="s">
        <v>112</v>
      </c>
      <c r="E59" s="45">
        <v>33764</v>
      </c>
      <c r="F59" s="45">
        <f t="shared" si="236"/>
        <v>33764</v>
      </c>
      <c r="G59" s="45">
        <f t="shared" si="237"/>
        <v>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>
        <f t="shared" si="238"/>
        <v>0</v>
      </c>
      <c r="T59" s="45">
        <f t="shared" si="239"/>
        <v>0</v>
      </c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>
        <f t="shared" si="240"/>
        <v>33764</v>
      </c>
      <c r="AF59" s="45">
        <f t="shared" si="241"/>
        <v>33764</v>
      </c>
    </row>
    <row r="60" spans="1:32" x14ac:dyDescent="0.2">
      <c r="A60" s="53"/>
      <c r="B60" s="426" t="s">
        <v>136</v>
      </c>
      <c r="C60" s="426"/>
      <c r="D60" s="54" t="s">
        <v>113</v>
      </c>
      <c r="E60" s="45">
        <v>186574</v>
      </c>
      <c r="F60" s="45">
        <f t="shared" si="236"/>
        <v>186574</v>
      </c>
      <c r="G60" s="45">
        <f t="shared" si="237"/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>
        <f t="shared" si="238"/>
        <v>0</v>
      </c>
      <c r="T60" s="45">
        <f t="shared" si="239"/>
        <v>0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>
        <f t="shared" si="240"/>
        <v>186574</v>
      </c>
      <c r="AF60" s="45">
        <f t="shared" si="241"/>
        <v>186574</v>
      </c>
    </row>
    <row r="61" spans="1:32" ht="36.75" customHeight="1" x14ac:dyDescent="0.2">
      <c r="A61" s="419" t="s">
        <v>533</v>
      </c>
      <c r="B61" s="420"/>
      <c r="C61" s="420"/>
      <c r="D61" s="52" t="s">
        <v>534</v>
      </c>
      <c r="E61" s="190">
        <f t="shared" ref="E61:AE61" si="242">SUM(E62)</f>
        <v>212000</v>
      </c>
      <c r="F61" s="190">
        <f>SUM(F62)</f>
        <v>212000</v>
      </c>
      <c r="G61" s="190">
        <f t="shared" ref="G61:Q61" si="243">SUM(G62)</f>
        <v>0</v>
      </c>
      <c r="H61" s="190">
        <f t="shared" si="243"/>
        <v>0</v>
      </c>
      <c r="I61" s="190">
        <f t="shared" si="243"/>
        <v>0</v>
      </c>
      <c r="J61" s="190">
        <f t="shared" si="243"/>
        <v>0</v>
      </c>
      <c r="K61" s="190">
        <f t="shared" si="243"/>
        <v>0</v>
      </c>
      <c r="L61" s="190">
        <f t="shared" si="243"/>
        <v>0</v>
      </c>
      <c r="M61" s="190">
        <f t="shared" si="243"/>
        <v>0</v>
      </c>
      <c r="N61" s="190">
        <f t="shared" si="243"/>
        <v>0</v>
      </c>
      <c r="O61" s="190">
        <f t="shared" si="243"/>
        <v>0</v>
      </c>
      <c r="P61" s="190">
        <f t="shared" si="243"/>
        <v>0</v>
      </c>
      <c r="Q61" s="190">
        <f t="shared" si="243"/>
        <v>0</v>
      </c>
      <c r="R61" s="190">
        <f>SUM(R62)</f>
        <v>0</v>
      </c>
      <c r="S61" s="190">
        <f>SUM(S62)</f>
        <v>0</v>
      </c>
      <c r="T61" s="190">
        <f t="shared" ref="T61" si="244">SUM(T62)</f>
        <v>0</v>
      </c>
      <c r="U61" s="190">
        <f t="shared" ref="U61" si="245">SUM(U62)</f>
        <v>0</v>
      </c>
      <c r="V61" s="190">
        <f t="shared" ref="V61" si="246">SUM(V62)</f>
        <v>0</v>
      </c>
      <c r="W61" s="190">
        <f t="shared" ref="W61" si="247">SUM(W62)</f>
        <v>0</v>
      </c>
      <c r="X61" s="190">
        <f t="shared" ref="X61" si="248">SUM(X62)</f>
        <v>0</v>
      </c>
      <c r="Y61" s="190">
        <f t="shared" ref="Y61" si="249">SUM(Y62)</f>
        <v>0</v>
      </c>
      <c r="Z61" s="190">
        <f t="shared" ref="Z61" si="250">SUM(Z62)</f>
        <v>0</v>
      </c>
      <c r="AA61" s="190">
        <f t="shared" ref="AA61" si="251">SUM(AA62)</f>
        <v>0</v>
      </c>
      <c r="AB61" s="190">
        <f t="shared" ref="AB61" si="252">SUM(AB62)</f>
        <v>0</v>
      </c>
      <c r="AC61" s="190">
        <f t="shared" ref="AC61" si="253">SUM(AC62)</f>
        <v>0</v>
      </c>
      <c r="AD61" s="190">
        <f t="shared" ref="AD61:AF61" si="254">SUM(AD62)</f>
        <v>0</v>
      </c>
      <c r="AE61" s="190">
        <f t="shared" si="242"/>
        <v>212000</v>
      </c>
      <c r="AF61" s="190">
        <f t="shared" si="254"/>
        <v>212000</v>
      </c>
    </row>
    <row r="62" spans="1:32" ht="36" x14ac:dyDescent="0.2">
      <c r="A62" s="43"/>
      <c r="B62" s="178" t="s">
        <v>535</v>
      </c>
      <c r="C62" s="272"/>
      <c r="D62" s="36" t="s">
        <v>536</v>
      </c>
      <c r="E62" s="281">
        <v>212000</v>
      </c>
      <c r="F62" s="281">
        <f>E62+G62</f>
        <v>212000</v>
      </c>
      <c r="G62" s="281">
        <f>SUBTOTAL(9,H62:Q62)</f>
        <v>0</v>
      </c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>
        <f>R62+T62</f>
        <v>0</v>
      </c>
      <c r="T62" s="281">
        <f>SUBTOTAL(9,U62:AD62)</f>
        <v>0</v>
      </c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>
        <f t="shared" ref="AE62" si="255">E62+R62</f>
        <v>212000</v>
      </c>
      <c r="AF62" s="281">
        <f>S62+F62</f>
        <v>212000</v>
      </c>
    </row>
    <row r="63" spans="1:32" s="116" customFormat="1" x14ac:dyDescent="0.2">
      <c r="A63" s="419" t="s">
        <v>83</v>
      </c>
      <c r="B63" s="420"/>
      <c r="C63" s="420"/>
      <c r="D63" s="52" t="s">
        <v>84</v>
      </c>
      <c r="E63" s="42">
        <f>SUM(E64)</f>
        <v>19354111</v>
      </c>
      <c r="F63" s="42">
        <f t="shared" ref="F63:Q63" si="256">SUM(F64)</f>
        <v>19450051</v>
      </c>
      <c r="G63" s="42">
        <f t="shared" si="256"/>
        <v>95940</v>
      </c>
      <c r="H63" s="42">
        <f t="shared" si="256"/>
        <v>95940</v>
      </c>
      <c r="I63" s="42">
        <f t="shared" si="256"/>
        <v>0</v>
      </c>
      <c r="J63" s="42">
        <f t="shared" si="256"/>
        <v>0</v>
      </c>
      <c r="K63" s="42">
        <f t="shared" si="256"/>
        <v>0</v>
      </c>
      <c r="L63" s="42">
        <f t="shared" si="256"/>
        <v>0</v>
      </c>
      <c r="M63" s="42">
        <f t="shared" si="256"/>
        <v>0</v>
      </c>
      <c r="N63" s="42">
        <f t="shared" si="256"/>
        <v>0</v>
      </c>
      <c r="O63" s="42">
        <f t="shared" si="256"/>
        <v>0</v>
      </c>
      <c r="P63" s="42">
        <f t="shared" si="256"/>
        <v>0</v>
      </c>
      <c r="Q63" s="42">
        <f t="shared" si="256"/>
        <v>0</v>
      </c>
      <c r="R63" s="42">
        <f t="shared" ref="R63:AE63" si="257">SUM(R64)</f>
        <v>0</v>
      </c>
      <c r="S63" s="42">
        <f t="shared" ref="S63:AD63" si="258">SUM(S64)</f>
        <v>0</v>
      </c>
      <c r="T63" s="42">
        <f t="shared" si="258"/>
        <v>0</v>
      </c>
      <c r="U63" s="42">
        <f t="shared" si="258"/>
        <v>0</v>
      </c>
      <c r="V63" s="42">
        <f t="shared" si="258"/>
        <v>0</v>
      </c>
      <c r="W63" s="42">
        <f t="shared" si="258"/>
        <v>0</v>
      </c>
      <c r="X63" s="42">
        <f t="shared" si="258"/>
        <v>0</v>
      </c>
      <c r="Y63" s="42">
        <f t="shared" si="258"/>
        <v>0</v>
      </c>
      <c r="Z63" s="42">
        <f t="shared" si="258"/>
        <v>0</v>
      </c>
      <c r="AA63" s="42">
        <f t="shared" si="258"/>
        <v>0</v>
      </c>
      <c r="AB63" s="42">
        <f t="shared" si="258"/>
        <v>0</v>
      </c>
      <c r="AC63" s="42">
        <f t="shared" si="258"/>
        <v>0</v>
      </c>
      <c r="AD63" s="42">
        <f t="shared" si="258"/>
        <v>0</v>
      </c>
      <c r="AE63" s="42">
        <f t="shared" si="257"/>
        <v>19354111</v>
      </c>
      <c r="AF63" s="42">
        <f>SUM(AF64)</f>
        <v>19450051</v>
      </c>
    </row>
    <row r="64" spans="1:32" s="115" customFormat="1" x14ac:dyDescent="0.2">
      <c r="A64" s="35"/>
      <c r="B64" s="386" t="s">
        <v>85</v>
      </c>
      <c r="C64" s="386"/>
      <c r="D64" s="36" t="s">
        <v>231</v>
      </c>
      <c r="E64" s="187">
        <f>SUM(E65:E66)</f>
        <v>19354111</v>
      </c>
      <c r="F64" s="187">
        <f t="shared" ref="F64" si="259">SUM(F65:F66)</f>
        <v>19450051</v>
      </c>
      <c r="G64" s="187">
        <f t="shared" ref="G64" si="260">SUM(G65:G66)</f>
        <v>95940</v>
      </c>
      <c r="H64" s="187">
        <f t="shared" ref="H64" si="261">SUM(H65:H66)</f>
        <v>95940</v>
      </c>
      <c r="I64" s="187">
        <f t="shared" ref="I64" si="262">SUM(I65:I66)</f>
        <v>0</v>
      </c>
      <c r="J64" s="187">
        <f t="shared" ref="J64" si="263">SUM(J65:J66)</f>
        <v>0</v>
      </c>
      <c r="K64" s="187">
        <f t="shared" ref="K64" si="264">SUM(K65:K66)</f>
        <v>0</v>
      </c>
      <c r="L64" s="187">
        <f t="shared" ref="L64" si="265">SUM(L65:L66)</f>
        <v>0</v>
      </c>
      <c r="M64" s="187">
        <f t="shared" ref="M64" si="266">SUM(M65:M66)</f>
        <v>0</v>
      </c>
      <c r="N64" s="187">
        <f t="shared" ref="N64" si="267">SUM(N65:N66)</f>
        <v>0</v>
      </c>
      <c r="O64" s="187">
        <f t="shared" ref="O64" si="268">SUM(O65:O66)</f>
        <v>0</v>
      </c>
      <c r="P64" s="187">
        <f t="shared" ref="P64" si="269">SUM(P65:P66)</f>
        <v>0</v>
      </c>
      <c r="Q64" s="187">
        <f t="shared" ref="Q64" si="270">SUM(Q65:Q66)</f>
        <v>0</v>
      </c>
      <c r="R64" s="187">
        <f t="shared" ref="R64:AE64" si="271">SUM(R65:R66)</f>
        <v>0</v>
      </c>
      <c r="S64" s="187">
        <f t="shared" ref="S64" si="272">SUM(S65:S66)</f>
        <v>0</v>
      </c>
      <c r="T64" s="187">
        <f t="shared" ref="T64" si="273">SUM(T65:T66)</f>
        <v>0</v>
      </c>
      <c r="U64" s="187">
        <f t="shared" ref="U64" si="274">SUM(U65:U66)</f>
        <v>0</v>
      </c>
      <c r="V64" s="187">
        <f t="shared" ref="V64" si="275">SUM(V65:V66)</f>
        <v>0</v>
      </c>
      <c r="W64" s="187">
        <f t="shared" ref="W64" si="276">SUM(W65:W66)</f>
        <v>0</v>
      </c>
      <c r="X64" s="187">
        <f t="shared" ref="X64" si="277">SUM(X65:X66)</f>
        <v>0</v>
      </c>
      <c r="Y64" s="187">
        <f t="shared" ref="Y64" si="278">SUM(Y65:Y66)</f>
        <v>0</v>
      </c>
      <c r="Z64" s="187">
        <f t="shared" ref="Z64" si="279">SUM(Z65:Z66)</f>
        <v>0</v>
      </c>
      <c r="AA64" s="187">
        <f t="shared" ref="AA64" si="280">SUM(AA65:AA66)</f>
        <v>0</v>
      </c>
      <c r="AB64" s="187">
        <f t="shared" ref="AB64" si="281">SUM(AB65:AB66)</f>
        <v>0</v>
      </c>
      <c r="AC64" s="187">
        <f t="shared" ref="AC64" si="282">SUM(AC65:AC66)</f>
        <v>0</v>
      </c>
      <c r="AD64" s="187">
        <f t="shared" ref="AD64:AF64" si="283">SUM(AD65:AD66)</f>
        <v>0</v>
      </c>
      <c r="AE64" s="187">
        <f t="shared" si="271"/>
        <v>19354111</v>
      </c>
      <c r="AF64" s="187">
        <f t="shared" si="283"/>
        <v>19450051</v>
      </c>
    </row>
    <row r="65" spans="1:32" x14ac:dyDescent="0.2">
      <c r="A65" s="43"/>
      <c r="B65" s="388" t="s">
        <v>86</v>
      </c>
      <c r="C65" s="388"/>
      <c r="D65" s="44" t="s">
        <v>646</v>
      </c>
      <c r="E65" s="45">
        <v>12681718</v>
      </c>
      <c r="F65" s="183">
        <f t="shared" ref="F65:F66" si="284">E65+G65</f>
        <v>12711988</v>
      </c>
      <c r="G65" s="183">
        <f t="shared" ref="G65:G66" si="285">SUBTOTAL(9,H65:Q65)</f>
        <v>30270</v>
      </c>
      <c r="H65" s="183">
        <f>2+987+1001+4130+2968+791+679+2247+4536+1183+2226+735+2394+3213+973+1995+210</f>
        <v>30270</v>
      </c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>
        <f t="shared" ref="S65:S66" si="286">R65+T65</f>
        <v>0</v>
      </c>
      <c r="T65" s="183">
        <f t="shared" ref="T65:T66" si="287">SUBTOTAL(9,U65:AD65)</f>
        <v>0</v>
      </c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>
        <f>E65+R65</f>
        <v>12681718</v>
      </c>
      <c r="AF65" s="183">
        <f t="shared" ref="AF65:AF66" si="288">S65+F65</f>
        <v>12711988</v>
      </c>
    </row>
    <row r="66" spans="1:32" ht="48" x14ac:dyDescent="0.2">
      <c r="A66" s="43"/>
      <c r="B66" s="388" t="s">
        <v>120</v>
      </c>
      <c r="C66" s="388"/>
      <c r="D66" s="44" t="s">
        <v>229</v>
      </c>
      <c r="E66" s="45">
        <v>6672393</v>
      </c>
      <c r="F66" s="183">
        <f t="shared" si="284"/>
        <v>6738063</v>
      </c>
      <c r="G66" s="183">
        <f t="shared" si="285"/>
        <v>65670</v>
      </c>
      <c r="H66" s="183">
        <f>25072+2718+37880</f>
        <v>65670</v>
      </c>
      <c r="I66" s="183"/>
      <c r="J66" s="183"/>
      <c r="K66" s="183"/>
      <c r="L66" s="183"/>
      <c r="M66" s="183"/>
      <c r="N66" s="183"/>
      <c r="O66" s="183"/>
      <c r="P66" s="183"/>
      <c r="Q66" s="183"/>
      <c r="R66" s="283"/>
      <c r="S66" s="183">
        <f t="shared" si="286"/>
        <v>0</v>
      </c>
      <c r="T66" s="183">
        <f t="shared" si="287"/>
        <v>0</v>
      </c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>
        <f>E66+R66</f>
        <v>6672393</v>
      </c>
      <c r="AF66" s="183">
        <f t="shared" si="288"/>
        <v>6738063</v>
      </c>
    </row>
    <row r="67" spans="1:32" s="116" customFormat="1" x14ac:dyDescent="0.2">
      <c r="A67" s="419" t="s">
        <v>87</v>
      </c>
      <c r="B67" s="420"/>
      <c r="C67" s="420"/>
      <c r="D67" s="52" t="s">
        <v>88</v>
      </c>
      <c r="E67" s="42">
        <f>SUM(E68:E69)</f>
        <v>1782576</v>
      </c>
      <c r="F67" s="42">
        <f t="shared" ref="F67" si="289">SUM(F68:F69)</f>
        <v>1793621</v>
      </c>
      <c r="G67" s="42">
        <f t="shared" ref="G67" si="290">SUM(G68:G69)</f>
        <v>11045</v>
      </c>
      <c r="H67" s="42">
        <f t="shared" ref="H67" si="291">SUM(H68:H69)</f>
        <v>11045</v>
      </c>
      <c r="I67" s="42">
        <f t="shared" ref="I67" si="292">SUM(I68:I69)</f>
        <v>0</v>
      </c>
      <c r="J67" s="42">
        <f t="shared" ref="J67" si="293">SUM(J68:J69)</f>
        <v>0</v>
      </c>
      <c r="K67" s="42">
        <f t="shared" ref="K67" si="294">SUM(K68:K69)</f>
        <v>0</v>
      </c>
      <c r="L67" s="42">
        <f t="shared" ref="L67" si="295">SUM(L68:L69)</f>
        <v>0</v>
      </c>
      <c r="M67" s="42">
        <f t="shared" ref="M67" si="296">SUM(M68:M69)</f>
        <v>0</v>
      </c>
      <c r="N67" s="42">
        <f t="shared" ref="N67" si="297">SUM(N68:N69)</f>
        <v>0</v>
      </c>
      <c r="O67" s="42">
        <f t="shared" ref="O67" si="298">SUM(O68:O69)</f>
        <v>0</v>
      </c>
      <c r="P67" s="42">
        <f t="shared" ref="P67" si="299">SUM(P68:P69)</f>
        <v>0</v>
      </c>
      <c r="Q67" s="42">
        <f t="shared" ref="Q67" si="300">SUM(Q68:Q69)</f>
        <v>0</v>
      </c>
      <c r="R67" s="42">
        <f t="shared" ref="R67:AE67" si="301">SUM(R68:R69)</f>
        <v>-1041776</v>
      </c>
      <c r="S67" s="42">
        <f t="shared" ref="S67" si="302">SUM(S68:S69)</f>
        <v>-1052821</v>
      </c>
      <c r="T67" s="42">
        <f t="shared" ref="T67" si="303">SUM(T68:T69)</f>
        <v>-11045</v>
      </c>
      <c r="U67" s="42">
        <f t="shared" ref="U67" si="304">SUM(U68:U69)</f>
        <v>-11045</v>
      </c>
      <c r="V67" s="42">
        <f t="shared" ref="V67" si="305">SUM(V68:V69)</f>
        <v>0</v>
      </c>
      <c r="W67" s="42">
        <f t="shared" ref="W67" si="306">SUM(W68:W69)</f>
        <v>0</v>
      </c>
      <c r="X67" s="42">
        <f t="shared" ref="X67" si="307">SUM(X68:X69)</f>
        <v>0</v>
      </c>
      <c r="Y67" s="42">
        <f t="shared" ref="Y67" si="308">SUM(Y68:Y69)</f>
        <v>0</v>
      </c>
      <c r="Z67" s="42">
        <f t="shared" ref="Z67" si="309">SUM(Z68:Z69)</f>
        <v>0</v>
      </c>
      <c r="AA67" s="42">
        <f t="shared" ref="AA67" si="310">SUM(AA68:AA69)</f>
        <v>0</v>
      </c>
      <c r="AB67" s="42">
        <f t="shared" ref="AB67" si="311">SUM(AB68:AB69)</f>
        <v>0</v>
      </c>
      <c r="AC67" s="42">
        <f t="shared" ref="AC67" si="312">SUM(AC68:AC69)</f>
        <v>0</v>
      </c>
      <c r="AD67" s="42">
        <f t="shared" ref="AD67:AF67" si="313">SUM(AD68:AD69)</f>
        <v>0</v>
      </c>
      <c r="AE67" s="42">
        <f t="shared" si="301"/>
        <v>740800</v>
      </c>
      <c r="AF67" s="42">
        <f t="shared" si="313"/>
        <v>740800</v>
      </c>
    </row>
    <row r="68" spans="1:32" s="115" customFormat="1" ht="14.25" customHeight="1" x14ac:dyDescent="0.2">
      <c r="A68" s="35"/>
      <c r="B68" s="386" t="s">
        <v>89</v>
      </c>
      <c r="C68" s="386"/>
      <c r="D68" s="36" t="s">
        <v>230</v>
      </c>
      <c r="E68" s="187">
        <v>740800</v>
      </c>
      <c r="F68" s="187">
        <f t="shared" ref="F68:F69" si="314">E68+G68</f>
        <v>740800</v>
      </c>
      <c r="G68" s="187">
        <f t="shared" ref="G68:G69" si="315">SUBTOTAL(9,H68:Q68)</f>
        <v>0</v>
      </c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>
        <f>R68+T68</f>
        <v>0</v>
      </c>
      <c r="T68" s="187">
        <f>SUBTOTAL(9,U68:AD68)</f>
        <v>0</v>
      </c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>
        <f t="shared" ref="AE68" si="316">E68+R68</f>
        <v>740800</v>
      </c>
      <c r="AF68" s="187">
        <f t="shared" ref="AF68" si="317">S68+F68</f>
        <v>740800</v>
      </c>
    </row>
    <row r="69" spans="1:32" x14ac:dyDescent="0.2">
      <c r="A69" s="53"/>
      <c r="B69" s="272" t="s">
        <v>455</v>
      </c>
      <c r="C69" s="272"/>
      <c r="D69" s="284" t="s">
        <v>477</v>
      </c>
      <c r="E69" s="55">
        <v>1041776</v>
      </c>
      <c r="F69" s="55">
        <f t="shared" si="314"/>
        <v>1052821</v>
      </c>
      <c r="G69" s="55">
        <f t="shared" si="315"/>
        <v>11045</v>
      </c>
      <c r="H69" s="55">
        <f>750+2719+7576</f>
        <v>11045</v>
      </c>
      <c r="I69" s="55"/>
      <c r="J69" s="55"/>
      <c r="K69" s="55"/>
      <c r="L69" s="55"/>
      <c r="M69" s="55"/>
      <c r="N69" s="55"/>
      <c r="O69" s="55"/>
      <c r="P69" s="55"/>
      <c r="Q69" s="55"/>
      <c r="R69" s="55">
        <v>-1041776</v>
      </c>
      <c r="S69" s="183">
        <f t="shared" ref="S69" si="318">R69+T69</f>
        <v>-1052821</v>
      </c>
      <c r="T69" s="183">
        <f t="shared" ref="T69" si="319">SUBTOTAL(9,U69:AD69)</f>
        <v>-11045</v>
      </c>
      <c r="U69" s="55">
        <f>-750-2719-7576</f>
        <v>-11045</v>
      </c>
      <c r="V69" s="55"/>
      <c r="W69" s="55"/>
      <c r="X69" s="55"/>
      <c r="Y69" s="55"/>
      <c r="Z69" s="55"/>
      <c r="AA69" s="55"/>
      <c r="AB69" s="55"/>
      <c r="AC69" s="55"/>
      <c r="AD69" s="55"/>
      <c r="AE69" s="183">
        <f t="shared" ref="AE69" si="320">E69+R69</f>
        <v>0</v>
      </c>
      <c r="AF69" s="55">
        <f>S69+F69</f>
        <v>0</v>
      </c>
    </row>
    <row r="70" spans="1:32" s="116" customFormat="1" x14ac:dyDescent="0.2">
      <c r="A70" s="419" t="s">
        <v>90</v>
      </c>
      <c r="B70" s="420"/>
      <c r="C70" s="427"/>
      <c r="D70" s="52" t="s">
        <v>289</v>
      </c>
      <c r="E70" s="42">
        <f>SUM(E71,E74,E87)</f>
        <v>1698441</v>
      </c>
      <c r="F70" s="42">
        <f>SUM(F71,F74,F87)</f>
        <v>1703441</v>
      </c>
      <c r="G70" s="42">
        <f t="shared" ref="G70:Q70" si="321">SUM(G71,G74,G87)</f>
        <v>5000</v>
      </c>
      <c r="H70" s="42">
        <f t="shared" si="321"/>
        <v>5000</v>
      </c>
      <c r="I70" s="42">
        <f t="shared" si="321"/>
        <v>0</v>
      </c>
      <c r="J70" s="42">
        <f t="shared" si="321"/>
        <v>0</v>
      </c>
      <c r="K70" s="42">
        <f t="shared" si="321"/>
        <v>0</v>
      </c>
      <c r="L70" s="42">
        <f t="shared" si="321"/>
        <v>0</v>
      </c>
      <c r="M70" s="42">
        <f t="shared" si="321"/>
        <v>0</v>
      </c>
      <c r="N70" s="42">
        <f t="shared" si="321"/>
        <v>0</v>
      </c>
      <c r="O70" s="42">
        <f t="shared" si="321"/>
        <v>0</v>
      </c>
      <c r="P70" s="42">
        <f t="shared" si="321"/>
        <v>0</v>
      </c>
      <c r="Q70" s="42">
        <f t="shared" si="321"/>
        <v>0</v>
      </c>
      <c r="R70" s="42">
        <f>SUM(R71,R74,R87)</f>
        <v>-5452</v>
      </c>
      <c r="S70" s="42">
        <f>SUM(S71,S74,S87)</f>
        <v>-5452</v>
      </c>
      <c r="T70" s="42">
        <f t="shared" ref="T70" si="322">SUM(T71,T74,T87)</f>
        <v>0</v>
      </c>
      <c r="U70" s="42">
        <f t="shared" ref="U70" si="323">SUM(U71,U74,U87)</f>
        <v>0</v>
      </c>
      <c r="V70" s="42">
        <f t="shared" ref="V70" si="324">SUM(V71,V74,V87)</f>
        <v>0</v>
      </c>
      <c r="W70" s="42">
        <f t="shared" ref="W70" si="325">SUM(W71,W74,W87)</f>
        <v>0</v>
      </c>
      <c r="X70" s="42">
        <f t="shared" ref="X70" si="326">SUM(X71,X74,X87)</f>
        <v>0</v>
      </c>
      <c r="Y70" s="42">
        <f t="shared" ref="Y70" si="327">SUM(Y71,Y74,Y87)</f>
        <v>0</v>
      </c>
      <c r="Z70" s="42">
        <f t="shared" ref="Z70" si="328">SUM(Z71,Z74,Z87)</f>
        <v>0</v>
      </c>
      <c r="AA70" s="42">
        <f t="shared" ref="AA70" si="329">SUM(AA71,AA74,AA87)</f>
        <v>0</v>
      </c>
      <c r="AB70" s="42">
        <f t="shared" ref="AB70" si="330">SUM(AB71,AB74,AB87)</f>
        <v>0</v>
      </c>
      <c r="AC70" s="42">
        <f t="shared" ref="AC70" si="331">SUM(AC71,AC74,AC87)</f>
        <v>0</v>
      </c>
      <c r="AD70" s="42">
        <f t="shared" ref="AD70:AF70" si="332">SUM(AD71,AD74,AD87)</f>
        <v>0</v>
      </c>
      <c r="AE70" s="42">
        <f>SUM(AE71,AE74,AE87)</f>
        <v>1692989</v>
      </c>
      <c r="AF70" s="42">
        <f t="shared" si="332"/>
        <v>1697989</v>
      </c>
    </row>
    <row r="71" spans="1:32" s="115" customFormat="1" x14ac:dyDescent="0.2">
      <c r="A71" s="59"/>
      <c r="B71" s="386" t="s">
        <v>91</v>
      </c>
      <c r="C71" s="387"/>
      <c r="D71" s="93" t="s">
        <v>290</v>
      </c>
      <c r="E71" s="187">
        <f t="shared" ref="E71:AE71" si="333">SUM(E72:E73)</f>
        <v>20512</v>
      </c>
      <c r="F71" s="187">
        <f t="shared" ref="F71:Q71" si="334">SUM(F72:F73)</f>
        <v>25512</v>
      </c>
      <c r="G71" s="187">
        <f t="shared" si="334"/>
        <v>5000</v>
      </c>
      <c r="H71" s="187">
        <f t="shared" si="334"/>
        <v>5000</v>
      </c>
      <c r="I71" s="187">
        <f t="shared" si="334"/>
        <v>0</v>
      </c>
      <c r="J71" s="187">
        <f t="shared" si="334"/>
        <v>0</v>
      </c>
      <c r="K71" s="187">
        <f t="shared" si="334"/>
        <v>0</v>
      </c>
      <c r="L71" s="187">
        <f t="shared" si="334"/>
        <v>0</v>
      </c>
      <c r="M71" s="187">
        <f t="shared" si="334"/>
        <v>0</v>
      </c>
      <c r="N71" s="187">
        <f t="shared" si="334"/>
        <v>0</v>
      </c>
      <c r="O71" s="187">
        <f t="shared" si="334"/>
        <v>0</v>
      </c>
      <c r="P71" s="187">
        <f t="shared" si="334"/>
        <v>0</v>
      </c>
      <c r="Q71" s="187">
        <f t="shared" si="334"/>
        <v>0</v>
      </c>
      <c r="R71" s="187">
        <f t="shared" si="333"/>
        <v>0</v>
      </c>
      <c r="S71" s="187">
        <f t="shared" ref="S71:AD71" si="335">SUM(S72:S73)</f>
        <v>0</v>
      </c>
      <c r="T71" s="187">
        <f t="shared" si="335"/>
        <v>0</v>
      </c>
      <c r="U71" s="187">
        <f t="shared" si="335"/>
        <v>0</v>
      </c>
      <c r="V71" s="187">
        <f t="shared" si="335"/>
        <v>0</v>
      </c>
      <c r="W71" s="187">
        <f t="shared" si="335"/>
        <v>0</v>
      </c>
      <c r="X71" s="187">
        <f t="shared" si="335"/>
        <v>0</v>
      </c>
      <c r="Y71" s="187">
        <f t="shared" si="335"/>
        <v>0</v>
      </c>
      <c r="Z71" s="187">
        <f t="shared" si="335"/>
        <v>0</v>
      </c>
      <c r="AA71" s="187">
        <f t="shared" si="335"/>
        <v>0</v>
      </c>
      <c r="AB71" s="187">
        <f t="shared" si="335"/>
        <v>0</v>
      </c>
      <c r="AC71" s="187">
        <f t="shared" si="335"/>
        <v>0</v>
      </c>
      <c r="AD71" s="187">
        <f t="shared" si="335"/>
        <v>0</v>
      </c>
      <c r="AE71" s="187">
        <f t="shared" si="333"/>
        <v>20512</v>
      </c>
      <c r="AF71" s="187">
        <f>SUM(AF72:AF73)</f>
        <v>25512</v>
      </c>
    </row>
    <row r="72" spans="1:32" ht="24" x14ac:dyDescent="0.2">
      <c r="A72" s="119"/>
      <c r="B72" s="382" t="s">
        <v>221</v>
      </c>
      <c r="C72" s="383"/>
      <c r="D72" s="280" t="s">
        <v>222</v>
      </c>
      <c r="E72" s="275">
        <v>3932</v>
      </c>
      <c r="F72" s="275">
        <f t="shared" ref="F72:F73" si="336">E72+G72</f>
        <v>8932</v>
      </c>
      <c r="G72" s="275">
        <f t="shared" ref="G72:G73" si="337">SUBTOTAL(9,H72:Q72)</f>
        <v>5000</v>
      </c>
      <c r="H72" s="275">
        <v>5000</v>
      </c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>
        <f t="shared" ref="S72:S73" si="338">R72+T72</f>
        <v>0</v>
      </c>
      <c r="T72" s="275">
        <f t="shared" ref="T72:T73" si="339">SUBTOTAL(9,U72:AD72)</f>
        <v>0</v>
      </c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>
        <f>E72+R72</f>
        <v>3932</v>
      </c>
      <c r="AF72" s="275">
        <f t="shared" ref="AF72:AF73" si="340">S72+F72</f>
        <v>8932</v>
      </c>
    </row>
    <row r="73" spans="1:32" ht="24" x14ac:dyDescent="0.2">
      <c r="A73" s="169"/>
      <c r="B73" s="382" t="s">
        <v>493</v>
      </c>
      <c r="C73" s="383"/>
      <c r="D73" s="280" t="s">
        <v>647</v>
      </c>
      <c r="E73" s="183">
        <v>16580</v>
      </c>
      <c r="F73" s="183">
        <f t="shared" si="336"/>
        <v>16580</v>
      </c>
      <c r="G73" s="183">
        <f t="shared" si="337"/>
        <v>0</v>
      </c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>
        <f t="shared" si="338"/>
        <v>0</v>
      </c>
      <c r="T73" s="183">
        <f t="shared" si="339"/>
        <v>0</v>
      </c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>
        <f t="shared" ref="AE73" si="341">E73+R73</f>
        <v>16580</v>
      </c>
      <c r="AF73" s="183">
        <f t="shared" si="340"/>
        <v>16580</v>
      </c>
    </row>
    <row r="74" spans="1:32" s="115" customFormat="1" ht="24" x14ac:dyDescent="0.2">
      <c r="A74" s="35"/>
      <c r="B74" s="386" t="s">
        <v>92</v>
      </c>
      <c r="C74" s="387"/>
      <c r="D74" s="36" t="s">
        <v>291</v>
      </c>
      <c r="E74" s="187">
        <f>SUM(E75,E78,E80,E83)</f>
        <v>1644025</v>
      </c>
      <c r="F74" s="187">
        <f>SUM(F75,F78,F80,F83)</f>
        <v>1644025</v>
      </c>
      <c r="G74" s="187">
        <f t="shared" ref="G74:Q74" si="342">SUM(G75,G78,G80,G83)</f>
        <v>0</v>
      </c>
      <c r="H74" s="187">
        <f t="shared" si="342"/>
        <v>0</v>
      </c>
      <c r="I74" s="187">
        <f t="shared" si="342"/>
        <v>0</v>
      </c>
      <c r="J74" s="187">
        <f t="shared" si="342"/>
        <v>0</v>
      </c>
      <c r="K74" s="187">
        <f t="shared" si="342"/>
        <v>0</v>
      </c>
      <c r="L74" s="187">
        <f t="shared" si="342"/>
        <v>0</v>
      </c>
      <c r="M74" s="187">
        <f t="shared" si="342"/>
        <v>0</v>
      </c>
      <c r="N74" s="187">
        <f t="shared" si="342"/>
        <v>0</v>
      </c>
      <c r="O74" s="187">
        <f t="shared" si="342"/>
        <v>0</v>
      </c>
      <c r="P74" s="187">
        <f t="shared" si="342"/>
        <v>0</v>
      </c>
      <c r="Q74" s="187">
        <f t="shared" si="342"/>
        <v>0</v>
      </c>
      <c r="R74" s="187">
        <f>SUM(R75,R78,R80,R83)</f>
        <v>0</v>
      </c>
      <c r="S74" s="187">
        <f>SUM(S75,S78,S80,S83)</f>
        <v>0</v>
      </c>
      <c r="T74" s="187">
        <f t="shared" ref="T74" si="343">SUM(T75,T78,T80,T83)</f>
        <v>0</v>
      </c>
      <c r="U74" s="187">
        <f t="shared" ref="U74" si="344">SUM(U75,U78,U80,U83)</f>
        <v>0</v>
      </c>
      <c r="V74" s="187">
        <f t="shared" ref="V74" si="345">SUM(V75,V78,V80,V83)</f>
        <v>0</v>
      </c>
      <c r="W74" s="187">
        <f t="shared" ref="W74" si="346">SUM(W75,W78,W80,W83)</f>
        <v>0</v>
      </c>
      <c r="X74" s="187">
        <f t="shared" ref="X74" si="347">SUM(X75,X78,X80,X83)</f>
        <v>0</v>
      </c>
      <c r="Y74" s="187">
        <f t="shared" ref="Y74" si="348">SUM(Y75,Y78,Y80,Y83)</f>
        <v>0</v>
      </c>
      <c r="Z74" s="187">
        <f t="shared" ref="Z74" si="349">SUM(Z75,Z78,Z80,Z83)</f>
        <v>0</v>
      </c>
      <c r="AA74" s="187">
        <f t="shared" ref="AA74" si="350">SUM(AA75,AA78,AA80,AA83)</f>
        <v>0</v>
      </c>
      <c r="AB74" s="187">
        <f t="shared" ref="AB74" si="351">SUM(AB75,AB78,AB80,AB83)</f>
        <v>0</v>
      </c>
      <c r="AC74" s="187">
        <f t="shared" ref="AC74" si="352">SUM(AC75,AC78,AC80,AC83)</f>
        <v>0</v>
      </c>
      <c r="AD74" s="187">
        <f t="shared" ref="AD74:AF74" si="353">SUM(AD75,AD78,AD80,AD83)</f>
        <v>0</v>
      </c>
      <c r="AE74" s="187">
        <f>SUM(AE75,AE78,AE80,AE83)</f>
        <v>1644025</v>
      </c>
      <c r="AF74" s="187">
        <f t="shared" si="353"/>
        <v>1644025</v>
      </c>
    </row>
    <row r="75" spans="1:32" x14ac:dyDescent="0.2">
      <c r="A75" s="37"/>
      <c r="B75" s="388" t="s">
        <v>93</v>
      </c>
      <c r="C75" s="389"/>
      <c r="D75" s="38" t="s">
        <v>94</v>
      </c>
      <c r="E75" s="183">
        <f>SUM(E76:E77)</f>
        <v>154353</v>
      </c>
      <c r="F75" s="183">
        <f>SUM(F76:F77)</f>
        <v>154353</v>
      </c>
      <c r="G75" s="183">
        <f t="shared" ref="G75:Q75" si="354">SUM(G76:G77)</f>
        <v>0</v>
      </c>
      <c r="H75" s="183">
        <f t="shared" si="354"/>
        <v>0</v>
      </c>
      <c r="I75" s="183">
        <f t="shared" si="354"/>
        <v>0</v>
      </c>
      <c r="J75" s="183">
        <f t="shared" si="354"/>
        <v>0</v>
      </c>
      <c r="K75" s="183">
        <f t="shared" si="354"/>
        <v>0</v>
      </c>
      <c r="L75" s="183">
        <f t="shared" si="354"/>
        <v>0</v>
      </c>
      <c r="M75" s="183">
        <f t="shared" si="354"/>
        <v>0</v>
      </c>
      <c r="N75" s="183">
        <f t="shared" si="354"/>
        <v>0</v>
      </c>
      <c r="O75" s="183">
        <f t="shared" si="354"/>
        <v>0</v>
      </c>
      <c r="P75" s="183">
        <f t="shared" si="354"/>
        <v>0</v>
      </c>
      <c r="Q75" s="183">
        <f t="shared" si="354"/>
        <v>0</v>
      </c>
      <c r="R75" s="183">
        <f>SUM(R76:R77)</f>
        <v>0</v>
      </c>
      <c r="S75" s="183">
        <f>SUM(S76:S77)</f>
        <v>0</v>
      </c>
      <c r="T75" s="183">
        <f t="shared" ref="T75" si="355">SUM(T76:T77)</f>
        <v>0</v>
      </c>
      <c r="U75" s="183">
        <f t="shared" ref="U75" si="356">SUM(U76:U77)</f>
        <v>0</v>
      </c>
      <c r="V75" s="183">
        <f t="shared" ref="V75" si="357">SUM(V76:V77)</f>
        <v>0</v>
      </c>
      <c r="W75" s="183">
        <f t="shared" ref="W75" si="358">SUM(W76:W77)</f>
        <v>0</v>
      </c>
      <c r="X75" s="183">
        <f t="shared" ref="X75" si="359">SUM(X76:X77)</f>
        <v>0</v>
      </c>
      <c r="Y75" s="183">
        <f t="shared" ref="Y75" si="360">SUM(Y76:Y77)</f>
        <v>0</v>
      </c>
      <c r="Z75" s="183">
        <f t="shared" ref="Z75" si="361">SUM(Z76:Z77)</f>
        <v>0</v>
      </c>
      <c r="AA75" s="183">
        <f t="shared" ref="AA75" si="362">SUM(AA76:AA77)</f>
        <v>0</v>
      </c>
      <c r="AB75" s="183">
        <f t="shared" ref="AB75" si="363">SUM(AB76:AB77)</f>
        <v>0</v>
      </c>
      <c r="AC75" s="183">
        <f t="shared" ref="AC75" si="364">SUM(AC76:AC77)</f>
        <v>0</v>
      </c>
      <c r="AD75" s="183">
        <f t="shared" ref="AD75:AF75" si="365">SUM(AD76:AD77)</f>
        <v>0</v>
      </c>
      <c r="AE75" s="183">
        <f>SUM(AE76:AE77)</f>
        <v>154353</v>
      </c>
      <c r="AF75" s="183">
        <f t="shared" si="365"/>
        <v>154353</v>
      </c>
    </row>
    <row r="76" spans="1:32" x14ac:dyDescent="0.2">
      <c r="A76" s="39"/>
      <c r="B76" s="414" t="s">
        <v>95</v>
      </c>
      <c r="C76" s="415"/>
      <c r="D76" s="41" t="s">
        <v>172</v>
      </c>
      <c r="E76" s="184">
        <v>13515</v>
      </c>
      <c r="F76" s="184">
        <f t="shared" ref="F76:F77" si="366">E76+G76</f>
        <v>13515</v>
      </c>
      <c r="G76" s="184">
        <f t="shared" ref="G76:G77" si="367">SUBTOTAL(9,H76:Q76)</f>
        <v>0</v>
      </c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276"/>
      <c r="S76" s="184">
        <f t="shared" ref="S76:S77" si="368">R76+T76</f>
        <v>0</v>
      </c>
      <c r="T76" s="184">
        <f t="shared" ref="T76:T77" si="369">SUBTOTAL(9,U76:AD76)</f>
        <v>0</v>
      </c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276">
        <f>E76+R76</f>
        <v>13515</v>
      </c>
      <c r="AF76" s="184">
        <f t="shared" ref="AF76:AF77" si="370">S76+F76</f>
        <v>13515</v>
      </c>
    </row>
    <row r="77" spans="1:32" x14ac:dyDescent="0.2">
      <c r="A77" s="40"/>
      <c r="B77" s="382" t="s">
        <v>96</v>
      </c>
      <c r="C77" s="383"/>
      <c r="D77" s="41" t="s">
        <v>173</v>
      </c>
      <c r="E77" s="184">
        <v>140838</v>
      </c>
      <c r="F77" s="186">
        <f t="shared" si="366"/>
        <v>140838</v>
      </c>
      <c r="G77" s="186">
        <f t="shared" si="367"/>
        <v>0</v>
      </c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>
        <f t="shared" si="368"/>
        <v>0</v>
      </c>
      <c r="T77" s="186">
        <f t="shared" si="369"/>
        <v>0</v>
      </c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>
        <f>E77+R77</f>
        <v>140838</v>
      </c>
      <c r="AF77" s="186">
        <f t="shared" si="370"/>
        <v>140838</v>
      </c>
    </row>
    <row r="78" spans="1:32" ht="24" x14ac:dyDescent="0.2">
      <c r="A78" s="43"/>
      <c r="B78" s="388" t="s">
        <v>97</v>
      </c>
      <c r="C78" s="389"/>
      <c r="D78" s="44" t="s">
        <v>98</v>
      </c>
      <c r="E78" s="45">
        <f t="shared" ref="E78:AE78" si="371">SUM(E79:E79)</f>
        <v>135117</v>
      </c>
      <c r="F78" s="45">
        <f t="shared" si="371"/>
        <v>135117</v>
      </c>
      <c r="G78" s="45">
        <f t="shared" si="371"/>
        <v>0</v>
      </c>
      <c r="H78" s="45">
        <f t="shared" si="371"/>
        <v>0</v>
      </c>
      <c r="I78" s="45">
        <f t="shared" si="371"/>
        <v>0</v>
      </c>
      <c r="J78" s="45">
        <f t="shared" si="371"/>
        <v>0</v>
      </c>
      <c r="K78" s="45">
        <f t="shared" si="371"/>
        <v>0</v>
      </c>
      <c r="L78" s="45">
        <f t="shared" si="371"/>
        <v>0</v>
      </c>
      <c r="M78" s="45">
        <f t="shared" si="371"/>
        <v>0</v>
      </c>
      <c r="N78" s="45">
        <f t="shared" si="371"/>
        <v>0</v>
      </c>
      <c r="O78" s="45">
        <f t="shared" si="371"/>
        <v>0</v>
      </c>
      <c r="P78" s="45">
        <f t="shared" si="371"/>
        <v>0</v>
      </c>
      <c r="Q78" s="45">
        <f t="shared" si="371"/>
        <v>0</v>
      </c>
      <c r="R78" s="45">
        <f t="shared" si="371"/>
        <v>0</v>
      </c>
      <c r="S78" s="45">
        <f t="shared" ref="S78:AD78" si="372">SUM(S79:S79)</f>
        <v>0</v>
      </c>
      <c r="T78" s="45">
        <f t="shared" si="372"/>
        <v>0</v>
      </c>
      <c r="U78" s="45">
        <f t="shared" si="372"/>
        <v>0</v>
      </c>
      <c r="V78" s="45">
        <f t="shared" si="372"/>
        <v>0</v>
      </c>
      <c r="W78" s="45">
        <f t="shared" si="372"/>
        <v>0</v>
      </c>
      <c r="X78" s="45">
        <f t="shared" si="372"/>
        <v>0</v>
      </c>
      <c r="Y78" s="45">
        <f t="shared" si="372"/>
        <v>0</v>
      </c>
      <c r="Z78" s="45">
        <f t="shared" si="372"/>
        <v>0</v>
      </c>
      <c r="AA78" s="45">
        <f t="shared" si="372"/>
        <v>0</v>
      </c>
      <c r="AB78" s="45">
        <f t="shared" si="372"/>
        <v>0</v>
      </c>
      <c r="AC78" s="45">
        <f t="shared" si="372"/>
        <v>0</v>
      </c>
      <c r="AD78" s="45">
        <f t="shared" si="372"/>
        <v>0</v>
      </c>
      <c r="AE78" s="45">
        <f t="shared" si="371"/>
        <v>135117</v>
      </c>
      <c r="AF78" s="45">
        <f>SUM(AF79:AF79)</f>
        <v>135117</v>
      </c>
    </row>
    <row r="79" spans="1:32" ht="24" x14ac:dyDescent="0.2">
      <c r="A79" s="47"/>
      <c r="B79" s="416" t="s">
        <v>99</v>
      </c>
      <c r="C79" s="417"/>
      <c r="D79" s="57" t="s">
        <v>174</v>
      </c>
      <c r="E79" s="184">
        <v>135117</v>
      </c>
      <c r="F79" s="186">
        <f>E79+G79</f>
        <v>135117</v>
      </c>
      <c r="G79" s="186">
        <f>SUBTOTAL(9,H79:Q79)</f>
        <v>0</v>
      </c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>
        <f>R79+T79</f>
        <v>0</v>
      </c>
      <c r="T79" s="186">
        <f>SUBTOTAL(9,U79:AD79)</f>
        <v>0</v>
      </c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>
        <f>E79+R79</f>
        <v>135117</v>
      </c>
      <c r="AF79" s="186">
        <f>S79+F79</f>
        <v>135117</v>
      </c>
    </row>
    <row r="80" spans="1:32" x14ac:dyDescent="0.2">
      <c r="A80" s="43"/>
      <c r="B80" s="388" t="s">
        <v>100</v>
      </c>
      <c r="C80" s="389"/>
      <c r="D80" s="44" t="s">
        <v>176</v>
      </c>
      <c r="E80" s="45">
        <f t="shared" ref="E80:AE80" si="373">SUM(E81:E82)</f>
        <v>291693</v>
      </c>
      <c r="F80" s="45">
        <f t="shared" ref="F80:Q80" si="374">SUM(F81:F82)</f>
        <v>291693</v>
      </c>
      <c r="G80" s="45">
        <f t="shared" si="374"/>
        <v>0</v>
      </c>
      <c r="H80" s="45">
        <f t="shared" si="374"/>
        <v>0</v>
      </c>
      <c r="I80" s="45">
        <f t="shared" si="374"/>
        <v>0</v>
      </c>
      <c r="J80" s="45">
        <f t="shared" si="374"/>
        <v>0</v>
      </c>
      <c r="K80" s="45">
        <f t="shared" si="374"/>
        <v>0</v>
      </c>
      <c r="L80" s="45">
        <f t="shared" si="374"/>
        <v>0</v>
      </c>
      <c r="M80" s="45">
        <f t="shared" si="374"/>
        <v>0</v>
      </c>
      <c r="N80" s="45">
        <f t="shared" si="374"/>
        <v>0</v>
      </c>
      <c r="O80" s="45">
        <f t="shared" si="374"/>
        <v>0</v>
      </c>
      <c r="P80" s="45">
        <f t="shared" si="374"/>
        <v>0</v>
      </c>
      <c r="Q80" s="45">
        <f t="shared" si="374"/>
        <v>0</v>
      </c>
      <c r="R80" s="45">
        <f t="shared" si="373"/>
        <v>0</v>
      </c>
      <c r="S80" s="45">
        <f t="shared" ref="S80:AD80" si="375">SUM(S81:S82)</f>
        <v>0</v>
      </c>
      <c r="T80" s="45">
        <f t="shared" si="375"/>
        <v>0</v>
      </c>
      <c r="U80" s="45">
        <f t="shared" si="375"/>
        <v>0</v>
      </c>
      <c r="V80" s="45">
        <f t="shared" si="375"/>
        <v>0</v>
      </c>
      <c r="W80" s="45">
        <f t="shared" si="375"/>
        <v>0</v>
      </c>
      <c r="X80" s="45">
        <f t="shared" si="375"/>
        <v>0</v>
      </c>
      <c r="Y80" s="45">
        <f t="shared" si="375"/>
        <v>0</v>
      </c>
      <c r="Z80" s="45">
        <f t="shared" si="375"/>
        <v>0</v>
      </c>
      <c r="AA80" s="45">
        <f t="shared" si="375"/>
        <v>0</v>
      </c>
      <c r="AB80" s="45">
        <f t="shared" si="375"/>
        <v>0</v>
      </c>
      <c r="AC80" s="45">
        <f t="shared" si="375"/>
        <v>0</v>
      </c>
      <c r="AD80" s="45">
        <f t="shared" si="375"/>
        <v>0</v>
      </c>
      <c r="AE80" s="45">
        <f t="shared" si="373"/>
        <v>291693</v>
      </c>
      <c r="AF80" s="45">
        <f>SUM(AF81:AF82)</f>
        <v>291693</v>
      </c>
    </row>
    <row r="81" spans="1:32" x14ac:dyDescent="0.2">
      <c r="A81" s="39"/>
      <c r="B81" s="414" t="s">
        <v>101</v>
      </c>
      <c r="C81" s="415"/>
      <c r="D81" s="274" t="s">
        <v>144</v>
      </c>
      <c r="E81" s="184">
        <v>288692</v>
      </c>
      <c r="F81" s="184">
        <f t="shared" ref="F81:F82" si="376">E81+G81</f>
        <v>288692</v>
      </c>
      <c r="G81" s="184">
        <f t="shared" ref="G81:G82" si="377">SUBTOTAL(9,H81:Q81)</f>
        <v>0</v>
      </c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>
        <f t="shared" ref="S81:S82" si="378">R81+T81</f>
        <v>0</v>
      </c>
      <c r="T81" s="184">
        <f t="shared" ref="T81:T82" si="379">SUBTOTAL(9,U81:AD81)</f>
        <v>0</v>
      </c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>
        <f t="shared" ref="AE81:AE82" si="380">E81+R81</f>
        <v>288692</v>
      </c>
      <c r="AF81" s="184">
        <f t="shared" ref="AF81:AF82" si="381">S81+F81</f>
        <v>288692</v>
      </c>
    </row>
    <row r="82" spans="1:32" x14ac:dyDescent="0.2">
      <c r="A82" s="56"/>
      <c r="B82" s="384" t="s">
        <v>102</v>
      </c>
      <c r="C82" s="385"/>
      <c r="D82" s="57" t="s">
        <v>175</v>
      </c>
      <c r="E82" s="184">
        <v>3001</v>
      </c>
      <c r="F82" s="184">
        <f t="shared" si="376"/>
        <v>3001</v>
      </c>
      <c r="G82" s="184">
        <f t="shared" si="377"/>
        <v>0</v>
      </c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>
        <f t="shared" si="378"/>
        <v>0</v>
      </c>
      <c r="T82" s="184">
        <f t="shared" si="379"/>
        <v>0</v>
      </c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>
        <f t="shared" si="380"/>
        <v>3001</v>
      </c>
      <c r="AF82" s="184">
        <f t="shared" si="381"/>
        <v>3001</v>
      </c>
    </row>
    <row r="83" spans="1:32" ht="24" x14ac:dyDescent="0.2">
      <c r="A83" s="43"/>
      <c r="B83" s="388" t="s">
        <v>103</v>
      </c>
      <c r="C83" s="389"/>
      <c r="D83" s="44" t="s">
        <v>530</v>
      </c>
      <c r="E83" s="45">
        <f t="shared" ref="E83:AE83" si="382">SUM(E84:E86)</f>
        <v>1062862</v>
      </c>
      <c r="F83" s="45">
        <f t="shared" ref="F83:Q83" si="383">SUM(F84:F86)</f>
        <v>1062862</v>
      </c>
      <c r="G83" s="45">
        <f t="shared" si="383"/>
        <v>0</v>
      </c>
      <c r="H83" s="45">
        <f t="shared" si="383"/>
        <v>0</v>
      </c>
      <c r="I83" s="45">
        <f t="shared" si="383"/>
        <v>0</v>
      </c>
      <c r="J83" s="45">
        <f t="shared" si="383"/>
        <v>0</v>
      </c>
      <c r="K83" s="45">
        <f t="shared" si="383"/>
        <v>0</v>
      </c>
      <c r="L83" s="45">
        <f t="shared" si="383"/>
        <v>0</v>
      </c>
      <c r="M83" s="45">
        <f t="shared" si="383"/>
        <v>0</v>
      </c>
      <c r="N83" s="45">
        <f t="shared" si="383"/>
        <v>0</v>
      </c>
      <c r="O83" s="45">
        <f t="shared" si="383"/>
        <v>0</v>
      </c>
      <c r="P83" s="45">
        <f t="shared" si="383"/>
        <v>0</v>
      </c>
      <c r="Q83" s="45">
        <f t="shared" si="383"/>
        <v>0</v>
      </c>
      <c r="R83" s="45">
        <f t="shared" si="382"/>
        <v>0</v>
      </c>
      <c r="S83" s="45">
        <f t="shared" ref="S83:AD83" si="384">SUM(S84:S86)</f>
        <v>0</v>
      </c>
      <c r="T83" s="45">
        <f t="shared" si="384"/>
        <v>0</v>
      </c>
      <c r="U83" s="45">
        <f t="shared" si="384"/>
        <v>0</v>
      </c>
      <c r="V83" s="45">
        <f t="shared" si="384"/>
        <v>0</v>
      </c>
      <c r="W83" s="45">
        <f t="shared" si="384"/>
        <v>0</v>
      </c>
      <c r="X83" s="45">
        <f t="shared" si="384"/>
        <v>0</v>
      </c>
      <c r="Y83" s="45">
        <f t="shared" si="384"/>
        <v>0</v>
      </c>
      <c r="Z83" s="45">
        <f t="shared" si="384"/>
        <v>0</v>
      </c>
      <c r="AA83" s="45">
        <f t="shared" si="384"/>
        <v>0</v>
      </c>
      <c r="AB83" s="45">
        <f t="shared" si="384"/>
        <v>0</v>
      </c>
      <c r="AC83" s="45">
        <f t="shared" si="384"/>
        <v>0</v>
      </c>
      <c r="AD83" s="45">
        <f t="shared" si="384"/>
        <v>0</v>
      </c>
      <c r="AE83" s="45">
        <f t="shared" si="382"/>
        <v>1062862</v>
      </c>
      <c r="AF83" s="45">
        <f>SUM(AF84:AF86)</f>
        <v>1062862</v>
      </c>
    </row>
    <row r="84" spans="1:32" ht="14.25" customHeight="1" x14ac:dyDescent="0.2">
      <c r="A84" s="39"/>
      <c r="B84" s="414" t="s">
        <v>104</v>
      </c>
      <c r="C84" s="415"/>
      <c r="D84" s="41" t="s">
        <v>177</v>
      </c>
      <c r="E84" s="184">
        <v>502190</v>
      </c>
      <c r="F84" s="184">
        <f t="shared" ref="F84:F86" si="385">E84+G84</f>
        <v>502190</v>
      </c>
      <c r="G84" s="184">
        <f t="shared" ref="G84:G86" si="386">SUBTOTAL(9,H84:Q84)</f>
        <v>0</v>
      </c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>
        <f t="shared" ref="S84:S86" si="387">R84+T84</f>
        <v>0</v>
      </c>
      <c r="T84" s="184">
        <f t="shared" ref="T84:T86" si="388">SUBTOTAL(9,U84:AD84)</f>
        <v>0</v>
      </c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>
        <f t="shared" ref="AE84:AE86" si="389">E84+R84</f>
        <v>502190</v>
      </c>
      <c r="AF84" s="184">
        <f t="shared" ref="AF84:AF86" si="390">S84+F84</f>
        <v>502190</v>
      </c>
    </row>
    <row r="85" spans="1:32" x14ac:dyDescent="0.2">
      <c r="A85" s="56"/>
      <c r="B85" s="384" t="s">
        <v>105</v>
      </c>
      <c r="C85" s="385"/>
      <c r="D85" s="41" t="s">
        <v>194</v>
      </c>
      <c r="E85" s="184">
        <v>23285</v>
      </c>
      <c r="F85" s="184">
        <f t="shared" si="385"/>
        <v>23285</v>
      </c>
      <c r="G85" s="184">
        <f t="shared" si="386"/>
        <v>0</v>
      </c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>
        <f t="shared" si="387"/>
        <v>0</v>
      </c>
      <c r="T85" s="184">
        <f t="shared" si="388"/>
        <v>0</v>
      </c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>
        <f t="shared" si="389"/>
        <v>23285</v>
      </c>
      <c r="AF85" s="184">
        <f t="shared" si="390"/>
        <v>23285</v>
      </c>
    </row>
    <row r="86" spans="1:32" x14ac:dyDescent="0.2">
      <c r="A86" s="40"/>
      <c r="B86" s="382" t="s">
        <v>106</v>
      </c>
      <c r="C86" s="383"/>
      <c r="D86" s="41" t="s">
        <v>178</v>
      </c>
      <c r="E86" s="184">
        <v>537387</v>
      </c>
      <c r="F86" s="275">
        <f t="shared" si="385"/>
        <v>537387</v>
      </c>
      <c r="G86" s="275">
        <f t="shared" si="386"/>
        <v>0</v>
      </c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>
        <f t="shared" si="387"/>
        <v>0</v>
      </c>
      <c r="T86" s="275">
        <f t="shared" si="388"/>
        <v>0</v>
      </c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>
        <f t="shared" si="389"/>
        <v>537387</v>
      </c>
      <c r="AF86" s="275">
        <f t="shared" si="390"/>
        <v>537387</v>
      </c>
    </row>
    <row r="87" spans="1:32" ht="36" x14ac:dyDescent="0.2">
      <c r="A87" s="43"/>
      <c r="B87" s="386" t="s">
        <v>235</v>
      </c>
      <c r="C87" s="387"/>
      <c r="D87" s="286" t="s">
        <v>292</v>
      </c>
      <c r="E87" s="187">
        <f t="shared" ref="E87" si="391">SUM(E88,E90)</f>
        <v>33904</v>
      </c>
      <c r="F87" s="282">
        <f>SUM(F88,F90)</f>
        <v>33904</v>
      </c>
      <c r="G87" s="282">
        <f t="shared" ref="G87:Q87" si="392">SUM(G88,G90)</f>
        <v>0</v>
      </c>
      <c r="H87" s="282">
        <f t="shared" si="392"/>
        <v>0</v>
      </c>
      <c r="I87" s="282">
        <f t="shared" si="392"/>
        <v>0</v>
      </c>
      <c r="J87" s="282">
        <f t="shared" si="392"/>
        <v>0</v>
      </c>
      <c r="K87" s="282">
        <f t="shared" si="392"/>
        <v>0</v>
      </c>
      <c r="L87" s="282">
        <f t="shared" si="392"/>
        <v>0</v>
      </c>
      <c r="M87" s="282">
        <f t="shared" si="392"/>
        <v>0</v>
      </c>
      <c r="N87" s="282">
        <f t="shared" si="392"/>
        <v>0</v>
      </c>
      <c r="O87" s="282">
        <f t="shared" si="392"/>
        <v>0</v>
      </c>
      <c r="P87" s="282">
        <f t="shared" si="392"/>
        <v>0</v>
      </c>
      <c r="Q87" s="282">
        <f t="shared" si="392"/>
        <v>0</v>
      </c>
      <c r="R87" s="282">
        <f>SUM(R88,R90)</f>
        <v>-5452</v>
      </c>
      <c r="S87" s="282">
        <f>SUM(S88,S90)</f>
        <v>-5452</v>
      </c>
      <c r="T87" s="282">
        <f t="shared" ref="T87" si="393">SUM(T88,T90)</f>
        <v>0</v>
      </c>
      <c r="U87" s="282">
        <f t="shared" ref="U87" si="394">SUM(U88,U90)</f>
        <v>0</v>
      </c>
      <c r="V87" s="282">
        <f t="shared" ref="V87" si="395">SUM(V88,V90)</f>
        <v>0</v>
      </c>
      <c r="W87" s="282">
        <f t="shared" ref="W87" si="396">SUM(W88,W90)</f>
        <v>0</v>
      </c>
      <c r="X87" s="282">
        <f t="shared" ref="X87" si="397">SUM(X88,X90)</f>
        <v>0</v>
      </c>
      <c r="Y87" s="282">
        <f t="shared" ref="Y87" si="398">SUM(Y88,Y90)</f>
        <v>0</v>
      </c>
      <c r="Z87" s="282">
        <f t="shared" ref="Z87" si="399">SUM(Z88,Z90)</f>
        <v>0</v>
      </c>
      <c r="AA87" s="282">
        <f t="shared" ref="AA87" si="400">SUM(AA88,AA90)</f>
        <v>0</v>
      </c>
      <c r="AB87" s="282">
        <f t="shared" ref="AB87" si="401">SUM(AB88,AB90)</f>
        <v>0</v>
      </c>
      <c r="AC87" s="282">
        <f t="shared" ref="AC87" si="402">SUM(AC88,AC90)</f>
        <v>0</v>
      </c>
      <c r="AD87" s="282">
        <f t="shared" ref="AD87:AF87" si="403">SUM(AD88,AD90)</f>
        <v>0</v>
      </c>
      <c r="AE87" s="282">
        <f>SUM(AE88,AE90)</f>
        <v>28452</v>
      </c>
      <c r="AF87" s="282">
        <f t="shared" si="403"/>
        <v>28452</v>
      </c>
    </row>
    <row r="88" spans="1:32" s="115" customFormat="1" x14ac:dyDescent="0.2">
      <c r="A88" s="35"/>
      <c r="B88" s="388" t="s">
        <v>107</v>
      </c>
      <c r="C88" s="389"/>
      <c r="D88" s="44" t="s">
        <v>531</v>
      </c>
      <c r="E88" s="189">
        <f t="shared" ref="E88:R88" si="404">SUM(E89:E89)</f>
        <v>800</v>
      </c>
      <c r="F88" s="189">
        <f t="shared" si="404"/>
        <v>800</v>
      </c>
      <c r="G88" s="189">
        <f t="shared" si="404"/>
        <v>0</v>
      </c>
      <c r="H88" s="189">
        <f t="shared" si="404"/>
        <v>0</v>
      </c>
      <c r="I88" s="189">
        <f t="shared" si="404"/>
        <v>0</v>
      </c>
      <c r="J88" s="189">
        <f t="shared" si="404"/>
        <v>0</v>
      </c>
      <c r="K88" s="189">
        <f t="shared" si="404"/>
        <v>0</v>
      </c>
      <c r="L88" s="189">
        <f t="shared" si="404"/>
        <v>0</v>
      </c>
      <c r="M88" s="189">
        <f t="shared" si="404"/>
        <v>0</v>
      </c>
      <c r="N88" s="189">
        <f t="shared" si="404"/>
        <v>0</v>
      </c>
      <c r="O88" s="189">
        <f t="shared" si="404"/>
        <v>0</v>
      </c>
      <c r="P88" s="189">
        <f t="shared" si="404"/>
        <v>0</v>
      </c>
      <c r="Q88" s="189">
        <f t="shared" si="404"/>
        <v>0</v>
      </c>
      <c r="R88" s="189">
        <f t="shared" si="404"/>
        <v>0</v>
      </c>
      <c r="S88" s="189">
        <f t="shared" ref="S88:AF88" si="405">SUM(S89:S89)</f>
        <v>0</v>
      </c>
      <c r="T88" s="189">
        <f t="shared" si="405"/>
        <v>0</v>
      </c>
      <c r="U88" s="189">
        <f t="shared" si="405"/>
        <v>0</v>
      </c>
      <c r="V88" s="189">
        <f t="shared" si="405"/>
        <v>0</v>
      </c>
      <c r="W88" s="189">
        <f t="shared" si="405"/>
        <v>0</v>
      </c>
      <c r="X88" s="189">
        <f t="shared" si="405"/>
        <v>0</v>
      </c>
      <c r="Y88" s="189">
        <f t="shared" si="405"/>
        <v>0</v>
      </c>
      <c r="Z88" s="189">
        <f t="shared" si="405"/>
        <v>0</v>
      </c>
      <c r="AA88" s="189">
        <f t="shared" si="405"/>
        <v>0</v>
      </c>
      <c r="AB88" s="189">
        <f t="shared" si="405"/>
        <v>0</v>
      </c>
      <c r="AC88" s="189">
        <f t="shared" si="405"/>
        <v>0</v>
      </c>
      <c r="AD88" s="189">
        <f t="shared" si="405"/>
        <v>0</v>
      </c>
      <c r="AE88" s="189">
        <f t="shared" si="405"/>
        <v>800</v>
      </c>
      <c r="AF88" s="189">
        <f t="shared" si="405"/>
        <v>800</v>
      </c>
    </row>
    <row r="89" spans="1:32" ht="24" x14ac:dyDescent="0.2">
      <c r="A89" s="40"/>
      <c r="B89" s="390" t="s">
        <v>202</v>
      </c>
      <c r="C89" s="391"/>
      <c r="D89" s="41" t="s">
        <v>532</v>
      </c>
      <c r="E89" s="185">
        <v>800</v>
      </c>
      <c r="F89" s="186">
        <f t="shared" ref="F89:F90" si="406">E89+G89</f>
        <v>800</v>
      </c>
      <c r="G89" s="186">
        <f t="shared" ref="G89:G90" si="407">SUBTOTAL(9,H89:Q89)</f>
        <v>0</v>
      </c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>
        <f>R89+T89</f>
        <v>0</v>
      </c>
      <c r="T89" s="186">
        <f>SUBTOTAL(9,U89:AD89)</f>
        <v>0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>
        <f t="shared" ref="AE89:AE90" si="408">E89+R89</f>
        <v>800</v>
      </c>
      <c r="AF89" s="186">
        <f t="shared" ref="AF89:AF90" si="409">S89+F89</f>
        <v>800</v>
      </c>
    </row>
    <row r="90" spans="1:32" s="115" customFormat="1" x14ac:dyDescent="0.2">
      <c r="A90" s="60"/>
      <c r="B90" s="397" t="s">
        <v>233</v>
      </c>
      <c r="C90" s="398"/>
      <c r="D90" s="44" t="s">
        <v>234</v>
      </c>
      <c r="E90" s="189">
        <v>33104</v>
      </c>
      <c r="F90" s="189">
        <f t="shared" si="406"/>
        <v>33104</v>
      </c>
      <c r="G90" s="189">
        <f t="shared" si="407"/>
        <v>0</v>
      </c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>
        <v>-5452</v>
      </c>
      <c r="S90" s="45">
        <f>R90+T90</f>
        <v>-5452</v>
      </c>
      <c r="T90" s="186">
        <f>SUBTOTAL(9,U90:AD90)</f>
        <v>0</v>
      </c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>
        <f t="shared" si="408"/>
        <v>27652</v>
      </c>
      <c r="AF90" s="189">
        <f t="shared" si="409"/>
        <v>27652</v>
      </c>
    </row>
    <row r="91" spans="1:32" s="115" customFormat="1" x14ac:dyDescent="0.2">
      <c r="A91" s="179"/>
      <c r="B91" s="180"/>
      <c r="C91" s="181"/>
      <c r="D91" s="54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</row>
    <row r="92" spans="1:32" s="120" customFormat="1" ht="24" customHeight="1" x14ac:dyDescent="0.2">
      <c r="A92" s="399" t="s">
        <v>122</v>
      </c>
      <c r="B92" s="400"/>
      <c r="C92" s="400"/>
      <c r="D92" s="401"/>
      <c r="E92" s="192">
        <f t="shared" ref="E92:AF92" si="410">SUM(E10,E14,E25,E31,E34,E43,E54,E46,E61,E63,E67,E70,)</f>
        <v>89575264</v>
      </c>
      <c r="F92" s="192">
        <f t="shared" si="410"/>
        <v>89687249</v>
      </c>
      <c r="G92" s="192">
        <f t="shared" si="410"/>
        <v>111985</v>
      </c>
      <c r="H92" s="192">
        <f t="shared" si="410"/>
        <v>111985</v>
      </c>
      <c r="I92" s="192">
        <f t="shared" si="410"/>
        <v>0</v>
      </c>
      <c r="J92" s="192">
        <f t="shared" si="410"/>
        <v>0</v>
      </c>
      <c r="K92" s="192">
        <f t="shared" si="410"/>
        <v>0</v>
      </c>
      <c r="L92" s="192">
        <f t="shared" si="410"/>
        <v>0</v>
      </c>
      <c r="M92" s="192">
        <f t="shared" si="410"/>
        <v>0</v>
      </c>
      <c r="N92" s="192">
        <f t="shared" si="410"/>
        <v>0</v>
      </c>
      <c r="O92" s="192">
        <f t="shared" si="410"/>
        <v>0</v>
      </c>
      <c r="P92" s="192">
        <f t="shared" si="410"/>
        <v>0</v>
      </c>
      <c r="Q92" s="192">
        <f t="shared" si="410"/>
        <v>0</v>
      </c>
      <c r="R92" s="192">
        <f t="shared" si="410"/>
        <v>-1047228</v>
      </c>
      <c r="S92" s="192">
        <f t="shared" si="410"/>
        <v>-1058273</v>
      </c>
      <c r="T92" s="192">
        <f t="shared" si="410"/>
        <v>-11045</v>
      </c>
      <c r="U92" s="192">
        <f t="shared" si="410"/>
        <v>-11045</v>
      </c>
      <c r="V92" s="192">
        <f t="shared" si="410"/>
        <v>0</v>
      </c>
      <c r="W92" s="192">
        <f t="shared" si="410"/>
        <v>0</v>
      </c>
      <c r="X92" s="192">
        <f t="shared" si="410"/>
        <v>0</v>
      </c>
      <c r="Y92" s="192">
        <f t="shared" si="410"/>
        <v>0</v>
      </c>
      <c r="Z92" s="192">
        <f t="shared" si="410"/>
        <v>0</v>
      </c>
      <c r="AA92" s="192">
        <f t="shared" si="410"/>
        <v>0</v>
      </c>
      <c r="AB92" s="192">
        <f t="shared" si="410"/>
        <v>0</v>
      </c>
      <c r="AC92" s="192">
        <f t="shared" si="410"/>
        <v>0</v>
      </c>
      <c r="AD92" s="192">
        <f t="shared" si="410"/>
        <v>0</v>
      </c>
      <c r="AE92" s="192">
        <f t="shared" si="410"/>
        <v>88751984</v>
      </c>
      <c r="AF92" s="192">
        <f t="shared" si="410"/>
        <v>88852924</v>
      </c>
    </row>
    <row r="93" spans="1:32" x14ac:dyDescent="0.2">
      <c r="A93" s="43"/>
      <c r="B93" s="62"/>
      <c r="C93" s="63"/>
      <c r="D93" s="41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x14ac:dyDescent="0.2">
      <c r="A94" s="60"/>
      <c r="B94" s="392" t="s">
        <v>578</v>
      </c>
      <c r="C94" s="393"/>
      <c r="D94" s="36" t="s">
        <v>179</v>
      </c>
      <c r="E94" s="187">
        <f>SUM(E95:E118)</f>
        <v>10618037</v>
      </c>
      <c r="F94" s="187">
        <f>SUM(F95:F118)</f>
        <v>10628884</v>
      </c>
      <c r="G94" s="187">
        <f>SUM(G95:G118)</f>
        <v>10847</v>
      </c>
      <c r="H94" s="187">
        <f>SUM(H95:H118)</f>
        <v>10847</v>
      </c>
      <c r="I94" s="187">
        <f t="shared" ref="I94:Q94" si="411">SUM(I95:I118)</f>
        <v>0</v>
      </c>
      <c r="J94" s="187">
        <f t="shared" si="411"/>
        <v>0</v>
      </c>
      <c r="K94" s="187">
        <f t="shared" si="411"/>
        <v>0</v>
      </c>
      <c r="L94" s="187">
        <f t="shared" si="411"/>
        <v>0</v>
      </c>
      <c r="M94" s="187">
        <f t="shared" si="411"/>
        <v>0</v>
      </c>
      <c r="N94" s="187">
        <f t="shared" si="411"/>
        <v>0</v>
      </c>
      <c r="O94" s="187">
        <f t="shared" si="411"/>
        <v>0</v>
      </c>
      <c r="P94" s="187">
        <f t="shared" si="411"/>
        <v>0</v>
      </c>
      <c r="Q94" s="187">
        <f t="shared" si="411"/>
        <v>0</v>
      </c>
      <c r="R94" s="187">
        <f>SUM(R95:R118)</f>
        <v>0</v>
      </c>
      <c r="S94" s="187">
        <f>SUM(S95:S118)</f>
        <v>0</v>
      </c>
      <c r="T94" s="187">
        <f t="shared" ref="T94" si="412">SUM(T95:T118)</f>
        <v>0</v>
      </c>
      <c r="U94" s="187">
        <f t="shared" ref="U94" si="413">SUM(U95:U118)</f>
        <v>0</v>
      </c>
      <c r="V94" s="187">
        <f t="shared" ref="V94" si="414">SUM(V95:V118)</f>
        <v>0</v>
      </c>
      <c r="W94" s="187">
        <f t="shared" ref="W94" si="415">SUM(W95:W118)</f>
        <v>0</v>
      </c>
      <c r="X94" s="187">
        <f t="shared" ref="X94" si="416">SUM(X95:X118)</f>
        <v>0</v>
      </c>
      <c r="Y94" s="187">
        <f t="shared" ref="Y94" si="417">SUM(Y95:Y118)</f>
        <v>0</v>
      </c>
      <c r="Z94" s="187">
        <f t="shared" ref="Z94" si="418">SUM(Z95:Z118)</f>
        <v>0</v>
      </c>
      <c r="AA94" s="187">
        <f t="shared" ref="AA94" si="419">SUM(AA95:AA118)</f>
        <v>0</v>
      </c>
      <c r="AB94" s="187">
        <f t="shared" ref="AB94" si="420">SUM(AB95:AB118)</f>
        <v>0</v>
      </c>
      <c r="AC94" s="187">
        <f t="shared" ref="AC94" si="421">SUM(AC95:AC118)</f>
        <v>0</v>
      </c>
      <c r="AD94" s="187">
        <f t="shared" ref="AD94:AF94" si="422">SUM(AD95:AD118)</f>
        <v>0</v>
      </c>
      <c r="AE94" s="187">
        <f>SUM(AE95:AE118)</f>
        <v>10618037</v>
      </c>
      <c r="AF94" s="187">
        <f t="shared" si="422"/>
        <v>10628884</v>
      </c>
    </row>
    <row r="95" spans="1:32" hidden="1" outlineLevel="1" x14ac:dyDescent="0.2">
      <c r="A95" s="50"/>
      <c r="B95" s="64"/>
      <c r="C95" s="65"/>
      <c r="D95" s="255" t="s">
        <v>180</v>
      </c>
      <c r="E95" s="45">
        <f>11230654-1596300</f>
        <v>9634354</v>
      </c>
      <c r="F95" s="45">
        <f t="shared" ref="F95:F117" si="423">E95+G95</f>
        <v>9634300</v>
      </c>
      <c r="G95" s="45">
        <f t="shared" ref="G95:G117" si="424">SUBTOTAL(9,H95:Q95)</f>
        <v>-54</v>
      </c>
      <c r="H95" s="45">
        <f>-1-53</f>
        <v>-54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>
        <f t="shared" ref="S95:S117" si="425">R95+T95</f>
        <v>0</v>
      </c>
      <c r="T95" s="45">
        <f t="shared" ref="T95:T117" si="426">SUBTOTAL(9,U95:AD95)</f>
        <v>0</v>
      </c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>
        <f t="shared" ref="AE95:AE106" si="427">E95+R95</f>
        <v>9634354</v>
      </c>
      <c r="AF95" s="45">
        <f t="shared" ref="AF95:AF117" si="428">S95+F95</f>
        <v>9634300</v>
      </c>
    </row>
    <row r="96" spans="1:32" hidden="1" outlineLevel="1" x14ac:dyDescent="0.2">
      <c r="A96" s="50"/>
      <c r="B96" s="64"/>
      <c r="C96" s="65"/>
      <c r="D96" s="44" t="s">
        <v>582</v>
      </c>
      <c r="E96" s="45">
        <v>22972</v>
      </c>
      <c r="F96" s="45">
        <f t="shared" si="423"/>
        <v>22972</v>
      </c>
      <c r="G96" s="45">
        <f t="shared" si="424"/>
        <v>0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>
        <f t="shared" si="425"/>
        <v>0</v>
      </c>
      <c r="T96" s="45">
        <f t="shared" si="426"/>
        <v>0</v>
      </c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>
        <f t="shared" si="427"/>
        <v>22972</v>
      </c>
      <c r="AF96" s="45">
        <f t="shared" si="428"/>
        <v>22972</v>
      </c>
    </row>
    <row r="97" spans="1:32" hidden="1" outlineLevel="1" x14ac:dyDescent="0.2">
      <c r="A97" s="50"/>
      <c r="B97" s="64"/>
      <c r="C97" s="65"/>
      <c r="D97" s="255" t="s">
        <v>615</v>
      </c>
      <c r="E97" s="45">
        <v>51900</v>
      </c>
      <c r="F97" s="45">
        <f t="shared" si="423"/>
        <v>51900</v>
      </c>
      <c r="G97" s="45">
        <f t="shared" si="424"/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>
        <f t="shared" si="425"/>
        <v>0</v>
      </c>
      <c r="T97" s="45">
        <f t="shared" si="426"/>
        <v>0</v>
      </c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>
        <f t="shared" si="427"/>
        <v>51900</v>
      </c>
      <c r="AF97" s="45">
        <f t="shared" si="428"/>
        <v>51900</v>
      </c>
    </row>
    <row r="98" spans="1:32" hidden="1" outlineLevel="1" x14ac:dyDescent="0.2">
      <c r="A98" s="50"/>
      <c r="B98" s="64"/>
      <c r="C98" s="65"/>
      <c r="D98" s="41" t="s">
        <v>616</v>
      </c>
      <c r="E98" s="45">
        <v>318154</v>
      </c>
      <c r="F98" s="45">
        <f t="shared" si="423"/>
        <v>318127</v>
      </c>
      <c r="G98" s="45">
        <f t="shared" si="424"/>
        <v>-27</v>
      </c>
      <c r="H98" s="45">
        <f>-27</f>
        <v>-27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>
        <f t="shared" si="425"/>
        <v>0</v>
      </c>
      <c r="T98" s="45">
        <f t="shared" si="426"/>
        <v>0</v>
      </c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>
        <f t="shared" si="427"/>
        <v>318154</v>
      </c>
      <c r="AF98" s="45">
        <f t="shared" si="428"/>
        <v>318127</v>
      </c>
    </row>
    <row r="99" spans="1:32" hidden="1" outlineLevel="1" x14ac:dyDescent="0.2">
      <c r="A99" s="50"/>
      <c r="B99" s="64"/>
      <c r="C99" s="65"/>
      <c r="D99" s="255" t="s">
        <v>617</v>
      </c>
      <c r="E99" s="45">
        <v>56982</v>
      </c>
      <c r="F99" s="45">
        <f t="shared" si="423"/>
        <v>67856</v>
      </c>
      <c r="G99" s="45">
        <f t="shared" si="424"/>
        <v>10874</v>
      </c>
      <c r="H99" s="45">
        <v>10874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>
        <f t="shared" si="425"/>
        <v>0</v>
      </c>
      <c r="T99" s="45">
        <f t="shared" si="426"/>
        <v>0</v>
      </c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>
        <f t="shared" si="427"/>
        <v>56982</v>
      </c>
      <c r="AF99" s="45">
        <f t="shared" si="428"/>
        <v>67856</v>
      </c>
    </row>
    <row r="100" spans="1:32" hidden="1" outlineLevel="1" x14ac:dyDescent="0.2">
      <c r="A100" s="50"/>
      <c r="B100" s="64"/>
      <c r="C100" s="65"/>
      <c r="D100" s="255" t="s">
        <v>81</v>
      </c>
      <c r="E100" s="45">
        <v>5559</v>
      </c>
      <c r="F100" s="45">
        <f t="shared" si="423"/>
        <v>5559</v>
      </c>
      <c r="G100" s="45">
        <f t="shared" si="424"/>
        <v>0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>
        <f t="shared" si="425"/>
        <v>0</v>
      </c>
      <c r="T100" s="45">
        <f t="shared" si="426"/>
        <v>0</v>
      </c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>
        <f t="shared" si="427"/>
        <v>5559</v>
      </c>
      <c r="AF100" s="45">
        <f t="shared" si="428"/>
        <v>5559</v>
      </c>
    </row>
    <row r="101" spans="1:32" hidden="1" outlineLevel="1" x14ac:dyDescent="0.2">
      <c r="A101" s="50"/>
      <c r="B101" s="64"/>
      <c r="C101" s="65"/>
      <c r="D101" s="255" t="s">
        <v>127</v>
      </c>
      <c r="E101" s="45">
        <v>41531</v>
      </c>
      <c r="F101" s="45">
        <f t="shared" si="423"/>
        <v>41531</v>
      </c>
      <c r="G101" s="45">
        <f t="shared" si="424"/>
        <v>0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>
        <f t="shared" si="425"/>
        <v>0</v>
      </c>
      <c r="T101" s="45">
        <f t="shared" si="426"/>
        <v>0</v>
      </c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>
        <f t="shared" si="427"/>
        <v>41531</v>
      </c>
      <c r="AF101" s="45">
        <f t="shared" si="428"/>
        <v>41531</v>
      </c>
    </row>
    <row r="102" spans="1:32" hidden="1" outlineLevel="1" x14ac:dyDescent="0.2">
      <c r="A102" s="50"/>
      <c r="B102" s="64"/>
      <c r="C102" s="65"/>
      <c r="D102" s="255" t="s">
        <v>572</v>
      </c>
      <c r="E102" s="45">
        <v>20343</v>
      </c>
      <c r="F102" s="45">
        <f t="shared" si="423"/>
        <v>20343</v>
      </c>
      <c r="G102" s="45">
        <f t="shared" si="424"/>
        <v>0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>
        <f t="shared" si="425"/>
        <v>0</v>
      </c>
      <c r="T102" s="45">
        <f t="shared" si="426"/>
        <v>0</v>
      </c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>
        <f t="shared" si="427"/>
        <v>20343</v>
      </c>
      <c r="AF102" s="45">
        <f t="shared" si="428"/>
        <v>20343</v>
      </c>
    </row>
    <row r="103" spans="1:32" ht="24" hidden="1" outlineLevel="1" x14ac:dyDescent="0.2">
      <c r="A103" s="50"/>
      <c r="B103" s="64"/>
      <c r="C103" s="65"/>
      <c r="D103" s="255" t="s">
        <v>618</v>
      </c>
      <c r="E103" s="45"/>
      <c r="F103" s="45">
        <f t="shared" si="423"/>
        <v>0</v>
      </c>
      <c r="G103" s="45">
        <f t="shared" si="424"/>
        <v>0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>
        <f t="shared" si="425"/>
        <v>0</v>
      </c>
      <c r="T103" s="45">
        <f t="shared" si="426"/>
        <v>0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>
        <f t="shared" si="427"/>
        <v>0</v>
      </c>
      <c r="AF103" s="45">
        <f t="shared" si="428"/>
        <v>0</v>
      </c>
    </row>
    <row r="104" spans="1:32" ht="24" hidden="1" outlineLevel="1" x14ac:dyDescent="0.2">
      <c r="A104" s="50"/>
      <c r="B104" s="64"/>
      <c r="C104" s="65"/>
      <c r="D104" s="255" t="s">
        <v>619</v>
      </c>
      <c r="E104" s="45"/>
      <c r="F104" s="45">
        <f t="shared" si="423"/>
        <v>0</v>
      </c>
      <c r="G104" s="45">
        <f t="shared" si="424"/>
        <v>0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>
        <f t="shared" si="425"/>
        <v>0</v>
      </c>
      <c r="T104" s="45">
        <f t="shared" si="426"/>
        <v>0</v>
      </c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>
        <f t="shared" si="427"/>
        <v>0</v>
      </c>
      <c r="AF104" s="45">
        <f t="shared" si="428"/>
        <v>0</v>
      </c>
    </row>
    <row r="105" spans="1:32" ht="24" hidden="1" outlineLevel="1" x14ac:dyDescent="0.2">
      <c r="A105" s="50"/>
      <c r="B105" s="64"/>
      <c r="C105" s="65"/>
      <c r="D105" s="255" t="s">
        <v>573</v>
      </c>
      <c r="E105" s="45">
        <v>662</v>
      </c>
      <c r="F105" s="45">
        <f t="shared" si="423"/>
        <v>662</v>
      </c>
      <c r="G105" s="45">
        <f t="shared" si="424"/>
        <v>0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>
        <f t="shared" si="425"/>
        <v>0</v>
      </c>
      <c r="T105" s="45">
        <f t="shared" si="426"/>
        <v>0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>
        <f t="shared" si="427"/>
        <v>662</v>
      </c>
      <c r="AF105" s="45">
        <f t="shared" si="428"/>
        <v>662</v>
      </c>
    </row>
    <row r="106" spans="1:32" hidden="1" outlineLevel="1" x14ac:dyDescent="0.2">
      <c r="A106" s="50"/>
      <c r="B106" s="64"/>
      <c r="C106" s="65"/>
      <c r="D106" s="255" t="s">
        <v>537</v>
      </c>
      <c r="E106" s="45"/>
      <c r="F106" s="45">
        <f t="shared" si="423"/>
        <v>0</v>
      </c>
      <c r="G106" s="45">
        <f t="shared" si="424"/>
        <v>0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>
        <f t="shared" si="425"/>
        <v>0</v>
      </c>
      <c r="T106" s="45">
        <f t="shared" si="426"/>
        <v>0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>
        <f t="shared" si="427"/>
        <v>0</v>
      </c>
      <c r="AF106" s="45">
        <f t="shared" si="428"/>
        <v>0</v>
      </c>
    </row>
    <row r="107" spans="1:32" hidden="1" outlineLevel="1" x14ac:dyDescent="0.2">
      <c r="A107" s="50"/>
      <c r="B107" s="64"/>
      <c r="C107" s="65"/>
      <c r="D107" s="255" t="s">
        <v>704</v>
      </c>
      <c r="E107" s="45">
        <v>0</v>
      </c>
      <c r="F107" s="45">
        <f t="shared" si="423"/>
        <v>53</v>
      </c>
      <c r="G107" s="45">
        <f t="shared" si="424"/>
        <v>53</v>
      </c>
      <c r="H107" s="45">
        <v>53</v>
      </c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>
        <f t="shared" si="425"/>
        <v>0</v>
      </c>
      <c r="T107" s="45">
        <f t="shared" si="426"/>
        <v>0</v>
      </c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>
        <f t="shared" ref="AE107" si="429">E107+R107</f>
        <v>0</v>
      </c>
      <c r="AF107" s="45">
        <f t="shared" ref="AF107" si="430">S107+F107</f>
        <v>53</v>
      </c>
    </row>
    <row r="108" spans="1:32" hidden="1" outlineLevel="1" x14ac:dyDescent="0.2">
      <c r="A108" s="50"/>
      <c r="B108" s="64"/>
      <c r="C108" s="65"/>
      <c r="D108" s="255" t="s">
        <v>147</v>
      </c>
      <c r="E108" s="45">
        <v>0</v>
      </c>
      <c r="F108" s="45">
        <f t="shared" si="423"/>
        <v>0</v>
      </c>
      <c r="G108" s="45">
        <f t="shared" si="424"/>
        <v>0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>
        <f t="shared" si="425"/>
        <v>0</v>
      </c>
      <c r="T108" s="45">
        <f t="shared" si="426"/>
        <v>0</v>
      </c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>
        <f t="shared" ref="AE108:AE117" si="431">E108+R108</f>
        <v>0</v>
      </c>
      <c r="AF108" s="45">
        <f t="shared" si="428"/>
        <v>0</v>
      </c>
    </row>
    <row r="109" spans="1:32" hidden="1" outlineLevel="1" x14ac:dyDescent="0.2">
      <c r="A109" s="50"/>
      <c r="B109" s="64"/>
      <c r="C109" s="65"/>
      <c r="D109" s="255" t="s">
        <v>620</v>
      </c>
      <c r="E109" s="45">
        <v>0</v>
      </c>
      <c r="F109" s="45">
        <f t="shared" si="423"/>
        <v>0</v>
      </c>
      <c r="G109" s="45">
        <f t="shared" si="424"/>
        <v>0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>
        <f t="shared" si="425"/>
        <v>0</v>
      </c>
      <c r="T109" s="45">
        <f t="shared" si="426"/>
        <v>0</v>
      </c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>
        <f t="shared" si="431"/>
        <v>0</v>
      </c>
      <c r="AF109" s="45">
        <f t="shared" si="428"/>
        <v>0</v>
      </c>
    </row>
    <row r="110" spans="1:32" ht="24" hidden="1" outlineLevel="1" x14ac:dyDescent="0.2">
      <c r="A110" s="50"/>
      <c r="B110" s="64"/>
      <c r="C110" s="65"/>
      <c r="D110" s="255" t="s">
        <v>286</v>
      </c>
      <c r="E110" s="45">
        <v>0</v>
      </c>
      <c r="F110" s="45">
        <f t="shared" si="423"/>
        <v>0</v>
      </c>
      <c r="G110" s="45">
        <f t="shared" si="424"/>
        <v>0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>
        <f t="shared" si="425"/>
        <v>0</v>
      </c>
      <c r="T110" s="45">
        <f t="shared" si="426"/>
        <v>0</v>
      </c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>
        <f t="shared" si="431"/>
        <v>0</v>
      </c>
      <c r="AF110" s="45">
        <f t="shared" si="428"/>
        <v>0</v>
      </c>
    </row>
    <row r="111" spans="1:32" hidden="1" outlineLevel="1" x14ac:dyDescent="0.2">
      <c r="A111" s="50"/>
      <c r="B111" s="64"/>
      <c r="C111" s="65"/>
      <c r="D111" s="255" t="s">
        <v>621</v>
      </c>
      <c r="E111" s="45">
        <v>0</v>
      </c>
      <c r="F111" s="45">
        <f t="shared" si="423"/>
        <v>0</v>
      </c>
      <c r="G111" s="45">
        <f t="shared" si="424"/>
        <v>0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>
        <f t="shared" si="425"/>
        <v>0</v>
      </c>
      <c r="T111" s="45">
        <f t="shared" si="426"/>
        <v>0</v>
      </c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>
        <f t="shared" si="431"/>
        <v>0</v>
      </c>
      <c r="AF111" s="45">
        <f t="shared" si="428"/>
        <v>0</v>
      </c>
    </row>
    <row r="112" spans="1:32" ht="24" hidden="1" outlineLevel="1" x14ac:dyDescent="0.2">
      <c r="A112" s="50"/>
      <c r="B112" s="64"/>
      <c r="C112" s="65"/>
      <c r="D112" s="255" t="s">
        <v>655</v>
      </c>
      <c r="E112" s="45">
        <v>2205</v>
      </c>
      <c r="F112" s="45">
        <f t="shared" si="423"/>
        <v>2205</v>
      </c>
      <c r="G112" s="45">
        <f t="shared" si="424"/>
        <v>0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>
        <f t="shared" si="425"/>
        <v>0</v>
      </c>
      <c r="T112" s="45">
        <f t="shared" si="426"/>
        <v>0</v>
      </c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>
        <f t="shared" si="431"/>
        <v>2205</v>
      </c>
      <c r="AF112" s="45">
        <f t="shared" si="428"/>
        <v>2205</v>
      </c>
    </row>
    <row r="113" spans="1:32" hidden="1" outlineLevel="1" x14ac:dyDescent="0.2">
      <c r="A113" s="50"/>
      <c r="B113" s="64"/>
      <c r="C113" s="65"/>
      <c r="D113" s="51" t="s">
        <v>54</v>
      </c>
      <c r="E113" s="45">
        <v>779</v>
      </c>
      <c r="F113" s="45">
        <f t="shared" si="423"/>
        <v>779</v>
      </c>
      <c r="G113" s="45">
        <f t="shared" si="424"/>
        <v>0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>
        <f t="shared" si="425"/>
        <v>0</v>
      </c>
      <c r="T113" s="45">
        <f t="shared" si="426"/>
        <v>0</v>
      </c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>
        <f t="shared" si="431"/>
        <v>779</v>
      </c>
      <c r="AF113" s="45">
        <f t="shared" si="428"/>
        <v>779</v>
      </c>
    </row>
    <row r="114" spans="1:32" ht="24" hidden="1" outlineLevel="1" x14ac:dyDescent="0.2">
      <c r="A114" s="50"/>
      <c r="B114" s="64"/>
      <c r="C114" s="65"/>
      <c r="D114" s="51" t="s">
        <v>79</v>
      </c>
      <c r="E114" s="45">
        <v>153972</v>
      </c>
      <c r="F114" s="45">
        <f t="shared" si="423"/>
        <v>153972</v>
      </c>
      <c r="G114" s="45">
        <f t="shared" si="424"/>
        <v>0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>
        <f t="shared" si="425"/>
        <v>0</v>
      </c>
      <c r="T114" s="45">
        <f t="shared" si="426"/>
        <v>0</v>
      </c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>
        <f t="shared" si="431"/>
        <v>153972</v>
      </c>
      <c r="AF114" s="45">
        <f t="shared" si="428"/>
        <v>153972</v>
      </c>
    </row>
    <row r="115" spans="1:32" hidden="1" outlineLevel="1" x14ac:dyDescent="0.2">
      <c r="A115" s="50"/>
      <c r="B115" s="64"/>
      <c r="C115" s="65"/>
      <c r="D115" s="51" t="s">
        <v>169</v>
      </c>
      <c r="E115" s="45">
        <v>12930</v>
      </c>
      <c r="F115" s="45">
        <f t="shared" si="423"/>
        <v>12930</v>
      </c>
      <c r="G115" s="45">
        <f t="shared" si="424"/>
        <v>0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>
        <f t="shared" si="425"/>
        <v>0</v>
      </c>
      <c r="T115" s="45">
        <f t="shared" si="426"/>
        <v>0</v>
      </c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>
        <f t="shared" si="431"/>
        <v>12930</v>
      </c>
      <c r="AF115" s="45">
        <f t="shared" si="428"/>
        <v>12930</v>
      </c>
    </row>
    <row r="116" spans="1:32" hidden="1" outlineLevel="1" x14ac:dyDescent="0.2">
      <c r="A116" s="50"/>
      <c r="B116" s="64"/>
      <c r="C116" s="65"/>
      <c r="D116" s="51" t="s">
        <v>121</v>
      </c>
      <c r="E116" s="45">
        <f>64932+209383+21379</f>
        <v>295694</v>
      </c>
      <c r="F116" s="45">
        <f t="shared" si="423"/>
        <v>295694</v>
      </c>
      <c r="G116" s="45">
        <f t="shared" si="424"/>
        <v>0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>
        <f t="shared" si="425"/>
        <v>0</v>
      </c>
      <c r="T116" s="45">
        <f t="shared" si="426"/>
        <v>0</v>
      </c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>
        <f t="shared" si="431"/>
        <v>295694</v>
      </c>
      <c r="AF116" s="45">
        <f t="shared" si="428"/>
        <v>295694</v>
      </c>
    </row>
    <row r="117" spans="1:32" ht="24" hidden="1" outlineLevel="1" x14ac:dyDescent="0.2">
      <c r="A117" s="50"/>
      <c r="B117" s="64"/>
      <c r="C117" s="65"/>
      <c r="D117" s="51" t="s">
        <v>143</v>
      </c>
      <c r="E117" s="45">
        <v>0</v>
      </c>
      <c r="F117" s="45">
        <f t="shared" si="423"/>
        <v>0</v>
      </c>
      <c r="G117" s="45">
        <f t="shared" si="424"/>
        <v>0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>
        <f t="shared" si="425"/>
        <v>0</v>
      </c>
      <c r="T117" s="45">
        <f t="shared" si="426"/>
        <v>0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>
        <f t="shared" si="431"/>
        <v>0</v>
      </c>
      <c r="AF117" s="45">
        <f t="shared" si="428"/>
        <v>0</v>
      </c>
    </row>
    <row r="118" spans="1:32" hidden="1" outlineLevel="1" x14ac:dyDescent="0.2">
      <c r="A118" s="43"/>
      <c r="B118" s="62"/>
      <c r="C118" s="63"/>
      <c r="D118" s="44" t="s">
        <v>742</v>
      </c>
      <c r="E118" s="45"/>
      <c r="F118" s="45">
        <f t="shared" ref="F118" si="432">E118+G118</f>
        <v>1</v>
      </c>
      <c r="G118" s="45">
        <f t="shared" ref="G118" si="433">SUBTOTAL(9,H118:Q118)</f>
        <v>1</v>
      </c>
      <c r="H118" s="45">
        <v>1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>
        <f t="shared" ref="S118" si="434">R118+T118</f>
        <v>0</v>
      </c>
      <c r="T118" s="45">
        <f t="shared" ref="T118" si="435">SUBTOTAL(9,U118:AD118)</f>
        <v>0</v>
      </c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>
        <f t="shared" ref="AE118" si="436">E118+R118</f>
        <v>0</v>
      </c>
      <c r="AF118" s="45">
        <f t="shared" ref="AF118" si="437">S118+F118</f>
        <v>1</v>
      </c>
    </row>
    <row r="119" spans="1:32" collapsed="1" x14ac:dyDescent="0.2">
      <c r="A119" s="43"/>
      <c r="B119" s="62"/>
      <c r="C119" s="63"/>
      <c r="D119" s="48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:32" s="115" customFormat="1" x14ac:dyDescent="0.2">
      <c r="A120" s="35"/>
      <c r="B120" s="402" t="s">
        <v>287</v>
      </c>
      <c r="C120" s="403"/>
      <c r="D120" s="36" t="s">
        <v>129</v>
      </c>
      <c r="E120" s="187">
        <f t="shared" ref="E120:AE120" si="438">SUM(,E121)</f>
        <v>9550131</v>
      </c>
      <c r="F120" s="187">
        <f t="shared" si="438"/>
        <v>9550131</v>
      </c>
      <c r="G120" s="187">
        <f t="shared" si="438"/>
        <v>0</v>
      </c>
      <c r="H120" s="187">
        <f t="shared" si="438"/>
        <v>0</v>
      </c>
      <c r="I120" s="187">
        <f t="shared" si="438"/>
        <v>0</v>
      </c>
      <c r="J120" s="187">
        <f t="shared" si="438"/>
        <v>0</v>
      </c>
      <c r="K120" s="187">
        <f t="shared" si="438"/>
        <v>0</v>
      </c>
      <c r="L120" s="187">
        <f t="shared" si="438"/>
        <v>0</v>
      </c>
      <c r="M120" s="187">
        <f t="shared" si="438"/>
        <v>0</v>
      </c>
      <c r="N120" s="187">
        <f t="shared" si="438"/>
        <v>0</v>
      </c>
      <c r="O120" s="187">
        <f t="shared" si="438"/>
        <v>0</v>
      </c>
      <c r="P120" s="187">
        <f t="shared" si="438"/>
        <v>0</v>
      </c>
      <c r="Q120" s="187">
        <f t="shared" si="438"/>
        <v>0</v>
      </c>
      <c r="R120" s="187">
        <f t="shared" si="438"/>
        <v>0</v>
      </c>
      <c r="S120" s="187">
        <f t="shared" ref="S120:AD120" si="439">SUM(,S121)</f>
        <v>0</v>
      </c>
      <c r="T120" s="187">
        <f t="shared" si="439"/>
        <v>0</v>
      </c>
      <c r="U120" s="187">
        <f t="shared" si="439"/>
        <v>0</v>
      </c>
      <c r="V120" s="187">
        <f t="shared" si="439"/>
        <v>0</v>
      </c>
      <c r="W120" s="187">
        <f t="shared" si="439"/>
        <v>0</v>
      </c>
      <c r="X120" s="187">
        <f t="shared" si="439"/>
        <v>0</v>
      </c>
      <c r="Y120" s="187">
        <f t="shared" si="439"/>
        <v>0</v>
      </c>
      <c r="Z120" s="187">
        <f t="shared" si="439"/>
        <v>0</v>
      </c>
      <c r="AA120" s="187">
        <f t="shared" si="439"/>
        <v>0</v>
      </c>
      <c r="AB120" s="187">
        <f t="shared" si="439"/>
        <v>0</v>
      </c>
      <c r="AC120" s="187">
        <f t="shared" si="439"/>
        <v>0</v>
      </c>
      <c r="AD120" s="187">
        <f t="shared" si="439"/>
        <v>0</v>
      </c>
      <c r="AE120" s="187">
        <f t="shared" si="438"/>
        <v>9550131</v>
      </c>
      <c r="AF120" s="187">
        <f>SUM(,AF121)</f>
        <v>9550131</v>
      </c>
    </row>
    <row r="121" spans="1:32" s="115" customFormat="1" x14ac:dyDescent="0.2">
      <c r="A121" s="35"/>
      <c r="B121" s="113"/>
      <c r="C121" s="113"/>
      <c r="D121" s="84" t="s">
        <v>232</v>
      </c>
      <c r="E121" s="187">
        <f>SUM(E122)</f>
        <v>9550131</v>
      </c>
      <c r="F121" s="187">
        <f t="shared" ref="F121" si="440">SUM(F122)</f>
        <v>9550131</v>
      </c>
      <c r="G121" s="187">
        <f t="shared" ref="G121" si="441">SUM(G122)</f>
        <v>0</v>
      </c>
      <c r="H121" s="187">
        <f t="shared" ref="H121" si="442">SUM(H122)</f>
        <v>0</v>
      </c>
      <c r="I121" s="187">
        <f t="shared" ref="I121" si="443">SUM(I122)</f>
        <v>0</v>
      </c>
      <c r="J121" s="187">
        <f t="shared" ref="J121" si="444">SUM(J122)</f>
        <v>0</v>
      </c>
      <c r="K121" s="187">
        <f t="shared" ref="K121" si="445">SUM(K122)</f>
        <v>0</v>
      </c>
      <c r="L121" s="187">
        <f t="shared" ref="L121" si="446">SUM(L122)</f>
        <v>0</v>
      </c>
      <c r="M121" s="187">
        <f t="shared" ref="M121" si="447">SUM(M122)</f>
        <v>0</v>
      </c>
      <c r="N121" s="187">
        <f t="shared" ref="N121" si="448">SUM(N122)</f>
        <v>0</v>
      </c>
      <c r="O121" s="187">
        <f t="shared" ref="O121" si="449">SUM(O122)</f>
        <v>0</v>
      </c>
      <c r="P121" s="187">
        <f t="shared" ref="P121" si="450">SUM(P122)</f>
        <v>0</v>
      </c>
      <c r="Q121" s="187">
        <f t="shared" ref="Q121" si="451">SUM(Q122)</f>
        <v>0</v>
      </c>
      <c r="R121" s="187">
        <f t="shared" ref="R121:AE121" si="452">SUM(R122)</f>
        <v>0</v>
      </c>
      <c r="S121" s="187">
        <f t="shared" ref="S121" si="453">SUM(S122)</f>
        <v>0</v>
      </c>
      <c r="T121" s="187">
        <f t="shared" ref="T121" si="454">SUM(T122)</f>
        <v>0</v>
      </c>
      <c r="U121" s="187">
        <f t="shared" ref="U121" si="455">SUM(U122)</f>
        <v>0</v>
      </c>
      <c r="V121" s="187">
        <f t="shared" ref="V121" si="456">SUM(V122)</f>
        <v>0</v>
      </c>
      <c r="W121" s="187">
        <f t="shared" ref="W121" si="457">SUM(W122)</f>
        <v>0</v>
      </c>
      <c r="X121" s="187">
        <f t="shared" ref="X121" si="458">SUM(X122)</f>
        <v>0</v>
      </c>
      <c r="Y121" s="187">
        <f t="shared" ref="Y121" si="459">SUM(Y122)</f>
        <v>0</v>
      </c>
      <c r="Z121" s="187">
        <f t="shared" ref="Z121" si="460">SUM(Z122)</f>
        <v>0</v>
      </c>
      <c r="AA121" s="187">
        <f t="shared" ref="AA121" si="461">SUM(AA122)</f>
        <v>0</v>
      </c>
      <c r="AB121" s="187">
        <f t="shared" ref="AB121" si="462">SUM(AB122)</f>
        <v>0</v>
      </c>
      <c r="AC121" s="187">
        <f t="shared" ref="AC121" si="463">SUM(AC122)</f>
        <v>0</v>
      </c>
      <c r="AD121" s="187">
        <f t="shared" ref="AD121:AF121" si="464">SUM(AD122)</f>
        <v>0</v>
      </c>
      <c r="AE121" s="187">
        <f t="shared" si="452"/>
        <v>9550131</v>
      </c>
      <c r="AF121" s="187">
        <f t="shared" si="464"/>
        <v>9550131</v>
      </c>
    </row>
    <row r="122" spans="1:32" s="115" customFormat="1" x14ac:dyDescent="0.2">
      <c r="A122" s="60"/>
      <c r="B122" s="66"/>
      <c r="C122" s="285" t="s">
        <v>285</v>
      </c>
      <c r="D122" s="61" t="s">
        <v>236</v>
      </c>
      <c r="E122" s="187">
        <f t="shared" ref="E122:AF122" si="465">SUM(E123:E131)</f>
        <v>9550131</v>
      </c>
      <c r="F122" s="187">
        <f t="shared" si="465"/>
        <v>9550131</v>
      </c>
      <c r="G122" s="187">
        <f t="shared" si="465"/>
        <v>0</v>
      </c>
      <c r="H122" s="187">
        <f t="shared" si="465"/>
        <v>0</v>
      </c>
      <c r="I122" s="187">
        <f t="shared" si="465"/>
        <v>0</v>
      </c>
      <c r="J122" s="187">
        <f t="shared" si="465"/>
        <v>0</v>
      </c>
      <c r="K122" s="187">
        <f t="shared" si="465"/>
        <v>0</v>
      </c>
      <c r="L122" s="187">
        <f t="shared" si="465"/>
        <v>0</v>
      </c>
      <c r="M122" s="187">
        <f t="shared" si="465"/>
        <v>0</v>
      </c>
      <c r="N122" s="187">
        <f t="shared" si="465"/>
        <v>0</v>
      </c>
      <c r="O122" s="187">
        <f t="shared" si="465"/>
        <v>0</v>
      </c>
      <c r="P122" s="187">
        <f t="shared" si="465"/>
        <v>0</v>
      </c>
      <c r="Q122" s="187">
        <f t="shared" si="465"/>
        <v>0</v>
      </c>
      <c r="R122" s="187">
        <f t="shared" si="465"/>
        <v>0</v>
      </c>
      <c r="S122" s="187">
        <f t="shared" si="465"/>
        <v>0</v>
      </c>
      <c r="T122" s="187">
        <f t="shared" si="465"/>
        <v>0</v>
      </c>
      <c r="U122" s="187">
        <f t="shared" si="465"/>
        <v>0</v>
      </c>
      <c r="V122" s="187">
        <f t="shared" si="465"/>
        <v>0</v>
      </c>
      <c r="W122" s="187">
        <f t="shared" si="465"/>
        <v>0</v>
      </c>
      <c r="X122" s="187">
        <f t="shared" si="465"/>
        <v>0</v>
      </c>
      <c r="Y122" s="187">
        <f t="shared" si="465"/>
        <v>0</v>
      </c>
      <c r="Z122" s="187">
        <f t="shared" si="465"/>
        <v>0</v>
      </c>
      <c r="AA122" s="187">
        <f t="shared" si="465"/>
        <v>0</v>
      </c>
      <c r="AB122" s="187">
        <f t="shared" si="465"/>
        <v>0</v>
      </c>
      <c r="AC122" s="187">
        <f t="shared" si="465"/>
        <v>0</v>
      </c>
      <c r="AD122" s="187">
        <f t="shared" si="465"/>
        <v>0</v>
      </c>
      <c r="AE122" s="187">
        <f t="shared" si="465"/>
        <v>9550131</v>
      </c>
      <c r="AF122" s="187">
        <f t="shared" si="465"/>
        <v>9550131</v>
      </c>
    </row>
    <row r="123" spans="1:32" x14ac:dyDescent="0.2">
      <c r="A123" s="56"/>
      <c r="B123" s="384"/>
      <c r="C123" s="385"/>
      <c r="D123" s="4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</row>
    <row r="124" spans="1:32" ht="24" x14ac:dyDescent="0.2">
      <c r="A124" s="56"/>
      <c r="B124" s="270"/>
      <c r="C124" s="271"/>
      <c r="D124" s="41" t="s">
        <v>566</v>
      </c>
      <c r="E124" s="188">
        <v>762516</v>
      </c>
      <c r="F124" s="188">
        <f t="shared" ref="F124:F130" si="466">E124+G124</f>
        <v>762516</v>
      </c>
      <c r="G124" s="188">
        <f t="shared" ref="G124:G130" si="467">SUBTOTAL(9,H124:Q124)</f>
        <v>0</v>
      </c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>
        <f t="shared" ref="S124:S130" si="468">R124+T124</f>
        <v>0</v>
      </c>
      <c r="T124" s="188">
        <f t="shared" ref="T124:T130" si="469">SUBTOTAL(9,U124:AD124)</f>
        <v>0</v>
      </c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>
        <f t="shared" ref="AE124:AE130" si="470">E124+R124</f>
        <v>762516</v>
      </c>
      <c r="AF124" s="188">
        <f t="shared" ref="AF124:AF130" si="471">S124+F124</f>
        <v>762516</v>
      </c>
    </row>
    <row r="125" spans="1:32" x14ac:dyDescent="0.2">
      <c r="A125" s="56"/>
      <c r="B125" s="270"/>
      <c r="C125" s="271"/>
      <c r="D125" s="41" t="s">
        <v>491</v>
      </c>
      <c r="E125" s="188">
        <v>4924140</v>
      </c>
      <c r="F125" s="188">
        <f t="shared" si="466"/>
        <v>4924140</v>
      </c>
      <c r="G125" s="188">
        <f t="shared" si="467"/>
        <v>0</v>
      </c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>
        <f t="shared" si="468"/>
        <v>0</v>
      </c>
      <c r="T125" s="188">
        <f t="shared" si="469"/>
        <v>0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>
        <f t="shared" si="470"/>
        <v>4924140</v>
      </c>
      <c r="AF125" s="188">
        <f t="shared" si="471"/>
        <v>4924140</v>
      </c>
    </row>
    <row r="126" spans="1:32" ht="24" x14ac:dyDescent="0.2">
      <c r="A126" s="56"/>
      <c r="B126" s="384"/>
      <c r="C126" s="385"/>
      <c r="D126" s="41" t="s">
        <v>512</v>
      </c>
      <c r="E126" s="188">
        <v>780270</v>
      </c>
      <c r="F126" s="188">
        <f t="shared" si="466"/>
        <v>780270</v>
      </c>
      <c r="G126" s="188">
        <f t="shared" si="467"/>
        <v>0</v>
      </c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>
        <f t="shared" si="468"/>
        <v>0</v>
      </c>
      <c r="T126" s="188">
        <f t="shared" si="469"/>
        <v>0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>
        <f t="shared" si="470"/>
        <v>780270</v>
      </c>
      <c r="AF126" s="188">
        <f t="shared" si="471"/>
        <v>780270</v>
      </c>
    </row>
    <row r="127" spans="1:32" x14ac:dyDescent="0.2">
      <c r="A127" s="56"/>
      <c r="B127" s="257"/>
      <c r="C127" s="258"/>
      <c r="D127" s="41" t="s">
        <v>511</v>
      </c>
      <c r="E127" s="188">
        <v>1596300</v>
      </c>
      <c r="F127" s="188">
        <f t="shared" si="466"/>
        <v>1596300</v>
      </c>
      <c r="G127" s="188">
        <f t="shared" si="467"/>
        <v>0</v>
      </c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>
        <f t="shared" si="468"/>
        <v>0</v>
      </c>
      <c r="T127" s="188">
        <f t="shared" si="469"/>
        <v>0</v>
      </c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>
        <f t="shared" si="470"/>
        <v>1596300</v>
      </c>
      <c r="AF127" s="188">
        <f t="shared" si="471"/>
        <v>1596300</v>
      </c>
    </row>
    <row r="128" spans="1:32" ht="24" x14ac:dyDescent="0.2">
      <c r="A128" s="56"/>
      <c r="B128" s="384"/>
      <c r="C128" s="385"/>
      <c r="D128" s="41" t="s">
        <v>651</v>
      </c>
      <c r="E128" s="188">
        <v>450058</v>
      </c>
      <c r="F128" s="188">
        <f t="shared" si="466"/>
        <v>450058</v>
      </c>
      <c r="G128" s="188">
        <f t="shared" si="467"/>
        <v>0</v>
      </c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>
        <f t="shared" si="468"/>
        <v>0</v>
      </c>
      <c r="T128" s="188">
        <f t="shared" si="469"/>
        <v>0</v>
      </c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>
        <f t="shared" si="470"/>
        <v>450058</v>
      </c>
      <c r="AF128" s="188">
        <f t="shared" si="471"/>
        <v>450058</v>
      </c>
    </row>
    <row r="129" spans="1:32" ht="24" x14ac:dyDescent="0.2">
      <c r="A129" s="56"/>
      <c r="B129" s="167"/>
      <c r="C129" s="168"/>
      <c r="D129" s="256" t="s">
        <v>652</v>
      </c>
      <c r="E129" s="188">
        <v>534114</v>
      </c>
      <c r="F129" s="188">
        <f t="shared" si="466"/>
        <v>534114</v>
      </c>
      <c r="G129" s="188">
        <f t="shared" si="467"/>
        <v>0</v>
      </c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>
        <f t="shared" si="468"/>
        <v>0</v>
      </c>
      <c r="T129" s="188">
        <f t="shared" si="469"/>
        <v>0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>
        <f t="shared" si="470"/>
        <v>534114</v>
      </c>
      <c r="AF129" s="188">
        <f t="shared" si="471"/>
        <v>534114</v>
      </c>
    </row>
    <row r="130" spans="1:32" ht="36" x14ac:dyDescent="0.2">
      <c r="A130" s="56"/>
      <c r="B130" s="267"/>
      <c r="C130" s="268"/>
      <c r="D130" s="256" t="s">
        <v>708</v>
      </c>
      <c r="E130" s="188">
        <v>502733</v>
      </c>
      <c r="F130" s="188">
        <f t="shared" si="466"/>
        <v>502733</v>
      </c>
      <c r="G130" s="188">
        <f t="shared" si="467"/>
        <v>0</v>
      </c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>
        <f t="shared" si="468"/>
        <v>0</v>
      </c>
      <c r="T130" s="188">
        <f t="shared" si="469"/>
        <v>0</v>
      </c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>
        <f t="shared" si="470"/>
        <v>502733</v>
      </c>
      <c r="AF130" s="188">
        <f t="shared" si="471"/>
        <v>502733</v>
      </c>
    </row>
    <row r="131" spans="1:32" x14ac:dyDescent="0.2">
      <c r="A131" s="56"/>
      <c r="B131" s="384"/>
      <c r="C131" s="385"/>
      <c r="D131" s="4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</row>
    <row r="132" spans="1:32" x14ac:dyDescent="0.2">
      <c r="A132" s="67"/>
      <c r="B132" s="68"/>
      <c r="C132" s="69"/>
      <c r="D132" s="51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</row>
    <row r="133" spans="1:32" x14ac:dyDescent="0.2">
      <c r="A133" s="394" t="s">
        <v>157</v>
      </c>
      <c r="B133" s="395"/>
      <c r="C133" s="395"/>
      <c r="D133" s="396"/>
      <c r="E133" s="147">
        <f>SUM(E135,E140)</f>
        <v>538</v>
      </c>
      <c r="F133" s="147">
        <f>SUM(F135,F140)</f>
        <v>538</v>
      </c>
      <c r="G133" s="147">
        <f t="shared" ref="G133:Q133" si="472">SUM(G135,G140)</f>
        <v>0</v>
      </c>
      <c r="H133" s="147">
        <f t="shared" si="472"/>
        <v>0</v>
      </c>
      <c r="I133" s="147">
        <f t="shared" si="472"/>
        <v>0</v>
      </c>
      <c r="J133" s="147">
        <f t="shared" si="472"/>
        <v>0</v>
      </c>
      <c r="K133" s="147">
        <f t="shared" si="472"/>
        <v>0</v>
      </c>
      <c r="L133" s="147">
        <f t="shared" si="472"/>
        <v>0</v>
      </c>
      <c r="M133" s="147">
        <f t="shared" si="472"/>
        <v>0</v>
      </c>
      <c r="N133" s="147">
        <f t="shared" si="472"/>
        <v>0</v>
      </c>
      <c r="O133" s="147">
        <f t="shared" si="472"/>
        <v>0</v>
      </c>
      <c r="P133" s="147">
        <f t="shared" si="472"/>
        <v>0</v>
      </c>
      <c r="Q133" s="147">
        <f t="shared" si="472"/>
        <v>0</v>
      </c>
      <c r="R133" s="147">
        <f>SUM(R135,R140)</f>
        <v>0</v>
      </c>
      <c r="S133" s="147">
        <f>SUM(S135,S140)</f>
        <v>0</v>
      </c>
      <c r="T133" s="147">
        <f t="shared" ref="T133:AD133" si="473">SUM(T135,T140)</f>
        <v>0</v>
      </c>
      <c r="U133" s="147">
        <f t="shared" si="473"/>
        <v>0</v>
      </c>
      <c r="V133" s="147">
        <f t="shared" si="473"/>
        <v>0</v>
      </c>
      <c r="W133" s="147">
        <f t="shared" si="473"/>
        <v>0</v>
      </c>
      <c r="X133" s="147">
        <f t="shared" si="473"/>
        <v>0</v>
      </c>
      <c r="Y133" s="147">
        <f t="shared" si="473"/>
        <v>0</v>
      </c>
      <c r="Z133" s="147">
        <f t="shared" si="473"/>
        <v>0</v>
      </c>
      <c r="AA133" s="147">
        <f t="shared" si="473"/>
        <v>0</v>
      </c>
      <c r="AB133" s="147">
        <f t="shared" si="473"/>
        <v>0</v>
      </c>
      <c r="AC133" s="147">
        <f t="shared" si="473"/>
        <v>0</v>
      </c>
      <c r="AD133" s="147">
        <f t="shared" si="473"/>
        <v>0</v>
      </c>
      <c r="AE133" s="147">
        <f>SUM(AE135,AE140)</f>
        <v>538</v>
      </c>
      <c r="AF133" s="147">
        <f t="shared" ref="AF133" si="474">SUM(AF135,AF140)</f>
        <v>538</v>
      </c>
    </row>
    <row r="134" spans="1:32" x14ac:dyDescent="0.2">
      <c r="A134" s="67"/>
      <c r="B134" s="68"/>
      <c r="C134" s="69"/>
      <c r="D134" s="51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</row>
    <row r="135" spans="1:32" x14ac:dyDescent="0.2">
      <c r="A135" s="405" t="s">
        <v>108</v>
      </c>
      <c r="B135" s="406"/>
      <c r="C135" s="407"/>
      <c r="D135" s="78" t="s">
        <v>158</v>
      </c>
      <c r="E135" s="79">
        <f>SUM(E136:E137)</f>
        <v>0</v>
      </c>
      <c r="F135" s="79">
        <f>SUM(F136:F137)</f>
        <v>0</v>
      </c>
      <c r="G135" s="79">
        <f t="shared" ref="G135:Q135" si="475">SUM(G136:G137)</f>
        <v>0</v>
      </c>
      <c r="H135" s="79">
        <f t="shared" si="475"/>
        <v>0</v>
      </c>
      <c r="I135" s="79">
        <f t="shared" si="475"/>
        <v>0</v>
      </c>
      <c r="J135" s="79">
        <f t="shared" si="475"/>
        <v>0</v>
      </c>
      <c r="K135" s="79">
        <f t="shared" si="475"/>
        <v>0</v>
      </c>
      <c r="L135" s="79">
        <f t="shared" si="475"/>
        <v>0</v>
      </c>
      <c r="M135" s="79">
        <f t="shared" si="475"/>
        <v>0</v>
      </c>
      <c r="N135" s="79">
        <f t="shared" si="475"/>
        <v>0</v>
      </c>
      <c r="O135" s="79">
        <f t="shared" si="475"/>
        <v>0</v>
      </c>
      <c r="P135" s="79">
        <f t="shared" si="475"/>
        <v>0</v>
      </c>
      <c r="Q135" s="79">
        <f t="shared" si="475"/>
        <v>0</v>
      </c>
      <c r="R135" s="79">
        <f>SUM(R136:R137)</f>
        <v>0</v>
      </c>
      <c r="S135" s="79">
        <f>SUM(S136:S137)</f>
        <v>0</v>
      </c>
      <c r="T135" s="79">
        <f t="shared" ref="T135" si="476">SUM(T136:T137)</f>
        <v>0</v>
      </c>
      <c r="U135" s="79">
        <f t="shared" ref="U135" si="477">SUM(U136:U137)</f>
        <v>0</v>
      </c>
      <c r="V135" s="79">
        <f t="shared" ref="V135" si="478">SUM(V136:V137)</f>
        <v>0</v>
      </c>
      <c r="W135" s="79">
        <f t="shared" ref="W135" si="479">SUM(W136:W137)</f>
        <v>0</v>
      </c>
      <c r="X135" s="79">
        <f t="shared" ref="X135" si="480">SUM(X136:X137)</f>
        <v>0</v>
      </c>
      <c r="Y135" s="79">
        <f t="shared" ref="Y135" si="481">SUM(Y136:Y137)</f>
        <v>0</v>
      </c>
      <c r="Z135" s="79">
        <f t="shared" ref="Z135" si="482">SUM(Z136:Z137)</f>
        <v>0</v>
      </c>
      <c r="AA135" s="79">
        <f t="shared" ref="AA135" si="483">SUM(AA136:AA137)</f>
        <v>0</v>
      </c>
      <c r="AB135" s="79">
        <f t="shared" ref="AB135" si="484">SUM(AB136:AB137)</f>
        <v>0</v>
      </c>
      <c r="AC135" s="79">
        <f t="shared" ref="AC135" si="485">SUM(AC136:AC137)</f>
        <v>0</v>
      </c>
      <c r="AD135" s="79">
        <f t="shared" ref="AD135:AF135" si="486">SUM(AD136:AD137)</f>
        <v>0</v>
      </c>
      <c r="AE135" s="79">
        <f>SUM(AE136:AE137)</f>
        <v>0</v>
      </c>
      <c r="AF135" s="79">
        <f t="shared" si="486"/>
        <v>0</v>
      </c>
    </row>
    <row r="136" spans="1:32" s="115" customFormat="1" x14ac:dyDescent="0.2">
      <c r="A136" s="60"/>
      <c r="B136" s="397" t="s">
        <v>145</v>
      </c>
      <c r="C136" s="398"/>
      <c r="D136" s="51" t="s">
        <v>146</v>
      </c>
      <c r="E136" s="45"/>
      <c r="F136" s="45">
        <f t="shared" ref="F136:F137" si="487">E136+G136</f>
        <v>0</v>
      </c>
      <c r="G136" s="45">
        <f t="shared" ref="G136:G137" si="488">SUBTOTAL(9,H136:Q136)</f>
        <v>0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>
        <f t="shared" ref="S136:S137" si="489">R136+T136</f>
        <v>0</v>
      </c>
      <c r="T136" s="45">
        <f t="shared" ref="T136:T137" si="490">SUBTOTAL(9,U136:AD136)</f>
        <v>0</v>
      </c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>
        <f t="shared" ref="AE136:AE137" si="491">E136+R136</f>
        <v>0</v>
      </c>
      <c r="AF136" s="45">
        <f t="shared" ref="AF136:AF137" si="492">S136+F136</f>
        <v>0</v>
      </c>
    </row>
    <row r="137" spans="1:32" s="115" customFormat="1" ht="24" x14ac:dyDescent="0.2">
      <c r="A137" s="60"/>
      <c r="B137" s="397" t="s">
        <v>109</v>
      </c>
      <c r="C137" s="398"/>
      <c r="D137" s="51" t="s">
        <v>163</v>
      </c>
      <c r="E137" s="45"/>
      <c r="F137" s="45">
        <f t="shared" si="487"/>
        <v>0</v>
      </c>
      <c r="G137" s="45">
        <f t="shared" si="488"/>
        <v>0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>
        <f t="shared" si="489"/>
        <v>0</v>
      </c>
      <c r="T137" s="45">
        <f t="shared" si="490"/>
        <v>0</v>
      </c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>
        <f t="shared" si="491"/>
        <v>0</v>
      </c>
      <c r="AF137" s="45">
        <f t="shared" si="492"/>
        <v>0</v>
      </c>
    </row>
    <row r="138" spans="1:32" x14ac:dyDescent="0.2">
      <c r="A138" s="67"/>
      <c r="B138" s="68"/>
      <c r="C138" s="69"/>
      <c r="D138" s="51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</row>
    <row r="139" spans="1:32" x14ac:dyDescent="0.2">
      <c r="A139" s="67"/>
      <c r="B139" s="68"/>
      <c r="C139" s="69"/>
      <c r="D139" s="51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</row>
    <row r="140" spans="1:32" x14ac:dyDescent="0.2">
      <c r="A140" s="67"/>
      <c r="B140" s="68"/>
      <c r="C140" s="197" t="s">
        <v>578</v>
      </c>
      <c r="D140" s="61" t="s">
        <v>159</v>
      </c>
      <c r="E140" s="193">
        <f t="shared" ref="E140:AE140" si="493">SUM(E141)</f>
        <v>538</v>
      </c>
      <c r="F140" s="193">
        <f t="shared" si="493"/>
        <v>538</v>
      </c>
      <c r="G140" s="193">
        <f t="shared" si="493"/>
        <v>0</v>
      </c>
      <c r="H140" s="193">
        <f t="shared" si="493"/>
        <v>0</v>
      </c>
      <c r="I140" s="193">
        <f t="shared" si="493"/>
        <v>0</v>
      </c>
      <c r="J140" s="193">
        <f t="shared" si="493"/>
        <v>0</v>
      </c>
      <c r="K140" s="193">
        <f t="shared" si="493"/>
        <v>0</v>
      </c>
      <c r="L140" s="193">
        <f t="shared" si="493"/>
        <v>0</v>
      </c>
      <c r="M140" s="193">
        <f t="shared" si="493"/>
        <v>0</v>
      </c>
      <c r="N140" s="193">
        <f t="shared" si="493"/>
        <v>0</v>
      </c>
      <c r="O140" s="193">
        <f t="shared" si="493"/>
        <v>0</v>
      </c>
      <c r="P140" s="193">
        <f t="shared" si="493"/>
        <v>0</v>
      </c>
      <c r="Q140" s="193">
        <f t="shared" si="493"/>
        <v>0</v>
      </c>
      <c r="R140" s="193">
        <f t="shared" si="493"/>
        <v>0</v>
      </c>
      <c r="S140" s="193">
        <f t="shared" ref="S140:AD140" si="494">SUM(S141)</f>
        <v>0</v>
      </c>
      <c r="T140" s="193">
        <f t="shared" si="494"/>
        <v>0</v>
      </c>
      <c r="U140" s="193">
        <f t="shared" si="494"/>
        <v>0</v>
      </c>
      <c r="V140" s="193">
        <f t="shared" si="494"/>
        <v>0</v>
      </c>
      <c r="W140" s="193">
        <f t="shared" si="494"/>
        <v>0</v>
      </c>
      <c r="X140" s="193">
        <f t="shared" si="494"/>
        <v>0</v>
      </c>
      <c r="Y140" s="193">
        <f t="shared" si="494"/>
        <v>0</v>
      </c>
      <c r="Z140" s="193">
        <f t="shared" si="494"/>
        <v>0</v>
      </c>
      <c r="AA140" s="193">
        <f t="shared" si="494"/>
        <v>0</v>
      </c>
      <c r="AB140" s="193">
        <f t="shared" si="494"/>
        <v>0</v>
      </c>
      <c r="AC140" s="193">
        <f t="shared" si="494"/>
        <v>0</v>
      </c>
      <c r="AD140" s="193">
        <f t="shared" si="494"/>
        <v>0</v>
      </c>
      <c r="AE140" s="193">
        <f t="shared" si="493"/>
        <v>538</v>
      </c>
      <c r="AF140" s="193">
        <f>SUM(AF141)</f>
        <v>538</v>
      </c>
    </row>
    <row r="141" spans="1:32" x14ac:dyDescent="0.2">
      <c r="A141" s="67"/>
      <c r="B141" s="68"/>
      <c r="C141" s="69"/>
      <c r="D141" s="51" t="s">
        <v>160</v>
      </c>
      <c r="E141" s="55">
        <f t="shared" ref="E141:F141" si="495">SUM(E142:E143)</f>
        <v>538</v>
      </c>
      <c r="F141" s="55">
        <f t="shared" si="495"/>
        <v>538</v>
      </c>
      <c r="G141" s="55">
        <f t="shared" ref="G141:Q141" si="496">SUM(G142:G143)</f>
        <v>0</v>
      </c>
      <c r="H141" s="55">
        <f t="shared" si="496"/>
        <v>0</v>
      </c>
      <c r="I141" s="55">
        <f t="shared" si="496"/>
        <v>0</v>
      </c>
      <c r="J141" s="55">
        <f t="shared" si="496"/>
        <v>0</v>
      </c>
      <c r="K141" s="55">
        <f t="shared" si="496"/>
        <v>0</v>
      </c>
      <c r="L141" s="55">
        <f t="shared" si="496"/>
        <v>0</v>
      </c>
      <c r="M141" s="55">
        <f t="shared" si="496"/>
        <v>0</v>
      </c>
      <c r="N141" s="55">
        <f t="shared" si="496"/>
        <v>0</v>
      </c>
      <c r="O141" s="55">
        <f t="shared" si="496"/>
        <v>0</v>
      </c>
      <c r="P141" s="55">
        <f t="shared" si="496"/>
        <v>0</v>
      </c>
      <c r="Q141" s="55">
        <f t="shared" si="496"/>
        <v>0</v>
      </c>
      <c r="R141" s="55">
        <f t="shared" ref="R141" si="497">SUM(R142:R143)</f>
        <v>0</v>
      </c>
      <c r="S141" s="55">
        <f t="shared" ref="S141:AD141" si="498">SUM(S142:S143)</f>
        <v>0</v>
      </c>
      <c r="T141" s="55">
        <f t="shared" si="498"/>
        <v>0</v>
      </c>
      <c r="U141" s="55">
        <f t="shared" si="498"/>
        <v>0</v>
      </c>
      <c r="V141" s="55">
        <f t="shared" si="498"/>
        <v>0</v>
      </c>
      <c r="W141" s="55">
        <f t="shared" si="498"/>
        <v>0</v>
      </c>
      <c r="X141" s="55">
        <f t="shared" si="498"/>
        <v>0</v>
      </c>
      <c r="Y141" s="55">
        <f t="shared" si="498"/>
        <v>0</v>
      </c>
      <c r="Z141" s="55">
        <f t="shared" si="498"/>
        <v>0</v>
      </c>
      <c r="AA141" s="55">
        <f t="shared" si="498"/>
        <v>0</v>
      </c>
      <c r="AB141" s="55">
        <f t="shared" si="498"/>
        <v>0</v>
      </c>
      <c r="AC141" s="55">
        <f t="shared" si="498"/>
        <v>0</v>
      </c>
      <c r="AD141" s="55">
        <f t="shared" si="498"/>
        <v>0</v>
      </c>
      <c r="AE141" s="55">
        <f t="shared" ref="AE141" si="499">SUM(AE142:AE143)</f>
        <v>538</v>
      </c>
      <c r="AF141" s="55">
        <f>SUM(AF142:AF143)</f>
        <v>538</v>
      </c>
    </row>
    <row r="142" spans="1:32" ht="24" x14ac:dyDescent="0.2">
      <c r="A142" s="67"/>
      <c r="B142" s="68"/>
      <c r="C142" s="69"/>
      <c r="D142" s="254" t="s">
        <v>161</v>
      </c>
      <c r="E142" s="55">
        <v>538</v>
      </c>
      <c r="F142" s="55">
        <f t="shared" ref="F142:F143" si="500">E142+G142</f>
        <v>538</v>
      </c>
      <c r="G142" s="55">
        <f t="shared" ref="G142:G143" si="501">SUBTOTAL(9,H142:Q142)</f>
        <v>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>
        <f t="shared" ref="S142:S143" si="502">R142+T142</f>
        <v>0</v>
      </c>
      <c r="T142" s="55">
        <f t="shared" ref="T142:T143" si="503">SUBTOTAL(9,U142:AD142)</f>
        <v>0</v>
      </c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>
        <f t="shared" ref="AE142:AE143" si="504">E142+R142</f>
        <v>538</v>
      </c>
      <c r="AF142" s="55">
        <f t="shared" ref="AF142:AF143" si="505">S142+F142</f>
        <v>538</v>
      </c>
    </row>
    <row r="143" spans="1:32" ht="24" x14ac:dyDescent="0.2">
      <c r="A143" s="67"/>
      <c r="B143" s="68"/>
      <c r="C143" s="69"/>
      <c r="D143" s="254" t="s">
        <v>162</v>
      </c>
      <c r="E143" s="55"/>
      <c r="F143" s="55">
        <f t="shared" si="500"/>
        <v>0</v>
      </c>
      <c r="G143" s="55">
        <f t="shared" si="501"/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>
        <f t="shared" si="502"/>
        <v>0</v>
      </c>
      <c r="T143" s="55">
        <f t="shared" si="503"/>
        <v>0</v>
      </c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>
        <f t="shared" si="504"/>
        <v>0</v>
      </c>
      <c r="AF143" s="55">
        <f t="shared" si="505"/>
        <v>0</v>
      </c>
    </row>
    <row r="144" spans="1:32" x14ac:dyDescent="0.2">
      <c r="A144" s="67"/>
      <c r="B144" s="68"/>
      <c r="C144" s="69"/>
      <c r="D144" s="51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</row>
    <row r="145" spans="1:33" x14ac:dyDescent="0.2">
      <c r="A145" s="50"/>
      <c r="B145" s="64"/>
      <c r="C145" s="65"/>
      <c r="D145" s="51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</row>
    <row r="146" spans="1:33" s="115" customFormat="1" ht="24.75" customHeight="1" thickBot="1" x14ac:dyDescent="0.25">
      <c r="A146" s="408" t="s">
        <v>126</v>
      </c>
      <c r="B146" s="409"/>
      <c r="C146" s="409"/>
      <c r="D146" s="410"/>
      <c r="E146" s="70">
        <f t="shared" ref="E146:AF146" si="506">SUM(E135,E92)</f>
        <v>89575264</v>
      </c>
      <c r="F146" s="70">
        <f t="shared" si="506"/>
        <v>89687249</v>
      </c>
      <c r="G146" s="70">
        <f t="shared" si="506"/>
        <v>111985</v>
      </c>
      <c r="H146" s="70">
        <f t="shared" si="506"/>
        <v>111985</v>
      </c>
      <c r="I146" s="70">
        <f t="shared" si="506"/>
        <v>0</v>
      </c>
      <c r="J146" s="70">
        <f t="shared" si="506"/>
        <v>0</v>
      </c>
      <c r="K146" s="70">
        <f t="shared" si="506"/>
        <v>0</v>
      </c>
      <c r="L146" s="70">
        <f t="shared" si="506"/>
        <v>0</v>
      </c>
      <c r="M146" s="70">
        <f t="shared" si="506"/>
        <v>0</v>
      </c>
      <c r="N146" s="70">
        <f t="shared" si="506"/>
        <v>0</v>
      </c>
      <c r="O146" s="70">
        <f t="shared" si="506"/>
        <v>0</v>
      </c>
      <c r="P146" s="70">
        <f t="shared" si="506"/>
        <v>0</v>
      </c>
      <c r="Q146" s="70">
        <f t="shared" si="506"/>
        <v>0</v>
      </c>
      <c r="R146" s="70">
        <f t="shared" si="506"/>
        <v>-1047228</v>
      </c>
      <c r="S146" s="70">
        <f t="shared" si="506"/>
        <v>-1058273</v>
      </c>
      <c r="T146" s="70">
        <f t="shared" si="506"/>
        <v>-11045</v>
      </c>
      <c r="U146" s="70">
        <f t="shared" si="506"/>
        <v>-11045</v>
      </c>
      <c r="V146" s="70">
        <f t="shared" si="506"/>
        <v>0</v>
      </c>
      <c r="W146" s="70">
        <f t="shared" si="506"/>
        <v>0</v>
      </c>
      <c r="X146" s="70">
        <f t="shared" si="506"/>
        <v>0</v>
      </c>
      <c r="Y146" s="70">
        <f t="shared" si="506"/>
        <v>0</v>
      </c>
      <c r="Z146" s="70">
        <f t="shared" si="506"/>
        <v>0</v>
      </c>
      <c r="AA146" s="70">
        <f t="shared" si="506"/>
        <v>0</v>
      </c>
      <c r="AB146" s="70">
        <f t="shared" si="506"/>
        <v>0</v>
      </c>
      <c r="AC146" s="70">
        <f t="shared" si="506"/>
        <v>0</v>
      </c>
      <c r="AD146" s="70">
        <f t="shared" si="506"/>
        <v>0</v>
      </c>
      <c r="AE146" s="70">
        <f t="shared" si="506"/>
        <v>88751984</v>
      </c>
      <c r="AF146" s="70">
        <f t="shared" si="506"/>
        <v>88852924</v>
      </c>
    </row>
    <row r="147" spans="1:33" s="115" customFormat="1" ht="12.75" thickBot="1" x14ac:dyDescent="0.25">
      <c r="A147" s="411" t="s">
        <v>115</v>
      </c>
      <c r="B147" s="412"/>
      <c r="C147" s="412"/>
      <c r="D147" s="413"/>
      <c r="E147" s="70">
        <f t="shared" ref="E147:AF147" si="507">SUM(E8,E133)</f>
        <v>109743970</v>
      </c>
      <c r="F147" s="145">
        <f t="shared" si="507"/>
        <v>109866802</v>
      </c>
      <c r="G147" s="145">
        <f t="shared" si="507"/>
        <v>122832</v>
      </c>
      <c r="H147" s="145">
        <f t="shared" si="507"/>
        <v>122832</v>
      </c>
      <c r="I147" s="145">
        <f t="shared" si="507"/>
        <v>0</v>
      </c>
      <c r="J147" s="145">
        <f t="shared" si="507"/>
        <v>0</v>
      </c>
      <c r="K147" s="145">
        <f t="shared" si="507"/>
        <v>0</v>
      </c>
      <c r="L147" s="145">
        <f t="shared" si="507"/>
        <v>0</v>
      </c>
      <c r="M147" s="145">
        <f t="shared" si="507"/>
        <v>0</v>
      </c>
      <c r="N147" s="145">
        <f t="shared" si="507"/>
        <v>0</v>
      </c>
      <c r="O147" s="145">
        <f t="shared" si="507"/>
        <v>0</v>
      </c>
      <c r="P147" s="145">
        <f t="shared" si="507"/>
        <v>0</v>
      </c>
      <c r="Q147" s="145">
        <f t="shared" si="507"/>
        <v>0</v>
      </c>
      <c r="R147" s="145">
        <f t="shared" si="507"/>
        <v>-1047228</v>
      </c>
      <c r="S147" s="145">
        <f t="shared" si="507"/>
        <v>-1058273</v>
      </c>
      <c r="T147" s="145">
        <f t="shared" si="507"/>
        <v>-11045</v>
      </c>
      <c r="U147" s="145">
        <f t="shared" si="507"/>
        <v>-11045</v>
      </c>
      <c r="V147" s="145">
        <f t="shared" si="507"/>
        <v>0</v>
      </c>
      <c r="W147" s="145">
        <f t="shared" si="507"/>
        <v>0</v>
      </c>
      <c r="X147" s="145">
        <f t="shared" si="507"/>
        <v>0</v>
      </c>
      <c r="Y147" s="145">
        <f t="shared" si="507"/>
        <v>0</v>
      </c>
      <c r="Z147" s="145">
        <f t="shared" si="507"/>
        <v>0</v>
      </c>
      <c r="AA147" s="145">
        <f t="shared" si="507"/>
        <v>0</v>
      </c>
      <c r="AB147" s="145">
        <f t="shared" si="507"/>
        <v>0</v>
      </c>
      <c r="AC147" s="145">
        <f t="shared" si="507"/>
        <v>0</v>
      </c>
      <c r="AD147" s="145">
        <f t="shared" si="507"/>
        <v>0</v>
      </c>
      <c r="AE147" s="145">
        <f t="shared" si="507"/>
        <v>108920690</v>
      </c>
      <c r="AF147" s="145">
        <f t="shared" si="507"/>
        <v>109032477</v>
      </c>
    </row>
    <row r="149" spans="1:33" hidden="1" x14ac:dyDescent="0.2">
      <c r="AE149" s="173">
        <f>E147-AE147</f>
        <v>823280</v>
      </c>
    </row>
    <row r="150" spans="1:33" hidden="1" x14ac:dyDescent="0.2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</row>
    <row r="151" spans="1:33" hidden="1" x14ac:dyDescent="0.2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</row>
    <row r="152" spans="1:33" hidden="1" x14ac:dyDescent="0.2"/>
    <row r="153" spans="1:33" x14ac:dyDescent="0.2">
      <c r="AE153" s="173"/>
      <c r="AG153" s="293"/>
    </row>
    <row r="154" spans="1:33" x14ac:dyDescent="0.2">
      <c r="AE154" s="173"/>
    </row>
  </sheetData>
  <sheetProtection algorithmName="SHA-512" hashValue="88Rwpjn70dW4tqTGULWnfObFElmsy3YziUx6CK1xSFWVN3fAoxAf+wkhv65vjIxzcuCEq0H9U/SXKZBfingBLA==" saltValue="Yv/FZd9qaMJavo1hxlqmYw==" spinCount="100000" sheet="1" objects="1" scenarios="1" formatCells="0" formatColumns="0" formatRows="0" insertHyperlinks="0"/>
  <autoFilter ref="A7:AF147">
    <filterColumn colId="0" showButton="0"/>
    <filterColumn colId="1" showButton="0"/>
  </autoFilter>
  <mergeCells count="96">
    <mergeCell ref="B38:C38"/>
    <mergeCell ref="B39:C39"/>
    <mergeCell ref="B40:C40"/>
    <mergeCell ref="B53:C53"/>
    <mergeCell ref="A54:C54"/>
    <mergeCell ref="B41:C41"/>
    <mergeCell ref="B50:C50"/>
    <mergeCell ref="B45:C45"/>
    <mergeCell ref="B57:C57"/>
    <mergeCell ref="B58:C58"/>
    <mergeCell ref="B59:C59"/>
    <mergeCell ref="B60:C60"/>
    <mergeCell ref="A63:C63"/>
    <mergeCell ref="B19:C19"/>
    <mergeCell ref="B24:C24"/>
    <mergeCell ref="A6:C6"/>
    <mergeCell ref="A7:C7"/>
    <mergeCell ref="B20:C20"/>
    <mergeCell ref="B21:C21"/>
    <mergeCell ref="A8:D8"/>
    <mergeCell ref="A10:C10"/>
    <mergeCell ref="B11:C11"/>
    <mergeCell ref="B12:C12"/>
    <mergeCell ref="B13:C13"/>
    <mergeCell ref="A14:C14"/>
    <mergeCell ref="B15:C15"/>
    <mergeCell ref="B16:C16"/>
    <mergeCell ref="B17:C17"/>
    <mergeCell ref="B18:C18"/>
    <mergeCell ref="B22:C22"/>
    <mergeCell ref="B23:C23"/>
    <mergeCell ref="B26:C26"/>
    <mergeCell ref="B27:C27"/>
    <mergeCell ref="B28:C28"/>
    <mergeCell ref="A25:C25"/>
    <mergeCell ref="B35:C35"/>
    <mergeCell ref="B29:C29"/>
    <mergeCell ref="A31:C31"/>
    <mergeCell ref="B32:C32"/>
    <mergeCell ref="B33:C33"/>
    <mergeCell ref="B74:C74"/>
    <mergeCell ref="B75:C75"/>
    <mergeCell ref="B72:C72"/>
    <mergeCell ref="B65:C65"/>
    <mergeCell ref="B66:C66"/>
    <mergeCell ref="A67:C67"/>
    <mergeCell ref="B68:C68"/>
    <mergeCell ref="B73:C73"/>
    <mergeCell ref="A70:C70"/>
    <mergeCell ref="B71:C71"/>
    <mergeCell ref="A4:AF4"/>
    <mergeCell ref="B64:C64"/>
    <mergeCell ref="A61:C61"/>
    <mergeCell ref="B42:C42"/>
    <mergeCell ref="A43:C43"/>
    <mergeCell ref="B44:C44"/>
    <mergeCell ref="B55:C55"/>
    <mergeCell ref="B56:C56"/>
    <mergeCell ref="A46:C46"/>
    <mergeCell ref="B47:C47"/>
    <mergeCell ref="B48:C48"/>
    <mergeCell ref="B49:C49"/>
    <mergeCell ref="B52:C52"/>
    <mergeCell ref="B36:C36"/>
    <mergeCell ref="B37:C37"/>
    <mergeCell ref="A34:C34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A151:AE151"/>
    <mergeCell ref="A135:C135"/>
    <mergeCell ref="B136:C136"/>
    <mergeCell ref="B137:C137"/>
    <mergeCell ref="A146:D146"/>
    <mergeCell ref="A147:D147"/>
    <mergeCell ref="A150:AE150"/>
    <mergeCell ref="B131:C131"/>
    <mergeCell ref="A133:D133"/>
    <mergeCell ref="B123:C123"/>
    <mergeCell ref="B126:C126"/>
    <mergeCell ref="B90:C90"/>
    <mergeCell ref="A92:D92"/>
    <mergeCell ref="B120:C120"/>
    <mergeCell ref="B86:C86"/>
    <mergeCell ref="B128:C128"/>
    <mergeCell ref="B87:C87"/>
    <mergeCell ref="B88:C88"/>
    <mergeCell ref="B89:C89"/>
    <mergeCell ref="B94:C94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24.janvāra saistošajiem noteikumiem Nr.1
(protokols Nr.1, 11.punkts)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" sqref="A2:E13"/>
    </sheetView>
  </sheetViews>
  <sheetFormatPr defaultColWidth="9.140625" defaultRowHeight="16.5" x14ac:dyDescent="0.25"/>
  <cols>
    <col min="1" max="1" width="44.7109375" style="148" bestFit="1" customWidth="1"/>
    <col min="2" max="2" width="14.5703125" style="148" customWidth="1"/>
    <col min="3" max="3" width="6.28515625" style="148" customWidth="1"/>
    <col min="4" max="4" width="14.42578125" style="148" customWidth="1"/>
    <col min="5" max="5" width="6.140625" style="148" bestFit="1" customWidth="1"/>
    <col min="6" max="16384" width="9.140625" style="148"/>
  </cols>
  <sheetData>
    <row r="1" spans="1:5" x14ac:dyDescent="0.25">
      <c r="D1" s="149"/>
    </row>
    <row r="2" spans="1:5" ht="17.25" x14ac:dyDescent="0.3">
      <c r="A2" s="150"/>
      <c r="B2" s="442" t="s">
        <v>1</v>
      </c>
      <c r="C2" s="442"/>
      <c r="D2" s="443" t="s">
        <v>3</v>
      </c>
      <c r="E2" s="443"/>
    </row>
    <row r="3" spans="1:5" ht="11.25" customHeight="1" x14ac:dyDescent="0.25">
      <c r="A3" s="150"/>
      <c r="B3" s="151"/>
      <c r="C3" s="151"/>
      <c r="D3" s="152"/>
    </row>
    <row r="4" spans="1:5" ht="17.25" x14ac:dyDescent="0.3">
      <c r="A4" s="153" t="s">
        <v>574</v>
      </c>
      <c r="B4" s="154">
        <f>Ienemumi!AF92</f>
        <v>88852924</v>
      </c>
      <c r="C4" s="155" t="s">
        <v>466</v>
      </c>
      <c r="D4" s="154">
        <f>Ienemumi!AE135</f>
        <v>0</v>
      </c>
      <c r="E4" s="155" t="s">
        <v>466</v>
      </c>
    </row>
    <row r="5" spans="1:5" ht="17.25" x14ac:dyDescent="0.3">
      <c r="A5" s="153" t="s">
        <v>575</v>
      </c>
      <c r="B5" s="159">
        <f>Izdevumi!E235-D5</f>
        <v>103193526</v>
      </c>
      <c r="C5" s="155" t="s">
        <v>466</v>
      </c>
      <c r="D5" s="154">
        <f>Izdevumi!AS286</f>
        <v>538</v>
      </c>
      <c r="E5" s="155" t="s">
        <v>466</v>
      </c>
    </row>
    <row r="6" spans="1:5" ht="17.25" x14ac:dyDescent="0.3">
      <c r="A6" s="153"/>
      <c r="B6" s="154"/>
      <c r="C6" s="155"/>
      <c r="D6" s="154"/>
      <c r="E6" s="155"/>
    </row>
    <row r="7" spans="1:5" ht="17.25" x14ac:dyDescent="0.3">
      <c r="A7" s="158" t="s">
        <v>464</v>
      </c>
      <c r="B7" s="154">
        <f>B4-B5</f>
        <v>-14340602</v>
      </c>
      <c r="C7" s="155" t="s">
        <v>466</v>
      </c>
      <c r="D7" s="154">
        <f>D4-D5</f>
        <v>-538</v>
      </c>
      <c r="E7" s="155" t="s">
        <v>466</v>
      </c>
    </row>
    <row r="8" spans="1:5" ht="17.25" x14ac:dyDescent="0.3">
      <c r="A8" s="153" t="s">
        <v>465</v>
      </c>
      <c r="B8" s="154">
        <f>B9-B10+B11-B12-B13</f>
        <v>14340602</v>
      </c>
      <c r="C8" s="155" t="s">
        <v>466</v>
      </c>
      <c r="D8" s="154">
        <f>D9-D10+D11-D12-D13</f>
        <v>538</v>
      </c>
      <c r="E8" s="155" t="s">
        <v>466</v>
      </c>
    </row>
    <row r="9" spans="1:5" x14ac:dyDescent="0.25">
      <c r="A9" s="150" t="s">
        <v>467</v>
      </c>
      <c r="B9" s="156">
        <f>Ienemumi!AF94</f>
        <v>10628884</v>
      </c>
      <c r="C9" s="157" t="s">
        <v>466</v>
      </c>
      <c r="D9" s="156">
        <f>Ienemumi!AE140</f>
        <v>538</v>
      </c>
      <c r="E9" s="157" t="s">
        <v>466</v>
      </c>
    </row>
    <row r="10" spans="1:5" x14ac:dyDescent="0.25">
      <c r="A10" s="150" t="s">
        <v>468</v>
      </c>
      <c r="B10" s="156">
        <f>Izdevumi!E236</f>
        <v>519711</v>
      </c>
      <c r="C10" s="157" t="s">
        <v>466</v>
      </c>
      <c r="D10" s="176">
        <v>0</v>
      </c>
      <c r="E10" s="177" t="s">
        <v>466</v>
      </c>
    </row>
    <row r="11" spans="1:5" x14ac:dyDescent="0.25">
      <c r="A11" s="150" t="s">
        <v>469</v>
      </c>
      <c r="B11" s="156">
        <f>Ienemumi!AF120</f>
        <v>9550131</v>
      </c>
      <c r="C11" s="157" t="s">
        <v>466</v>
      </c>
      <c r="D11" s="156"/>
    </row>
    <row r="12" spans="1:5" x14ac:dyDescent="0.25">
      <c r="A12" s="150" t="s">
        <v>470</v>
      </c>
      <c r="B12" s="156">
        <f>Izdevumi!E261</f>
        <v>5245096</v>
      </c>
      <c r="C12" s="157" t="s">
        <v>466</v>
      </c>
      <c r="D12" s="156"/>
    </row>
    <row r="13" spans="1:5" x14ac:dyDescent="0.25">
      <c r="A13" s="150" t="s">
        <v>471</v>
      </c>
      <c r="B13" s="175">
        <f>Izdevumi!E281+Izdevumi!E283</f>
        <v>73606</v>
      </c>
      <c r="C13" s="157" t="s">
        <v>466</v>
      </c>
      <c r="D13" s="156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Izdevumi</vt:lpstr>
      <vt:lpstr>Ienemumi</vt:lpstr>
      <vt:lpstr>Kopa_ien-izd</vt:lpstr>
      <vt:lpstr>Izdevumi!Print_Area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2019-01-28T07:47:53Z</cp:lastPrinted>
  <dcterms:created xsi:type="dcterms:W3CDTF">2006-10-31T12:58:11Z</dcterms:created>
  <dcterms:modified xsi:type="dcterms:W3CDTF">2019-01-28T07:48:03Z</dcterms:modified>
</cp:coreProperties>
</file>